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ork home\12 ตาราง(รายเดือน)\17_May2020\"/>
    </mc:Choice>
  </mc:AlternateContent>
  <xr:revisionPtr revIDLastSave="0" documentId="13_ncr:1_{F843E0FC-4E56-4A8E-A03F-9DB65EF45754}" xr6:coauthVersionLast="45" xr6:coauthVersionMax="45" xr10:uidLastSave="{00000000-0000-0000-0000-000000000000}"/>
  <bookViews>
    <workbookView xWindow="-120" yWindow="-120" windowWidth="29040" windowHeight="15840" tabRatio="627" activeTab="8" xr2:uid="{00000000-000D-0000-FFFF-FFFF00000000}"/>
  </bookViews>
  <sheets>
    <sheet name="Lcc_BKK+DMK" sheetId="20" r:id="rId1"/>
    <sheet name="Lcc_BKK" sheetId="1" r:id="rId2"/>
    <sheet name="Lcc_DMK" sheetId="13" r:id="rId3"/>
    <sheet name="Lcc_CNX" sheetId="14" r:id="rId4"/>
    <sheet name="Lcc_CNX (2)" sheetId="24" state="hidden" r:id="rId5"/>
    <sheet name="Lcc_HDY" sheetId="15" r:id="rId6"/>
    <sheet name="Lcc_HKT" sheetId="16" r:id="rId7"/>
    <sheet name="Lcc_CEI" sheetId="17" r:id="rId8"/>
    <sheet name="Lcc_TOTAL" sheetId="19" r:id="rId9"/>
  </sheets>
  <externalReferences>
    <externalReference r:id="rId10"/>
  </externalReferences>
  <definedNames>
    <definedName name="\D">#REF!</definedName>
    <definedName name="\I">#REF!</definedName>
    <definedName name="\R">#REF!</definedName>
    <definedName name="_Key1" hidden="1">[1]Table25!#REF!</definedName>
    <definedName name="_Order1" hidden="1">0</definedName>
    <definedName name="_Sort" hidden="1">[1]Table25!#REF!</definedName>
    <definedName name="A" hidden="1">[1]Table25!#REF!</definedName>
    <definedName name="DDD" hidden="1">[1]Table25!#REF!</definedName>
    <definedName name="j">#REF!</definedName>
    <definedName name="NEW" hidden="1">[1]Table25!#REF!</definedName>
    <definedName name="_xlnm.Print_Area" localSheetId="1">Lcc_BKK!$B$2:$I$82,Lcc_BKK!$L$2:$W$244</definedName>
    <definedName name="_xlnm.Print_Area" localSheetId="0">'Lcc_BKK+DMK'!$B$2:$I$82,'Lcc_BKK+DMK'!$L$2:$W$244</definedName>
    <definedName name="_xlnm.Print_Area" localSheetId="7">Lcc_CEI!$B$2:$I$85,Lcc_CEI!$L$2:$W$253</definedName>
    <definedName name="_xlnm.Print_Area" localSheetId="3">Lcc_CNX!$B$2:$I$82,Lcc_CNX!$L$2:$W$244</definedName>
    <definedName name="_xlnm.Print_Area" localSheetId="2">Lcc_DMK!$B$2:$I$82,Lcc_DMK!$L$2:$W$244</definedName>
    <definedName name="_xlnm.Print_Area" localSheetId="5">Lcc_HDY!$B$2:$I$82,Lcc_HDY!$L$2:$W$244</definedName>
    <definedName name="_xlnm.Print_Area" localSheetId="6">Lcc_HKT!$B$2:$I$82,Lcc_HKT!$L$2:$W$244</definedName>
    <definedName name="_xlnm.Print_Area" localSheetId="8">Lcc_TOTAL!$B$2:$I$82,Lcc_TOTAL!$L$2:$W$244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07" i="1" l="1"/>
  <c r="T206" i="1"/>
  <c r="T204" i="1"/>
  <c r="T203" i="1"/>
  <c r="T207" i="13"/>
  <c r="T206" i="13"/>
  <c r="T204" i="13"/>
  <c r="T203" i="13"/>
  <c r="T207" i="14"/>
  <c r="T206" i="14"/>
  <c r="T204" i="14"/>
  <c r="T203" i="14"/>
  <c r="T207" i="15"/>
  <c r="T206" i="15"/>
  <c r="T204" i="15"/>
  <c r="T203" i="15"/>
  <c r="T207" i="16"/>
  <c r="T206" i="16"/>
  <c r="T204" i="16"/>
  <c r="T203" i="16"/>
  <c r="T207" i="17"/>
  <c r="T206" i="17"/>
  <c r="T204" i="17"/>
  <c r="T203" i="17"/>
  <c r="T202" i="1"/>
  <c r="T202" i="13"/>
  <c r="T202" i="14"/>
  <c r="T202" i="15"/>
  <c r="T202" i="16"/>
  <c r="T202" i="17"/>
  <c r="S205" i="1"/>
  <c r="S208" i="1" s="1"/>
  <c r="S205" i="13"/>
  <c r="S208" i="13" s="1"/>
  <c r="S205" i="14"/>
  <c r="S208" i="14" s="1"/>
  <c r="S205" i="15"/>
  <c r="S208" i="15" s="1"/>
  <c r="S205" i="16"/>
  <c r="S208" i="16" s="1"/>
  <c r="S205" i="17"/>
  <c r="S208" i="17" s="1"/>
  <c r="R205" i="1"/>
  <c r="R208" i="1" s="1"/>
  <c r="R205" i="13"/>
  <c r="R205" i="14"/>
  <c r="R205" i="15"/>
  <c r="R208" i="15" s="1"/>
  <c r="R205" i="16"/>
  <c r="R208" i="16" s="1"/>
  <c r="R205" i="17"/>
  <c r="T180" i="1"/>
  <c r="T179" i="1"/>
  <c r="T177" i="1"/>
  <c r="T176" i="1"/>
  <c r="T180" i="13"/>
  <c r="T179" i="13"/>
  <c r="T177" i="13"/>
  <c r="T176" i="13"/>
  <c r="T180" i="14"/>
  <c r="T179" i="14"/>
  <c r="T177" i="14"/>
  <c r="T176" i="14"/>
  <c r="T180" i="15"/>
  <c r="T179" i="15"/>
  <c r="T177" i="15"/>
  <c r="T176" i="15"/>
  <c r="T180" i="16"/>
  <c r="T179" i="16"/>
  <c r="T177" i="16"/>
  <c r="T176" i="16"/>
  <c r="T180" i="17"/>
  <c r="T179" i="17"/>
  <c r="T177" i="17"/>
  <c r="T176" i="17"/>
  <c r="T175" i="1"/>
  <c r="T175" i="13"/>
  <c r="T175" i="14"/>
  <c r="T175" i="15"/>
  <c r="T175" i="16"/>
  <c r="T175" i="17"/>
  <c r="S178" i="1"/>
  <c r="S181" i="1" s="1"/>
  <c r="S178" i="13"/>
  <c r="S181" i="13" s="1"/>
  <c r="S178" i="14"/>
  <c r="S181" i="14" s="1"/>
  <c r="S178" i="15"/>
  <c r="S181" i="15" s="1"/>
  <c r="S178" i="16"/>
  <c r="S181" i="16" s="1"/>
  <c r="S178" i="17"/>
  <c r="S181" i="17" s="1"/>
  <c r="R178" i="1"/>
  <c r="R181" i="1" s="1"/>
  <c r="R178" i="13"/>
  <c r="R181" i="13" s="1"/>
  <c r="R178" i="14"/>
  <c r="R181" i="14" s="1"/>
  <c r="R178" i="15"/>
  <c r="R178" i="16"/>
  <c r="R181" i="16" s="1"/>
  <c r="R178" i="17"/>
  <c r="R181" i="17" s="1"/>
  <c r="S124" i="1"/>
  <c r="S127" i="1" s="1"/>
  <c r="S124" i="13"/>
  <c r="S127" i="13" s="1"/>
  <c r="S124" i="14"/>
  <c r="S127" i="14" s="1"/>
  <c r="S124" i="15"/>
  <c r="S127" i="15" s="1"/>
  <c r="S124" i="16"/>
  <c r="S127" i="16" s="1"/>
  <c r="S124" i="17"/>
  <c r="S127" i="17" s="1"/>
  <c r="R124" i="1"/>
  <c r="R127" i="1" s="1"/>
  <c r="R124" i="13"/>
  <c r="R127" i="13" s="1"/>
  <c r="R124" i="14"/>
  <c r="R127" i="14" s="1"/>
  <c r="R124" i="15"/>
  <c r="R127" i="15" s="1"/>
  <c r="R124" i="16"/>
  <c r="R127" i="16" s="1"/>
  <c r="R124" i="17"/>
  <c r="R127" i="17" s="1"/>
  <c r="T96" i="1"/>
  <c r="T95" i="1"/>
  <c r="T96" i="13"/>
  <c r="T95" i="13"/>
  <c r="T96" i="14"/>
  <c r="T95" i="14"/>
  <c r="T96" i="15"/>
  <c r="T95" i="15"/>
  <c r="T96" i="16"/>
  <c r="T95" i="16"/>
  <c r="T96" i="17"/>
  <c r="T95" i="17"/>
  <c r="T94" i="1"/>
  <c r="T94" i="13"/>
  <c r="T94" i="14"/>
  <c r="T94" i="15"/>
  <c r="T94" i="16"/>
  <c r="T94" i="17"/>
  <c r="S97" i="1"/>
  <c r="S100" i="1" s="1"/>
  <c r="S97" i="13"/>
  <c r="S100" i="13" s="1"/>
  <c r="S97" i="14"/>
  <c r="S100" i="14" s="1"/>
  <c r="S97" i="15"/>
  <c r="S100" i="15" s="1"/>
  <c r="S97" i="16"/>
  <c r="S100" i="16" s="1"/>
  <c r="S97" i="17"/>
  <c r="S100" i="17" s="1"/>
  <c r="R97" i="1"/>
  <c r="R100" i="1" s="1"/>
  <c r="R97" i="13"/>
  <c r="R100" i="13" s="1"/>
  <c r="R97" i="14"/>
  <c r="R97" i="15"/>
  <c r="R100" i="15" s="1"/>
  <c r="R97" i="16"/>
  <c r="R97" i="17"/>
  <c r="U205" i="1"/>
  <c r="U208" i="1" s="1"/>
  <c r="P205" i="1"/>
  <c r="P208" i="1" s="1"/>
  <c r="N205" i="1"/>
  <c r="N208" i="1" s="1"/>
  <c r="M205" i="1"/>
  <c r="M208" i="1" s="1"/>
  <c r="U205" i="13"/>
  <c r="U208" i="13" s="1"/>
  <c r="P205" i="13"/>
  <c r="P208" i="13" s="1"/>
  <c r="N205" i="13"/>
  <c r="N208" i="13" s="1"/>
  <c r="M205" i="13"/>
  <c r="M208" i="13" s="1"/>
  <c r="U205" i="14"/>
  <c r="U208" i="14" s="1"/>
  <c r="P205" i="14"/>
  <c r="P208" i="14" s="1"/>
  <c r="N205" i="14"/>
  <c r="N208" i="14" s="1"/>
  <c r="M205" i="14"/>
  <c r="M208" i="14" s="1"/>
  <c r="U205" i="15"/>
  <c r="U208" i="15" s="1"/>
  <c r="P205" i="15"/>
  <c r="P208" i="15" s="1"/>
  <c r="N205" i="15"/>
  <c r="N208" i="15" s="1"/>
  <c r="M205" i="15"/>
  <c r="M208" i="15" s="1"/>
  <c r="U205" i="16"/>
  <c r="U208" i="16" s="1"/>
  <c r="P205" i="16"/>
  <c r="P208" i="16" s="1"/>
  <c r="N205" i="16"/>
  <c r="N208" i="16" s="1"/>
  <c r="M205" i="16"/>
  <c r="M208" i="16" s="1"/>
  <c r="U205" i="17"/>
  <c r="U208" i="17" s="1"/>
  <c r="P205" i="17"/>
  <c r="P208" i="17" s="1"/>
  <c r="N205" i="17"/>
  <c r="N208" i="17" s="1"/>
  <c r="M205" i="17"/>
  <c r="M208" i="17" s="1"/>
  <c r="M178" i="1"/>
  <c r="M181" i="1" s="1"/>
  <c r="M178" i="13"/>
  <c r="M181" i="13" s="1"/>
  <c r="M178" i="14"/>
  <c r="M181" i="14" s="1"/>
  <c r="M178" i="15"/>
  <c r="M181" i="15" s="1"/>
  <c r="M178" i="16"/>
  <c r="M181" i="16" s="1"/>
  <c r="M178" i="17"/>
  <c r="M181" i="17" s="1"/>
  <c r="U178" i="1"/>
  <c r="U181" i="1" s="1"/>
  <c r="P178" i="1"/>
  <c r="P181" i="1" s="1"/>
  <c r="N178" i="1"/>
  <c r="N181" i="1" s="1"/>
  <c r="U178" i="13"/>
  <c r="U181" i="13" s="1"/>
  <c r="P178" i="13"/>
  <c r="P181" i="13" s="1"/>
  <c r="N178" i="13"/>
  <c r="N181" i="13" s="1"/>
  <c r="U178" i="14"/>
  <c r="U181" i="14" s="1"/>
  <c r="P178" i="14"/>
  <c r="P181" i="14" s="1"/>
  <c r="N178" i="14"/>
  <c r="N181" i="14" s="1"/>
  <c r="U178" i="15"/>
  <c r="U181" i="15" s="1"/>
  <c r="P178" i="15"/>
  <c r="P181" i="15" s="1"/>
  <c r="N178" i="15"/>
  <c r="N181" i="15" s="1"/>
  <c r="U178" i="16"/>
  <c r="U181" i="16" s="1"/>
  <c r="P178" i="16"/>
  <c r="P181" i="16" s="1"/>
  <c r="N178" i="16"/>
  <c r="N181" i="16" s="1"/>
  <c r="U178" i="17"/>
  <c r="U181" i="17" s="1"/>
  <c r="P178" i="17"/>
  <c r="P181" i="17" s="1"/>
  <c r="N178" i="17"/>
  <c r="N181" i="17" s="1"/>
  <c r="U124" i="1"/>
  <c r="U127" i="1" s="1"/>
  <c r="P124" i="1"/>
  <c r="P127" i="1" s="1"/>
  <c r="N124" i="1"/>
  <c r="N127" i="1" s="1"/>
  <c r="M124" i="1"/>
  <c r="M127" i="1" s="1"/>
  <c r="U124" i="13"/>
  <c r="U127" i="13" s="1"/>
  <c r="P124" i="13"/>
  <c r="P127" i="13" s="1"/>
  <c r="N124" i="13"/>
  <c r="N127" i="13" s="1"/>
  <c r="M124" i="13"/>
  <c r="M127" i="13" s="1"/>
  <c r="U124" i="14"/>
  <c r="U127" i="14" s="1"/>
  <c r="P124" i="14"/>
  <c r="P127" i="14" s="1"/>
  <c r="N124" i="14"/>
  <c r="N127" i="14" s="1"/>
  <c r="M124" i="14"/>
  <c r="M127" i="14" s="1"/>
  <c r="U124" i="15"/>
  <c r="U127" i="15" s="1"/>
  <c r="P124" i="15"/>
  <c r="P127" i="15" s="1"/>
  <c r="N124" i="15"/>
  <c r="N127" i="15" s="1"/>
  <c r="M124" i="15"/>
  <c r="M127" i="15" s="1"/>
  <c r="U124" i="16"/>
  <c r="U127" i="16" s="1"/>
  <c r="P124" i="16"/>
  <c r="P127" i="16" s="1"/>
  <c r="N124" i="16"/>
  <c r="N127" i="16" s="1"/>
  <c r="M124" i="16"/>
  <c r="M127" i="16" s="1"/>
  <c r="U124" i="17"/>
  <c r="U127" i="17" s="1"/>
  <c r="P124" i="17"/>
  <c r="P127" i="17" s="1"/>
  <c r="N124" i="17"/>
  <c r="N127" i="17" s="1"/>
  <c r="M124" i="17"/>
  <c r="M127" i="17" s="1"/>
  <c r="C43" i="1"/>
  <c r="C46" i="1" s="1"/>
  <c r="C43" i="13"/>
  <c r="C46" i="13" s="1"/>
  <c r="C43" i="14"/>
  <c r="C46" i="14" s="1"/>
  <c r="C43" i="15"/>
  <c r="C46" i="15" s="1"/>
  <c r="C43" i="16"/>
  <c r="C46" i="16" s="1"/>
  <c r="C43" i="17"/>
  <c r="C46" i="17" s="1"/>
  <c r="T97" i="17" l="1"/>
  <c r="R100" i="17"/>
  <c r="T205" i="17"/>
  <c r="T208" i="17" s="1"/>
  <c r="R208" i="17"/>
  <c r="T97" i="16"/>
  <c r="R100" i="16"/>
  <c r="T178" i="15"/>
  <c r="R181" i="15"/>
  <c r="T97" i="14"/>
  <c r="R100" i="14"/>
  <c r="T205" i="14"/>
  <c r="R208" i="14"/>
  <c r="T205" i="13"/>
  <c r="R208" i="13"/>
  <c r="T208" i="14"/>
  <c r="T208" i="16"/>
  <c r="T208" i="13"/>
  <c r="T208" i="15"/>
  <c r="T181" i="15"/>
  <c r="T208" i="1"/>
  <c r="T178" i="13"/>
  <c r="T181" i="13" s="1"/>
  <c r="T178" i="17"/>
  <c r="T181" i="17" s="1"/>
  <c r="T205" i="15"/>
  <c r="T178" i="14"/>
  <c r="T181" i="14" s="1"/>
  <c r="T205" i="1"/>
  <c r="T97" i="1"/>
  <c r="T178" i="16"/>
  <c r="T181" i="16" s="1"/>
  <c r="T97" i="13"/>
  <c r="T97" i="15"/>
  <c r="T178" i="1"/>
  <c r="T181" i="1" s="1"/>
  <c r="T205" i="16"/>
  <c r="U97" i="1" l="1"/>
  <c r="U100" i="1" s="1"/>
  <c r="P97" i="1"/>
  <c r="P100" i="1" s="1"/>
  <c r="N97" i="1"/>
  <c r="N100" i="1" s="1"/>
  <c r="M97" i="1"/>
  <c r="M100" i="1" s="1"/>
  <c r="U97" i="13"/>
  <c r="U100" i="13" s="1"/>
  <c r="P97" i="13"/>
  <c r="P100" i="13" s="1"/>
  <c r="N97" i="13"/>
  <c r="N100" i="13" s="1"/>
  <c r="M97" i="13"/>
  <c r="M100" i="13" s="1"/>
  <c r="U97" i="14"/>
  <c r="U100" i="14" s="1"/>
  <c r="P97" i="14"/>
  <c r="P100" i="14" s="1"/>
  <c r="N97" i="14"/>
  <c r="N100" i="14" s="1"/>
  <c r="M97" i="14"/>
  <c r="M100" i="14" s="1"/>
  <c r="U97" i="15"/>
  <c r="U100" i="15" s="1"/>
  <c r="P97" i="15"/>
  <c r="P100" i="15" s="1"/>
  <c r="N97" i="15"/>
  <c r="N100" i="15" s="1"/>
  <c r="M97" i="15"/>
  <c r="M100" i="15" s="1"/>
  <c r="U97" i="16"/>
  <c r="U100" i="16" s="1"/>
  <c r="P97" i="16"/>
  <c r="P100" i="16" s="1"/>
  <c r="N97" i="16"/>
  <c r="N100" i="16" s="1"/>
  <c r="M97" i="16"/>
  <c r="M100" i="16" s="1"/>
  <c r="U97" i="17"/>
  <c r="U100" i="17" s="1"/>
  <c r="P97" i="17"/>
  <c r="P100" i="17" s="1"/>
  <c r="N97" i="17"/>
  <c r="N100" i="17" s="1"/>
  <c r="M97" i="17"/>
  <c r="M100" i="17" s="1"/>
  <c r="U43" i="1"/>
  <c r="U46" i="1" s="1"/>
  <c r="S43" i="1"/>
  <c r="S46" i="1" s="1"/>
  <c r="R43" i="1"/>
  <c r="R46" i="1" s="1"/>
  <c r="P43" i="1"/>
  <c r="P46" i="1" s="1"/>
  <c r="N43" i="1"/>
  <c r="N46" i="1" s="1"/>
  <c r="M43" i="1"/>
  <c r="M46" i="1" s="1"/>
  <c r="G43" i="1"/>
  <c r="G46" i="1" s="1"/>
  <c r="F43" i="1"/>
  <c r="F46" i="1" s="1"/>
  <c r="A46" i="1" s="1"/>
  <c r="D43" i="1"/>
  <c r="D46" i="1" s="1"/>
  <c r="U43" i="13"/>
  <c r="U46" i="13" s="1"/>
  <c r="S43" i="13"/>
  <c r="S46" i="13" s="1"/>
  <c r="R43" i="13"/>
  <c r="R46" i="13" s="1"/>
  <c r="P43" i="13"/>
  <c r="P46" i="13" s="1"/>
  <c r="N43" i="13"/>
  <c r="N46" i="13" s="1"/>
  <c r="M43" i="13"/>
  <c r="M46" i="13" s="1"/>
  <c r="G43" i="13"/>
  <c r="G46" i="13" s="1"/>
  <c r="F43" i="13"/>
  <c r="F46" i="13" s="1"/>
  <c r="A46" i="13" s="1"/>
  <c r="D43" i="13"/>
  <c r="D46" i="13" s="1"/>
  <c r="U43" i="14"/>
  <c r="U46" i="14" s="1"/>
  <c r="S43" i="14"/>
  <c r="S46" i="14" s="1"/>
  <c r="R43" i="14"/>
  <c r="R46" i="14" s="1"/>
  <c r="P43" i="14"/>
  <c r="P46" i="14" s="1"/>
  <c r="N43" i="14"/>
  <c r="N46" i="14" s="1"/>
  <c r="M43" i="14"/>
  <c r="M46" i="14" s="1"/>
  <c r="G43" i="14"/>
  <c r="G46" i="14" s="1"/>
  <c r="F43" i="14"/>
  <c r="F46" i="14" s="1"/>
  <c r="D43" i="14"/>
  <c r="D46" i="14" s="1"/>
  <c r="U43" i="15"/>
  <c r="U46" i="15" s="1"/>
  <c r="S43" i="15"/>
  <c r="S46" i="15" s="1"/>
  <c r="R43" i="15"/>
  <c r="R46" i="15" s="1"/>
  <c r="P43" i="15"/>
  <c r="P46" i="15" s="1"/>
  <c r="N43" i="15"/>
  <c r="N46" i="15" s="1"/>
  <c r="M43" i="15"/>
  <c r="M46" i="15" s="1"/>
  <c r="G43" i="15"/>
  <c r="G46" i="15" s="1"/>
  <c r="F43" i="15"/>
  <c r="F46" i="15" s="1"/>
  <c r="D43" i="15"/>
  <c r="D46" i="15" s="1"/>
  <c r="U43" i="16"/>
  <c r="U46" i="16" s="1"/>
  <c r="S43" i="16"/>
  <c r="S46" i="16" s="1"/>
  <c r="R43" i="16"/>
  <c r="R46" i="16" s="1"/>
  <c r="P43" i="16"/>
  <c r="P46" i="16" s="1"/>
  <c r="N43" i="16"/>
  <c r="N46" i="16" s="1"/>
  <c r="M43" i="16"/>
  <c r="M46" i="16" s="1"/>
  <c r="G43" i="16"/>
  <c r="G46" i="16" s="1"/>
  <c r="F43" i="16"/>
  <c r="F46" i="16" s="1"/>
  <c r="D43" i="16"/>
  <c r="D46" i="16" s="1"/>
  <c r="U43" i="17"/>
  <c r="U46" i="17" s="1"/>
  <c r="S43" i="17"/>
  <c r="S46" i="17" s="1"/>
  <c r="R43" i="17"/>
  <c r="R46" i="17" s="1"/>
  <c r="P43" i="17"/>
  <c r="P46" i="17" s="1"/>
  <c r="N43" i="17"/>
  <c r="N46" i="17" s="1"/>
  <c r="M43" i="17"/>
  <c r="M46" i="17" s="1"/>
  <c r="G43" i="17"/>
  <c r="G46" i="17" s="1"/>
  <c r="F43" i="17"/>
  <c r="F46" i="17" s="1"/>
  <c r="D43" i="17"/>
  <c r="D46" i="17" s="1"/>
  <c r="U16" i="1"/>
  <c r="U19" i="1" s="1"/>
  <c r="S16" i="1"/>
  <c r="S19" i="1" s="1"/>
  <c r="R16" i="1"/>
  <c r="R19" i="1" s="1"/>
  <c r="P16" i="1"/>
  <c r="P19" i="1" s="1"/>
  <c r="N16" i="1"/>
  <c r="N19" i="1" s="1"/>
  <c r="U16" i="13"/>
  <c r="U19" i="13" s="1"/>
  <c r="S16" i="13"/>
  <c r="S19" i="13" s="1"/>
  <c r="R16" i="13"/>
  <c r="R19" i="13" s="1"/>
  <c r="P16" i="13"/>
  <c r="P19" i="13" s="1"/>
  <c r="N16" i="13"/>
  <c r="N19" i="13" s="1"/>
  <c r="U16" i="14"/>
  <c r="U19" i="14" s="1"/>
  <c r="S16" i="14"/>
  <c r="S19" i="14" s="1"/>
  <c r="R16" i="14"/>
  <c r="R19" i="14" s="1"/>
  <c r="P16" i="14"/>
  <c r="P19" i="14" s="1"/>
  <c r="N16" i="14"/>
  <c r="N19" i="14" s="1"/>
  <c r="U16" i="15"/>
  <c r="U19" i="15" s="1"/>
  <c r="S16" i="15"/>
  <c r="S19" i="15" s="1"/>
  <c r="R16" i="15"/>
  <c r="R19" i="15" s="1"/>
  <c r="P16" i="15"/>
  <c r="P19" i="15" s="1"/>
  <c r="N16" i="15"/>
  <c r="N19" i="15" s="1"/>
  <c r="U16" i="16"/>
  <c r="U19" i="16" s="1"/>
  <c r="S16" i="16"/>
  <c r="S19" i="16" s="1"/>
  <c r="R16" i="16"/>
  <c r="R19" i="16" s="1"/>
  <c r="P16" i="16"/>
  <c r="P19" i="16" s="1"/>
  <c r="N16" i="16"/>
  <c r="N19" i="16" s="1"/>
  <c r="U16" i="17"/>
  <c r="U19" i="17" s="1"/>
  <c r="S16" i="17"/>
  <c r="S19" i="17" s="1"/>
  <c r="R16" i="17"/>
  <c r="R19" i="17" s="1"/>
  <c r="P16" i="17"/>
  <c r="P19" i="17" s="1"/>
  <c r="N16" i="17"/>
  <c r="N19" i="17" s="1"/>
  <c r="M16" i="1"/>
  <c r="M19" i="1" s="1"/>
  <c r="M16" i="13"/>
  <c r="M19" i="13" s="1"/>
  <c r="M16" i="14"/>
  <c r="M19" i="14" s="1"/>
  <c r="M16" i="15"/>
  <c r="M19" i="15" s="1"/>
  <c r="M16" i="16"/>
  <c r="M19" i="16" s="1"/>
  <c r="M16" i="17"/>
  <c r="M19" i="17" s="1"/>
  <c r="G16" i="1"/>
  <c r="G19" i="1" s="1"/>
  <c r="F16" i="1"/>
  <c r="D16" i="1"/>
  <c r="D19" i="1" s="1"/>
  <c r="G16" i="13"/>
  <c r="G19" i="13" s="1"/>
  <c r="F16" i="13"/>
  <c r="F19" i="13" s="1"/>
  <c r="D16" i="13"/>
  <c r="D19" i="13" s="1"/>
  <c r="G16" i="14"/>
  <c r="G19" i="14" s="1"/>
  <c r="F16" i="14"/>
  <c r="F19" i="14" s="1"/>
  <c r="D16" i="14"/>
  <c r="D19" i="14" s="1"/>
  <c r="G16" i="15"/>
  <c r="G19" i="15" s="1"/>
  <c r="F16" i="15"/>
  <c r="F19" i="15" s="1"/>
  <c r="D16" i="15"/>
  <c r="D19" i="15" s="1"/>
  <c r="G16" i="16"/>
  <c r="G19" i="16" s="1"/>
  <c r="F16" i="16"/>
  <c r="F19" i="16" s="1"/>
  <c r="D16" i="16"/>
  <c r="D19" i="16" s="1"/>
  <c r="G16" i="17"/>
  <c r="G19" i="17" s="1"/>
  <c r="F16" i="17"/>
  <c r="F19" i="17" s="1"/>
  <c r="D16" i="17"/>
  <c r="D19" i="17" s="1"/>
  <c r="C16" i="1"/>
  <c r="C19" i="1" s="1"/>
  <c r="C16" i="13"/>
  <c r="C19" i="13" s="1"/>
  <c r="C16" i="14"/>
  <c r="C19" i="14" s="1"/>
  <c r="C16" i="15"/>
  <c r="C19" i="15" s="1"/>
  <c r="C16" i="16"/>
  <c r="C19" i="16" s="1"/>
  <c r="C16" i="17"/>
  <c r="C19" i="17" s="1"/>
  <c r="A46" i="14" l="1"/>
  <c r="A46" i="15"/>
  <c r="A46" i="17"/>
  <c r="F19" i="1"/>
  <c r="A19" i="1" s="1"/>
  <c r="A46" i="16"/>
  <c r="A19" i="17"/>
  <c r="A19" i="16"/>
  <c r="A19" i="13"/>
  <c r="A43" i="1"/>
  <c r="A19" i="14"/>
  <c r="A19" i="15"/>
  <c r="A43" i="14"/>
  <c r="A43" i="13"/>
  <c r="A43" i="17"/>
  <c r="A43" i="15"/>
  <c r="C26" i="1" l="1"/>
  <c r="C26" i="13"/>
  <c r="C26" i="14"/>
  <c r="C26" i="15"/>
  <c r="C26" i="16"/>
  <c r="C26" i="17"/>
  <c r="T200" i="17" l="1"/>
  <c r="T199" i="17"/>
  <c r="T198" i="17"/>
  <c r="T173" i="17"/>
  <c r="T172" i="17"/>
  <c r="T171" i="17"/>
  <c r="T119" i="17"/>
  <c r="T118" i="17"/>
  <c r="T117" i="17"/>
  <c r="T92" i="17"/>
  <c r="T91" i="17"/>
  <c r="T90" i="17"/>
  <c r="T38" i="17"/>
  <c r="T37" i="17"/>
  <c r="T36" i="17"/>
  <c r="T11" i="17"/>
  <c r="T10" i="17"/>
  <c r="T9" i="17"/>
  <c r="T200" i="16"/>
  <c r="T199" i="16"/>
  <c r="T198" i="16"/>
  <c r="T173" i="16"/>
  <c r="T172" i="16"/>
  <c r="T171" i="16"/>
  <c r="T119" i="16"/>
  <c r="T118" i="16"/>
  <c r="T117" i="16"/>
  <c r="T92" i="16"/>
  <c r="T91" i="16"/>
  <c r="T90" i="16"/>
  <c r="T200" i="15"/>
  <c r="T199" i="15"/>
  <c r="T198" i="15"/>
  <c r="T173" i="15"/>
  <c r="T172" i="15"/>
  <c r="T171" i="15"/>
  <c r="T119" i="15"/>
  <c r="T118" i="15"/>
  <c r="T117" i="15"/>
  <c r="T92" i="15"/>
  <c r="T91" i="15"/>
  <c r="T90" i="15"/>
  <c r="T38" i="15"/>
  <c r="V38" i="15" s="1"/>
  <c r="T37" i="15"/>
  <c r="V37" i="15" s="1"/>
  <c r="T36" i="15"/>
  <c r="V36" i="15" s="1"/>
  <c r="T11" i="15"/>
  <c r="T10" i="15"/>
  <c r="T9" i="15"/>
  <c r="T200" i="14"/>
  <c r="T199" i="14"/>
  <c r="T198" i="14"/>
  <c r="T173" i="14"/>
  <c r="T172" i="14"/>
  <c r="T171" i="14"/>
  <c r="T119" i="14"/>
  <c r="T118" i="14"/>
  <c r="T117" i="14"/>
  <c r="T92" i="14"/>
  <c r="T91" i="14"/>
  <c r="T90" i="14"/>
  <c r="T38" i="14"/>
  <c r="T37" i="14"/>
  <c r="T36" i="14"/>
  <c r="T11" i="14"/>
  <c r="T10" i="14"/>
  <c r="T9" i="14"/>
  <c r="T200" i="13"/>
  <c r="T199" i="13"/>
  <c r="T198" i="13"/>
  <c r="T173" i="13"/>
  <c r="T172" i="13"/>
  <c r="T171" i="13"/>
  <c r="T119" i="13"/>
  <c r="T118" i="13"/>
  <c r="T117" i="13"/>
  <c r="T92" i="13"/>
  <c r="T91" i="13"/>
  <c r="T90" i="13"/>
  <c r="T38" i="13"/>
  <c r="T37" i="13"/>
  <c r="T36" i="13"/>
  <c r="T11" i="13"/>
  <c r="T10" i="13"/>
  <c r="T9" i="13"/>
  <c r="T200" i="1"/>
  <c r="T199" i="1"/>
  <c r="T198" i="1"/>
  <c r="T173" i="1"/>
  <c r="T172" i="1"/>
  <c r="T171" i="1"/>
  <c r="T119" i="1"/>
  <c r="V119" i="1" s="1"/>
  <c r="T118" i="1"/>
  <c r="V118" i="1" s="1"/>
  <c r="T117" i="1"/>
  <c r="V117" i="1" s="1"/>
  <c r="T92" i="1"/>
  <c r="V92" i="1" s="1"/>
  <c r="T91" i="1"/>
  <c r="V91" i="1" s="1"/>
  <c r="T90" i="1"/>
  <c r="V90" i="1" s="1"/>
  <c r="T38" i="1"/>
  <c r="V38" i="1" s="1"/>
  <c r="T37" i="1"/>
  <c r="V37" i="1" s="1"/>
  <c r="T36" i="1"/>
  <c r="V36" i="1" s="1"/>
  <c r="T11" i="1"/>
  <c r="V11" i="1" s="1"/>
  <c r="T10" i="1"/>
  <c r="V10" i="1" s="1"/>
  <c r="T9" i="1"/>
  <c r="V9" i="1" s="1"/>
  <c r="P241" i="13" l="1"/>
  <c r="N241" i="13"/>
  <c r="M241" i="13"/>
  <c r="P240" i="13"/>
  <c r="N240" i="13"/>
  <c r="M240" i="13"/>
  <c r="P239" i="13"/>
  <c r="N239" i="13"/>
  <c r="M239" i="13"/>
  <c r="P237" i="13"/>
  <c r="N237" i="13"/>
  <c r="M237" i="13"/>
  <c r="P234" i="13"/>
  <c r="N234" i="13"/>
  <c r="M234" i="13"/>
  <c r="P233" i="13"/>
  <c r="N233" i="13"/>
  <c r="M233" i="13"/>
  <c r="P231" i="13"/>
  <c r="N231" i="13"/>
  <c r="M231" i="13"/>
  <c r="P230" i="13"/>
  <c r="N230" i="13"/>
  <c r="M230" i="13"/>
  <c r="P229" i="13"/>
  <c r="N229" i="13"/>
  <c r="M229" i="13"/>
  <c r="P227" i="13"/>
  <c r="N227" i="13"/>
  <c r="M227" i="13"/>
  <c r="P226" i="13"/>
  <c r="N226" i="13"/>
  <c r="M226" i="13"/>
  <c r="P225" i="13"/>
  <c r="N225" i="13"/>
  <c r="M225" i="13"/>
  <c r="P215" i="13"/>
  <c r="N215" i="13"/>
  <c r="M215" i="13"/>
  <c r="O214" i="13"/>
  <c r="Q214" i="13" s="1"/>
  <c r="O213" i="13"/>
  <c r="Q213" i="13" s="1"/>
  <c r="O212" i="13"/>
  <c r="Q212" i="13" s="1"/>
  <c r="P211" i="13"/>
  <c r="N211" i="13"/>
  <c r="M211" i="13"/>
  <c r="O210" i="13"/>
  <c r="Q210" i="13" s="1"/>
  <c r="O207" i="13"/>
  <c r="Q207" i="13" s="1"/>
  <c r="O206" i="13"/>
  <c r="Q206" i="13" s="1"/>
  <c r="O204" i="13"/>
  <c r="Q204" i="13" s="1"/>
  <c r="O203" i="13"/>
  <c r="Q203" i="13" s="1"/>
  <c r="O202" i="13"/>
  <c r="P201" i="13"/>
  <c r="P209" i="13" s="1"/>
  <c r="N201" i="13"/>
  <c r="N209" i="13" s="1"/>
  <c r="M201" i="13"/>
  <c r="M209" i="13" s="1"/>
  <c r="O200" i="13"/>
  <c r="Q200" i="13" s="1"/>
  <c r="O199" i="13"/>
  <c r="Q199" i="13" s="1"/>
  <c r="O198" i="13"/>
  <c r="Q198" i="13" s="1"/>
  <c r="P188" i="13"/>
  <c r="N188" i="13"/>
  <c r="M188" i="13"/>
  <c r="O187" i="13"/>
  <c r="Q187" i="13" s="1"/>
  <c r="O186" i="13"/>
  <c r="Q186" i="13" s="1"/>
  <c r="O185" i="13"/>
  <c r="P184" i="13"/>
  <c r="N184" i="13"/>
  <c r="M184" i="13"/>
  <c r="O183" i="13"/>
  <c r="Q183" i="13" s="1"/>
  <c r="O180" i="13"/>
  <c r="Q180" i="13" s="1"/>
  <c r="O179" i="13"/>
  <c r="O177" i="13"/>
  <c r="Q177" i="13" s="1"/>
  <c r="O176" i="13"/>
  <c r="Q176" i="13" s="1"/>
  <c r="O175" i="13"/>
  <c r="O178" i="13" s="1"/>
  <c r="O181" i="13" s="1"/>
  <c r="P174" i="13"/>
  <c r="P182" i="13" s="1"/>
  <c r="N174" i="13"/>
  <c r="N182" i="13" s="1"/>
  <c r="M174" i="13"/>
  <c r="M182" i="13" s="1"/>
  <c r="O173" i="13"/>
  <c r="Q173" i="13" s="1"/>
  <c r="O172" i="13"/>
  <c r="Q172" i="13" s="1"/>
  <c r="O171" i="13"/>
  <c r="Q171" i="13" s="1"/>
  <c r="P160" i="13"/>
  <c r="N160" i="13"/>
  <c r="M160" i="13"/>
  <c r="P159" i="13"/>
  <c r="N159" i="13"/>
  <c r="M159" i="13"/>
  <c r="P158" i="13"/>
  <c r="N158" i="13"/>
  <c r="M158" i="13"/>
  <c r="P156" i="13"/>
  <c r="N156" i="13"/>
  <c r="M156" i="13"/>
  <c r="P153" i="13"/>
  <c r="N153" i="13"/>
  <c r="M153" i="13"/>
  <c r="P152" i="13"/>
  <c r="N152" i="13"/>
  <c r="M152" i="13"/>
  <c r="P150" i="13"/>
  <c r="N150" i="13"/>
  <c r="M150" i="13"/>
  <c r="P149" i="13"/>
  <c r="N149" i="13"/>
  <c r="M149" i="13"/>
  <c r="P148" i="13"/>
  <c r="N148" i="13"/>
  <c r="M148" i="13"/>
  <c r="P146" i="13"/>
  <c r="N146" i="13"/>
  <c r="M146" i="13"/>
  <c r="P145" i="13"/>
  <c r="N145" i="13"/>
  <c r="M145" i="13"/>
  <c r="P144" i="13"/>
  <c r="N144" i="13"/>
  <c r="M144" i="13"/>
  <c r="P134" i="13"/>
  <c r="N134" i="13"/>
  <c r="M134" i="13"/>
  <c r="O133" i="13"/>
  <c r="Q133" i="13" s="1"/>
  <c r="O132" i="13"/>
  <c r="Q132" i="13" s="1"/>
  <c r="O131" i="13"/>
  <c r="Q131" i="13" s="1"/>
  <c r="P130" i="13"/>
  <c r="N130" i="13"/>
  <c r="M130" i="13"/>
  <c r="O129" i="13"/>
  <c r="Q129" i="13" s="1"/>
  <c r="O126" i="13"/>
  <c r="O125" i="13"/>
  <c r="O123" i="13"/>
  <c r="Q123" i="13" s="1"/>
  <c r="O122" i="13"/>
  <c r="Q122" i="13" s="1"/>
  <c r="O121" i="13"/>
  <c r="P120" i="13"/>
  <c r="P128" i="13" s="1"/>
  <c r="N120" i="13"/>
  <c r="N128" i="13" s="1"/>
  <c r="M120" i="13"/>
  <c r="M128" i="13" s="1"/>
  <c r="O119" i="13"/>
  <c r="Q119" i="13" s="1"/>
  <c r="O118" i="13"/>
  <c r="Q118" i="13" s="1"/>
  <c r="O117" i="13"/>
  <c r="Q117" i="13" s="1"/>
  <c r="P107" i="13"/>
  <c r="N107" i="13"/>
  <c r="M107" i="13"/>
  <c r="O106" i="13"/>
  <c r="Q106" i="13" s="1"/>
  <c r="O105" i="13"/>
  <c r="Q105" i="13" s="1"/>
  <c r="O104" i="13"/>
  <c r="P103" i="13"/>
  <c r="N103" i="13"/>
  <c r="M103" i="13"/>
  <c r="O102" i="13"/>
  <c r="O99" i="13"/>
  <c r="O98" i="13"/>
  <c r="O96" i="13"/>
  <c r="Q96" i="13" s="1"/>
  <c r="O95" i="13"/>
  <c r="Q95" i="13" s="1"/>
  <c r="O94" i="13"/>
  <c r="P93" i="13"/>
  <c r="P101" i="13" s="1"/>
  <c r="N93" i="13"/>
  <c r="N101" i="13" s="1"/>
  <c r="M93" i="13"/>
  <c r="M101" i="13" s="1"/>
  <c r="O92" i="13"/>
  <c r="Q92" i="13" s="1"/>
  <c r="O91" i="13"/>
  <c r="Q91" i="13" s="1"/>
  <c r="O90" i="13"/>
  <c r="P79" i="13"/>
  <c r="N79" i="13"/>
  <c r="M79" i="13"/>
  <c r="P78" i="13"/>
  <c r="N78" i="13"/>
  <c r="M78" i="13"/>
  <c r="P77" i="13"/>
  <c r="N77" i="13"/>
  <c r="M77" i="13"/>
  <c r="P75" i="13"/>
  <c r="N75" i="13"/>
  <c r="M75" i="13"/>
  <c r="P72" i="13"/>
  <c r="N72" i="13"/>
  <c r="M72" i="13"/>
  <c r="P71" i="13"/>
  <c r="N71" i="13"/>
  <c r="M71" i="13"/>
  <c r="P69" i="13"/>
  <c r="N69" i="13"/>
  <c r="M69" i="13"/>
  <c r="P68" i="13"/>
  <c r="N68" i="13"/>
  <c r="M68" i="13"/>
  <c r="P67" i="13"/>
  <c r="N67" i="13"/>
  <c r="M67" i="13"/>
  <c r="P65" i="13"/>
  <c r="N65" i="13"/>
  <c r="M65" i="13"/>
  <c r="P64" i="13"/>
  <c r="N64" i="13"/>
  <c r="M64" i="13"/>
  <c r="P63" i="13"/>
  <c r="N63" i="13"/>
  <c r="M63" i="13"/>
  <c r="P53" i="13"/>
  <c r="N53" i="13"/>
  <c r="M53" i="13"/>
  <c r="O52" i="13"/>
  <c r="Q52" i="13" s="1"/>
  <c r="O51" i="13"/>
  <c r="Q51" i="13" s="1"/>
  <c r="O50" i="13"/>
  <c r="Q50" i="13" s="1"/>
  <c r="P49" i="13"/>
  <c r="N49" i="13"/>
  <c r="M49" i="13"/>
  <c r="O48" i="13"/>
  <c r="Q48" i="13" s="1"/>
  <c r="O45" i="13"/>
  <c r="Q45" i="13" s="1"/>
  <c r="O44" i="13"/>
  <c r="O42" i="13"/>
  <c r="Q42" i="13" s="1"/>
  <c r="O41" i="13"/>
  <c r="Q41" i="13" s="1"/>
  <c r="O40" i="13"/>
  <c r="P39" i="13"/>
  <c r="P47" i="13" s="1"/>
  <c r="N39" i="13"/>
  <c r="N47" i="13" s="1"/>
  <c r="M39" i="13"/>
  <c r="M47" i="13" s="1"/>
  <c r="O38" i="13"/>
  <c r="Q38" i="13" s="1"/>
  <c r="O37" i="13"/>
  <c r="Q37" i="13" s="1"/>
  <c r="O36" i="13"/>
  <c r="P26" i="13"/>
  <c r="N26" i="13"/>
  <c r="M26" i="13"/>
  <c r="O25" i="13"/>
  <c r="Q25" i="13" s="1"/>
  <c r="O24" i="13"/>
  <c r="Q24" i="13" s="1"/>
  <c r="O23" i="13"/>
  <c r="P22" i="13"/>
  <c r="N22" i="13"/>
  <c r="M22" i="13"/>
  <c r="O21" i="13"/>
  <c r="Q21" i="13" s="1"/>
  <c r="O18" i="13"/>
  <c r="Q18" i="13" s="1"/>
  <c r="O17" i="13"/>
  <c r="O15" i="13"/>
  <c r="Q15" i="13" s="1"/>
  <c r="O14" i="13"/>
  <c r="Q14" i="13" s="1"/>
  <c r="O13" i="13"/>
  <c r="P12" i="13"/>
  <c r="P20" i="13" s="1"/>
  <c r="N12" i="13"/>
  <c r="N20" i="13" s="1"/>
  <c r="M12" i="13"/>
  <c r="M20" i="13" s="1"/>
  <c r="O11" i="13"/>
  <c r="Q11" i="13" s="1"/>
  <c r="O10" i="13"/>
  <c r="Q10" i="13" s="1"/>
  <c r="O9" i="13"/>
  <c r="Q9" i="13" s="1"/>
  <c r="P241" i="14"/>
  <c r="N241" i="14"/>
  <c r="M241" i="14"/>
  <c r="P240" i="14"/>
  <c r="N240" i="14"/>
  <c r="M240" i="14"/>
  <c r="P239" i="14"/>
  <c r="N239" i="14"/>
  <c r="M239" i="14"/>
  <c r="P237" i="14"/>
  <c r="N237" i="14"/>
  <c r="M237" i="14"/>
  <c r="P234" i="14"/>
  <c r="N234" i="14"/>
  <c r="M234" i="14"/>
  <c r="P233" i="14"/>
  <c r="N233" i="14"/>
  <c r="M233" i="14"/>
  <c r="P231" i="14"/>
  <c r="N231" i="14"/>
  <c r="M231" i="14"/>
  <c r="P230" i="14"/>
  <c r="N230" i="14"/>
  <c r="M230" i="14"/>
  <c r="P229" i="14"/>
  <c r="N229" i="14"/>
  <c r="M229" i="14"/>
  <c r="P227" i="14"/>
  <c r="N227" i="14"/>
  <c r="M227" i="14"/>
  <c r="P226" i="14"/>
  <c r="N226" i="14"/>
  <c r="M226" i="14"/>
  <c r="P225" i="14"/>
  <c r="N225" i="14"/>
  <c r="M225" i="14"/>
  <c r="P215" i="14"/>
  <c r="N215" i="14"/>
  <c r="M215" i="14"/>
  <c r="O214" i="14"/>
  <c r="Q214" i="14" s="1"/>
  <c r="O213" i="14"/>
  <c r="Q213" i="14" s="1"/>
  <c r="O212" i="14"/>
  <c r="Q212" i="14" s="1"/>
  <c r="P211" i="14"/>
  <c r="N211" i="14"/>
  <c r="M211" i="14"/>
  <c r="O210" i="14"/>
  <c r="Q210" i="14" s="1"/>
  <c r="O207" i="14"/>
  <c r="Q207" i="14" s="1"/>
  <c r="O206" i="14"/>
  <c r="O204" i="14"/>
  <c r="Q204" i="14" s="1"/>
  <c r="O203" i="14"/>
  <c r="O202" i="14"/>
  <c r="P201" i="14"/>
  <c r="P209" i="14" s="1"/>
  <c r="N201" i="14"/>
  <c r="N209" i="14" s="1"/>
  <c r="M201" i="14"/>
  <c r="M209" i="14" s="1"/>
  <c r="O200" i="14"/>
  <c r="Q200" i="14" s="1"/>
  <c r="O199" i="14"/>
  <c r="Q199" i="14" s="1"/>
  <c r="O198" i="14"/>
  <c r="P188" i="14"/>
  <c r="N188" i="14"/>
  <c r="M188" i="14"/>
  <c r="O187" i="14"/>
  <c r="Q187" i="14" s="1"/>
  <c r="O186" i="14"/>
  <c r="Q186" i="14" s="1"/>
  <c r="O185" i="14"/>
  <c r="P184" i="14"/>
  <c r="N184" i="14"/>
  <c r="M184" i="14"/>
  <c r="O183" i="14"/>
  <c r="Q183" i="14" s="1"/>
  <c r="O180" i="14"/>
  <c r="Q180" i="14" s="1"/>
  <c r="O179" i="14"/>
  <c r="Q179" i="14" s="1"/>
  <c r="O177" i="14"/>
  <c r="Q177" i="14" s="1"/>
  <c r="O176" i="14"/>
  <c r="Q176" i="14" s="1"/>
  <c r="O175" i="14"/>
  <c r="P174" i="14"/>
  <c r="P182" i="14" s="1"/>
  <c r="N174" i="14"/>
  <c r="N182" i="14" s="1"/>
  <c r="M174" i="14"/>
  <c r="M182" i="14" s="1"/>
  <c r="O173" i="14"/>
  <c r="Q173" i="14" s="1"/>
  <c r="O172" i="14"/>
  <c r="Q172" i="14" s="1"/>
  <c r="O171" i="14"/>
  <c r="Q171" i="14" s="1"/>
  <c r="P160" i="14"/>
  <c r="N160" i="14"/>
  <c r="M160" i="14"/>
  <c r="P159" i="14"/>
  <c r="N159" i="14"/>
  <c r="M159" i="14"/>
  <c r="P158" i="14"/>
  <c r="N158" i="14"/>
  <c r="M158" i="14"/>
  <c r="P156" i="14"/>
  <c r="N156" i="14"/>
  <c r="M156" i="14"/>
  <c r="P153" i="14"/>
  <c r="N153" i="14"/>
  <c r="M153" i="14"/>
  <c r="P152" i="14"/>
  <c r="N152" i="14"/>
  <c r="M152" i="14"/>
  <c r="P150" i="14"/>
  <c r="N150" i="14"/>
  <c r="M150" i="14"/>
  <c r="P149" i="14"/>
  <c r="N149" i="14"/>
  <c r="M149" i="14"/>
  <c r="P148" i="14"/>
  <c r="N148" i="14"/>
  <c r="M148" i="14"/>
  <c r="P146" i="14"/>
  <c r="N146" i="14"/>
  <c r="M146" i="14"/>
  <c r="P145" i="14"/>
  <c r="N145" i="14"/>
  <c r="M145" i="14"/>
  <c r="P144" i="14"/>
  <c r="N144" i="14"/>
  <c r="M144" i="14"/>
  <c r="P134" i="14"/>
  <c r="N134" i="14"/>
  <c r="M134" i="14"/>
  <c r="O133" i="14"/>
  <c r="Q133" i="14" s="1"/>
  <c r="O132" i="14"/>
  <c r="Q132" i="14" s="1"/>
  <c r="O131" i="14"/>
  <c r="Q131" i="14" s="1"/>
  <c r="P130" i="14"/>
  <c r="N130" i="14"/>
  <c r="M130" i="14"/>
  <c r="O129" i="14"/>
  <c r="Q129" i="14" s="1"/>
  <c r="O126" i="14"/>
  <c r="O125" i="14"/>
  <c r="O123" i="14"/>
  <c r="Q123" i="14" s="1"/>
  <c r="O122" i="14"/>
  <c r="Q122" i="14" s="1"/>
  <c r="O121" i="14"/>
  <c r="P120" i="14"/>
  <c r="P128" i="14" s="1"/>
  <c r="N120" i="14"/>
  <c r="N128" i="14" s="1"/>
  <c r="M120" i="14"/>
  <c r="M128" i="14" s="1"/>
  <c r="O119" i="14"/>
  <c r="Q119" i="14" s="1"/>
  <c r="O118" i="14"/>
  <c r="Q118" i="14" s="1"/>
  <c r="O117" i="14"/>
  <c r="P107" i="14"/>
  <c r="N107" i="14"/>
  <c r="M107" i="14"/>
  <c r="O106" i="14"/>
  <c r="Q106" i="14" s="1"/>
  <c r="O105" i="14"/>
  <c r="O104" i="14"/>
  <c r="Q104" i="14" s="1"/>
  <c r="P103" i="14"/>
  <c r="N103" i="14"/>
  <c r="M103" i="14"/>
  <c r="O102" i="14"/>
  <c r="O99" i="14"/>
  <c r="O98" i="14"/>
  <c r="O96" i="14"/>
  <c r="Q96" i="14" s="1"/>
  <c r="O95" i="14"/>
  <c r="Q95" i="14" s="1"/>
  <c r="O94" i="14"/>
  <c r="P93" i="14"/>
  <c r="P101" i="14" s="1"/>
  <c r="N93" i="14"/>
  <c r="N101" i="14" s="1"/>
  <c r="M93" i="14"/>
  <c r="M101" i="14" s="1"/>
  <c r="O92" i="14"/>
  <c r="Q92" i="14" s="1"/>
  <c r="O91" i="14"/>
  <c r="Q91" i="14" s="1"/>
  <c r="O90" i="14"/>
  <c r="Q90" i="14" s="1"/>
  <c r="P79" i="14"/>
  <c r="N79" i="14"/>
  <c r="M79" i="14"/>
  <c r="P78" i="14"/>
  <c r="N78" i="14"/>
  <c r="M78" i="14"/>
  <c r="P77" i="14"/>
  <c r="N77" i="14"/>
  <c r="M77" i="14"/>
  <c r="P75" i="14"/>
  <c r="N75" i="14"/>
  <c r="M75" i="14"/>
  <c r="P72" i="14"/>
  <c r="N72" i="14"/>
  <c r="M72" i="14"/>
  <c r="P71" i="14"/>
  <c r="N71" i="14"/>
  <c r="M71" i="14"/>
  <c r="P69" i="14"/>
  <c r="N69" i="14"/>
  <c r="M69" i="14"/>
  <c r="P68" i="14"/>
  <c r="N68" i="14"/>
  <c r="M68" i="14"/>
  <c r="P67" i="14"/>
  <c r="N67" i="14"/>
  <c r="M67" i="14"/>
  <c r="P65" i="14"/>
  <c r="N65" i="14"/>
  <c r="M65" i="14"/>
  <c r="P64" i="14"/>
  <c r="N64" i="14"/>
  <c r="M64" i="14"/>
  <c r="P63" i="14"/>
  <c r="N63" i="14"/>
  <c r="M63" i="14"/>
  <c r="P53" i="14"/>
  <c r="N53" i="14"/>
  <c r="M53" i="14"/>
  <c r="O52" i="14"/>
  <c r="Q52" i="14" s="1"/>
  <c r="O51" i="14"/>
  <c r="Q51" i="14" s="1"/>
  <c r="O50" i="14"/>
  <c r="P49" i="14"/>
  <c r="N49" i="14"/>
  <c r="M49" i="14"/>
  <c r="O48" i="14"/>
  <c r="Q48" i="14" s="1"/>
  <c r="O45" i="14"/>
  <c r="Q45" i="14" s="1"/>
  <c r="O44" i="14"/>
  <c r="O42" i="14"/>
  <c r="Q42" i="14" s="1"/>
  <c r="O41" i="14"/>
  <c r="Q41" i="14" s="1"/>
  <c r="O40" i="14"/>
  <c r="P39" i="14"/>
  <c r="P47" i="14" s="1"/>
  <c r="N39" i="14"/>
  <c r="N47" i="14" s="1"/>
  <c r="M39" i="14"/>
  <c r="M47" i="14" s="1"/>
  <c r="O38" i="14"/>
  <c r="Q38" i="14" s="1"/>
  <c r="O37" i="14"/>
  <c r="Q37" i="14" s="1"/>
  <c r="O36" i="14"/>
  <c r="Q36" i="14" s="1"/>
  <c r="P26" i="14"/>
  <c r="N26" i="14"/>
  <c r="M26" i="14"/>
  <c r="O25" i="14"/>
  <c r="Q25" i="14" s="1"/>
  <c r="O24" i="14"/>
  <c r="Q24" i="14" s="1"/>
  <c r="O23" i="14"/>
  <c r="Q23" i="14" s="1"/>
  <c r="P22" i="14"/>
  <c r="N22" i="14"/>
  <c r="M22" i="14"/>
  <c r="O21" i="14"/>
  <c r="Q21" i="14" s="1"/>
  <c r="O18" i="14"/>
  <c r="Q18" i="14" s="1"/>
  <c r="O17" i="14"/>
  <c r="Q17" i="14" s="1"/>
  <c r="O15" i="14"/>
  <c r="Q15" i="14" s="1"/>
  <c r="O14" i="14"/>
  <c r="Q14" i="14" s="1"/>
  <c r="O13" i="14"/>
  <c r="P12" i="14"/>
  <c r="P20" i="14" s="1"/>
  <c r="N12" i="14"/>
  <c r="N20" i="14" s="1"/>
  <c r="M12" i="14"/>
  <c r="M20" i="14" s="1"/>
  <c r="O11" i="14"/>
  <c r="Q11" i="14" s="1"/>
  <c r="O10" i="14"/>
  <c r="Q10" i="14" s="1"/>
  <c r="O9" i="14"/>
  <c r="P241" i="15"/>
  <c r="N241" i="15"/>
  <c r="M241" i="15"/>
  <c r="P240" i="15"/>
  <c r="N240" i="15"/>
  <c r="M240" i="15"/>
  <c r="P239" i="15"/>
  <c r="N239" i="15"/>
  <c r="M239" i="15"/>
  <c r="P237" i="15"/>
  <c r="N237" i="15"/>
  <c r="M237" i="15"/>
  <c r="P234" i="15"/>
  <c r="N234" i="15"/>
  <c r="M234" i="15"/>
  <c r="P233" i="15"/>
  <c r="N233" i="15"/>
  <c r="M233" i="15"/>
  <c r="P231" i="15"/>
  <c r="N231" i="15"/>
  <c r="M231" i="15"/>
  <c r="P230" i="15"/>
  <c r="N230" i="15"/>
  <c r="M230" i="15"/>
  <c r="P229" i="15"/>
  <c r="N229" i="15"/>
  <c r="M229" i="15"/>
  <c r="P227" i="15"/>
  <c r="N227" i="15"/>
  <c r="M227" i="15"/>
  <c r="P226" i="15"/>
  <c r="N226" i="15"/>
  <c r="M226" i="15"/>
  <c r="P225" i="15"/>
  <c r="N225" i="15"/>
  <c r="M225" i="15"/>
  <c r="P215" i="15"/>
  <c r="N215" i="15"/>
  <c r="M215" i="15"/>
  <c r="O214" i="15"/>
  <c r="Q214" i="15" s="1"/>
  <c r="O213" i="15"/>
  <c r="Q213" i="15" s="1"/>
  <c r="O212" i="15"/>
  <c r="Q212" i="15" s="1"/>
  <c r="P211" i="15"/>
  <c r="N211" i="15"/>
  <c r="M211" i="15"/>
  <c r="O210" i="15"/>
  <c r="Q210" i="15" s="1"/>
  <c r="O207" i="15"/>
  <c r="O206" i="15"/>
  <c r="Q206" i="15" s="1"/>
  <c r="O204" i="15"/>
  <c r="Q204" i="15" s="1"/>
  <c r="O203" i="15"/>
  <c r="Q203" i="15" s="1"/>
  <c r="O202" i="15"/>
  <c r="P201" i="15"/>
  <c r="P209" i="15" s="1"/>
  <c r="N201" i="15"/>
  <c r="N209" i="15" s="1"/>
  <c r="M201" i="15"/>
  <c r="M209" i="15" s="1"/>
  <c r="O200" i="15"/>
  <c r="Q200" i="15" s="1"/>
  <c r="O199" i="15"/>
  <c r="Q199" i="15" s="1"/>
  <c r="O198" i="15"/>
  <c r="Q198" i="15" s="1"/>
  <c r="P188" i="15"/>
  <c r="N188" i="15"/>
  <c r="M188" i="15"/>
  <c r="O187" i="15"/>
  <c r="Q187" i="15" s="1"/>
  <c r="O186" i="15"/>
  <c r="Q186" i="15" s="1"/>
  <c r="O185" i="15"/>
  <c r="P184" i="15"/>
  <c r="N184" i="15"/>
  <c r="M184" i="15"/>
  <c r="O183" i="15"/>
  <c r="Q183" i="15" s="1"/>
  <c r="O180" i="15"/>
  <c r="Q180" i="15" s="1"/>
  <c r="O179" i="15"/>
  <c r="Q179" i="15" s="1"/>
  <c r="O177" i="15"/>
  <c r="Q177" i="15" s="1"/>
  <c r="O176" i="15"/>
  <c r="Q176" i="15" s="1"/>
  <c r="O175" i="15"/>
  <c r="O178" i="15" s="1"/>
  <c r="O181" i="15" s="1"/>
  <c r="P174" i="15"/>
  <c r="P182" i="15" s="1"/>
  <c r="N174" i="15"/>
  <c r="N182" i="15" s="1"/>
  <c r="M174" i="15"/>
  <c r="M182" i="15" s="1"/>
  <c r="O173" i="15"/>
  <c r="Q173" i="15" s="1"/>
  <c r="O172" i="15"/>
  <c r="Q172" i="15" s="1"/>
  <c r="O171" i="15"/>
  <c r="Q171" i="15" s="1"/>
  <c r="P160" i="15"/>
  <c r="N160" i="15"/>
  <c r="M160" i="15"/>
  <c r="P159" i="15"/>
  <c r="N159" i="15"/>
  <c r="M159" i="15"/>
  <c r="P158" i="15"/>
  <c r="N158" i="15"/>
  <c r="M158" i="15"/>
  <c r="P156" i="15"/>
  <c r="N156" i="15"/>
  <c r="M156" i="15"/>
  <c r="P153" i="15"/>
  <c r="N153" i="15"/>
  <c r="M153" i="15"/>
  <c r="P152" i="15"/>
  <c r="N152" i="15"/>
  <c r="M152" i="15"/>
  <c r="P150" i="15"/>
  <c r="N150" i="15"/>
  <c r="M150" i="15"/>
  <c r="P149" i="15"/>
  <c r="N149" i="15"/>
  <c r="M149" i="15"/>
  <c r="P148" i="15"/>
  <c r="N148" i="15"/>
  <c r="M148" i="15"/>
  <c r="P146" i="15"/>
  <c r="N146" i="15"/>
  <c r="M146" i="15"/>
  <c r="P145" i="15"/>
  <c r="N145" i="15"/>
  <c r="M145" i="15"/>
  <c r="P144" i="15"/>
  <c r="N144" i="15"/>
  <c r="M144" i="15"/>
  <c r="P134" i="15"/>
  <c r="N134" i="15"/>
  <c r="M134" i="15"/>
  <c r="O133" i="15"/>
  <c r="Q133" i="15" s="1"/>
  <c r="O132" i="15"/>
  <c r="Q132" i="15" s="1"/>
  <c r="O131" i="15"/>
  <c r="Q131" i="15" s="1"/>
  <c r="P130" i="15"/>
  <c r="N130" i="15"/>
  <c r="M130" i="15"/>
  <c r="O129" i="15"/>
  <c r="Q129" i="15" s="1"/>
  <c r="O126" i="15"/>
  <c r="O125" i="15"/>
  <c r="O123" i="15"/>
  <c r="Q123" i="15" s="1"/>
  <c r="O122" i="15"/>
  <c r="Q122" i="15" s="1"/>
  <c r="O121" i="15"/>
  <c r="P120" i="15"/>
  <c r="P128" i="15" s="1"/>
  <c r="N120" i="15"/>
  <c r="N128" i="15" s="1"/>
  <c r="M120" i="15"/>
  <c r="M128" i="15" s="1"/>
  <c r="O119" i="15"/>
  <c r="Q119" i="15" s="1"/>
  <c r="O118" i="15"/>
  <c r="Q118" i="15" s="1"/>
  <c r="O117" i="15"/>
  <c r="Q117" i="15" s="1"/>
  <c r="P107" i="15"/>
  <c r="N107" i="15"/>
  <c r="M107" i="15"/>
  <c r="O106" i="15"/>
  <c r="Q106" i="15" s="1"/>
  <c r="O105" i="15"/>
  <c r="Q105" i="15" s="1"/>
  <c r="O104" i="15"/>
  <c r="P103" i="15"/>
  <c r="N103" i="15"/>
  <c r="M103" i="15"/>
  <c r="O102" i="15"/>
  <c r="O99" i="15"/>
  <c r="O98" i="15"/>
  <c r="O96" i="15"/>
  <c r="Q96" i="15" s="1"/>
  <c r="O95" i="15"/>
  <c r="Q95" i="15" s="1"/>
  <c r="O94" i="15"/>
  <c r="P93" i="15"/>
  <c r="P101" i="15" s="1"/>
  <c r="N93" i="15"/>
  <c r="N101" i="15" s="1"/>
  <c r="M93" i="15"/>
  <c r="M101" i="15" s="1"/>
  <c r="O92" i="15"/>
  <c r="Q92" i="15" s="1"/>
  <c r="O91" i="15"/>
  <c r="Q91" i="15" s="1"/>
  <c r="O90" i="15"/>
  <c r="P79" i="15"/>
  <c r="N79" i="15"/>
  <c r="M79" i="15"/>
  <c r="P78" i="15"/>
  <c r="N78" i="15"/>
  <c r="M78" i="15"/>
  <c r="P77" i="15"/>
  <c r="N77" i="15"/>
  <c r="M77" i="15"/>
  <c r="P75" i="15"/>
  <c r="N75" i="15"/>
  <c r="M75" i="15"/>
  <c r="P72" i="15"/>
  <c r="N72" i="15"/>
  <c r="M72" i="15"/>
  <c r="P71" i="15"/>
  <c r="N71" i="15"/>
  <c r="M71" i="15"/>
  <c r="P69" i="15"/>
  <c r="N69" i="15"/>
  <c r="M69" i="15"/>
  <c r="P68" i="15"/>
  <c r="N68" i="15"/>
  <c r="M68" i="15"/>
  <c r="P67" i="15"/>
  <c r="N67" i="15"/>
  <c r="M67" i="15"/>
  <c r="P65" i="15"/>
  <c r="N65" i="15"/>
  <c r="M65" i="15"/>
  <c r="P64" i="15"/>
  <c r="N64" i="15"/>
  <c r="M64" i="15"/>
  <c r="P63" i="15"/>
  <c r="N63" i="15"/>
  <c r="M63" i="15"/>
  <c r="P53" i="15"/>
  <c r="N53" i="15"/>
  <c r="M53" i="15"/>
  <c r="O52" i="15"/>
  <c r="Q52" i="15" s="1"/>
  <c r="O51" i="15"/>
  <c r="Q51" i="15" s="1"/>
  <c r="O50" i="15"/>
  <c r="P49" i="15"/>
  <c r="N49" i="15"/>
  <c r="M49" i="15"/>
  <c r="O48" i="15"/>
  <c r="Q48" i="15" s="1"/>
  <c r="O45" i="15"/>
  <c r="Q45" i="15" s="1"/>
  <c r="O44" i="15"/>
  <c r="O42" i="15"/>
  <c r="Q42" i="15" s="1"/>
  <c r="O41" i="15"/>
  <c r="Q41" i="15" s="1"/>
  <c r="O40" i="15"/>
  <c r="P39" i="15"/>
  <c r="P47" i="15" s="1"/>
  <c r="N39" i="15"/>
  <c r="N47" i="15" s="1"/>
  <c r="M39" i="15"/>
  <c r="M47" i="15" s="1"/>
  <c r="O38" i="15"/>
  <c r="Q38" i="15" s="1"/>
  <c r="O37" i="15"/>
  <c r="Q37" i="15" s="1"/>
  <c r="O36" i="15"/>
  <c r="Q36" i="15" s="1"/>
  <c r="P26" i="15"/>
  <c r="N26" i="15"/>
  <c r="M26" i="15"/>
  <c r="O25" i="15"/>
  <c r="Q25" i="15" s="1"/>
  <c r="O24" i="15"/>
  <c r="Q24" i="15" s="1"/>
  <c r="O23" i="15"/>
  <c r="Q23" i="15" s="1"/>
  <c r="P22" i="15"/>
  <c r="N22" i="15"/>
  <c r="M22" i="15"/>
  <c r="O21" i="15"/>
  <c r="Q21" i="15" s="1"/>
  <c r="O18" i="15"/>
  <c r="Q18" i="15" s="1"/>
  <c r="O17" i="15"/>
  <c r="O15" i="15"/>
  <c r="Q15" i="15" s="1"/>
  <c r="O14" i="15"/>
  <c r="Q14" i="15" s="1"/>
  <c r="O13" i="15"/>
  <c r="P12" i="15"/>
  <c r="P20" i="15" s="1"/>
  <c r="N12" i="15"/>
  <c r="N20" i="15" s="1"/>
  <c r="M12" i="15"/>
  <c r="M20" i="15" s="1"/>
  <c r="O11" i="15"/>
  <c r="Q11" i="15" s="1"/>
  <c r="O10" i="15"/>
  <c r="Q10" i="15" s="1"/>
  <c r="O9" i="15"/>
  <c r="Q9" i="15" s="1"/>
  <c r="P241" i="16"/>
  <c r="N241" i="16"/>
  <c r="M241" i="16"/>
  <c r="P240" i="16"/>
  <c r="N240" i="16"/>
  <c r="M240" i="16"/>
  <c r="P239" i="16"/>
  <c r="N239" i="16"/>
  <c r="M239" i="16"/>
  <c r="P237" i="16"/>
  <c r="N237" i="16"/>
  <c r="M237" i="16"/>
  <c r="P234" i="16"/>
  <c r="N234" i="16"/>
  <c r="M234" i="16"/>
  <c r="P233" i="16"/>
  <c r="N233" i="16"/>
  <c r="M233" i="16"/>
  <c r="P231" i="16"/>
  <c r="N231" i="16"/>
  <c r="M231" i="16"/>
  <c r="P230" i="16"/>
  <c r="N230" i="16"/>
  <c r="M230" i="16"/>
  <c r="P229" i="16"/>
  <c r="N229" i="16"/>
  <c r="M229" i="16"/>
  <c r="P227" i="16"/>
  <c r="N227" i="16"/>
  <c r="M227" i="16"/>
  <c r="P226" i="16"/>
  <c r="N226" i="16"/>
  <c r="M226" i="16"/>
  <c r="P225" i="16"/>
  <c r="N225" i="16"/>
  <c r="M225" i="16"/>
  <c r="P215" i="16"/>
  <c r="N215" i="16"/>
  <c r="M215" i="16"/>
  <c r="O214" i="16"/>
  <c r="Q214" i="16" s="1"/>
  <c r="O213" i="16"/>
  <c r="Q213" i="16" s="1"/>
  <c r="O212" i="16"/>
  <c r="Q212" i="16" s="1"/>
  <c r="P211" i="16"/>
  <c r="N211" i="16"/>
  <c r="M211" i="16"/>
  <c r="O210" i="16"/>
  <c r="Q210" i="16" s="1"/>
  <c r="O207" i="16"/>
  <c r="Q207" i="16" s="1"/>
  <c r="O206" i="16"/>
  <c r="Q206" i="16" s="1"/>
  <c r="O204" i="16"/>
  <c r="Q204" i="16" s="1"/>
  <c r="O203" i="16"/>
  <c r="Q203" i="16" s="1"/>
  <c r="O202" i="16"/>
  <c r="P201" i="16"/>
  <c r="P209" i="16" s="1"/>
  <c r="N201" i="16"/>
  <c r="N209" i="16" s="1"/>
  <c r="M201" i="16"/>
  <c r="M209" i="16" s="1"/>
  <c r="O200" i="16"/>
  <c r="Q200" i="16" s="1"/>
  <c r="O199" i="16"/>
  <c r="Q199" i="16" s="1"/>
  <c r="O198" i="16"/>
  <c r="Q198" i="16" s="1"/>
  <c r="P188" i="16"/>
  <c r="N188" i="16"/>
  <c r="M188" i="16"/>
  <c r="O187" i="16"/>
  <c r="Q187" i="16" s="1"/>
  <c r="O186" i="16"/>
  <c r="Q186" i="16" s="1"/>
  <c r="O185" i="16"/>
  <c r="Q185" i="16" s="1"/>
  <c r="P184" i="16"/>
  <c r="N184" i="16"/>
  <c r="M184" i="16"/>
  <c r="O183" i="16"/>
  <c r="Q183" i="16" s="1"/>
  <c r="O180" i="16"/>
  <c r="Q180" i="16" s="1"/>
  <c r="O179" i="16"/>
  <c r="Q179" i="16" s="1"/>
  <c r="O177" i="16"/>
  <c r="Q177" i="16" s="1"/>
  <c r="O176" i="16"/>
  <c r="Q176" i="16" s="1"/>
  <c r="O175" i="16"/>
  <c r="P174" i="16"/>
  <c r="P182" i="16" s="1"/>
  <c r="N174" i="16"/>
  <c r="N182" i="16" s="1"/>
  <c r="M174" i="16"/>
  <c r="M182" i="16" s="1"/>
  <c r="O173" i="16"/>
  <c r="Q173" i="16" s="1"/>
  <c r="O172" i="16"/>
  <c r="Q172" i="16" s="1"/>
  <c r="O171" i="16"/>
  <c r="Q171" i="16" s="1"/>
  <c r="P160" i="16"/>
  <c r="N160" i="16"/>
  <c r="M160" i="16"/>
  <c r="P159" i="16"/>
  <c r="N159" i="16"/>
  <c r="M159" i="16"/>
  <c r="P158" i="16"/>
  <c r="N158" i="16"/>
  <c r="M158" i="16"/>
  <c r="P156" i="16"/>
  <c r="N156" i="16"/>
  <c r="M156" i="16"/>
  <c r="P153" i="16"/>
  <c r="N153" i="16"/>
  <c r="M153" i="16"/>
  <c r="P152" i="16"/>
  <c r="N152" i="16"/>
  <c r="M152" i="16"/>
  <c r="P150" i="16"/>
  <c r="N150" i="16"/>
  <c r="M150" i="16"/>
  <c r="P149" i="16"/>
  <c r="N149" i="16"/>
  <c r="M149" i="16"/>
  <c r="P148" i="16"/>
  <c r="N148" i="16"/>
  <c r="M148" i="16"/>
  <c r="P146" i="16"/>
  <c r="N146" i="16"/>
  <c r="M146" i="16"/>
  <c r="P145" i="16"/>
  <c r="N145" i="16"/>
  <c r="M145" i="16"/>
  <c r="P144" i="16"/>
  <c r="N144" i="16"/>
  <c r="M144" i="16"/>
  <c r="P134" i="16"/>
  <c r="N134" i="16"/>
  <c r="M134" i="16"/>
  <c r="O133" i="16"/>
  <c r="Q133" i="16" s="1"/>
  <c r="O132" i="16"/>
  <c r="Q132" i="16" s="1"/>
  <c r="O131" i="16"/>
  <c r="Q131" i="16" s="1"/>
  <c r="P130" i="16"/>
  <c r="N130" i="16"/>
  <c r="M130" i="16"/>
  <c r="O129" i="16"/>
  <c r="Q129" i="16" s="1"/>
  <c r="O126" i="16"/>
  <c r="O125" i="16"/>
  <c r="O123" i="16"/>
  <c r="Q123" i="16" s="1"/>
  <c r="O122" i="16"/>
  <c r="Q122" i="16" s="1"/>
  <c r="O121" i="16"/>
  <c r="P120" i="16"/>
  <c r="P128" i="16" s="1"/>
  <c r="N120" i="16"/>
  <c r="N128" i="16" s="1"/>
  <c r="M120" i="16"/>
  <c r="M128" i="16" s="1"/>
  <c r="O119" i="16"/>
  <c r="Q119" i="16" s="1"/>
  <c r="O118" i="16"/>
  <c r="Q118" i="16" s="1"/>
  <c r="O117" i="16"/>
  <c r="Q117" i="16" s="1"/>
  <c r="P107" i="16"/>
  <c r="N107" i="16"/>
  <c r="M107" i="16"/>
  <c r="O106" i="16"/>
  <c r="Q106" i="16" s="1"/>
  <c r="O105" i="16"/>
  <c r="Q105" i="16" s="1"/>
  <c r="O104" i="16"/>
  <c r="P103" i="16"/>
  <c r="N103" i="16"/>
  <c r="M103" i="16"/>
  <c r="O102" i="16"/>
  <c r="O99" i="16"/>
  <c r="O98" i="16"/>
  <c r="O96" i="16"/>
  <c r="Q96" i="16" s="1"/>
  <c r="O95" i="16"/>
  <c r="Q95" i="16" s="1"/>
  <c r="O94" i="16"/>
  <c r="O97" i="16" s="1"/>
  <c r="O100" i="16" s="1"/>
  <c r="P93" i="16"/>
  <c r="P101" i="16" s="1"/>
  <c r="N93" i="16"/>
  <c r="N101" i="16" s="1"/>
  <c r="M93" i="16"/>
  <c r="M101" i="16" s="1"/>
  <c r="O92" i="16"/>
  <c r="Q92" i="16" s="1"/>
  <c r="O91" i="16"/>
  <c r="Q91" i="16" s="1"/>
  <c r="O90" i="16"/>
  <c r="Q90" i="16" s="1"/>
  <c r="P79" i="16"/>
  <c r="N79" i="16"/>
  <c r="M79" i="16"/>
  <c r="P78" i="16"/>
  <c r="N78" i="16"/>
  <c r="M78" i="16"/>
  <c r="P77" i="16"/>
  <c r="N77" i="16"/>
  <c r="M77" i="16"/>
  <c r="P75" i="16"/>
  <c r="N75" i="16"/>
  <c r="M75" i="16"/>
  <c r="P72" i="16"/>
  <c r="N72" i="16"/>
  <c r="M72" i="16"/>
  <c r="P71" i="16"/>
  <c r="N71" i="16"/>
  <c r="M71" i="16"/>
  <c r="P69" i="16"/>
  <c r="N69" i="16"/>
  <c r="M69" i="16"/>
  <c r="P68" i="16"/>
  <c r="N68" i="16"/>
  <c r="M68" i="16"/>
  <c r="P67" i="16"/>
  <c r="N67" i="16"/>
  <c r="M67" i="16"/>
  <c r="P65" i="16"/>
  <c r="N65" i="16"/>
  <c r="M65" i="16"/>
  <c r="P64" i="16"/>
  <c r="N64" i="16"/>
  <c r="M64" i="16"/>
  <c r="P63" i="16"/>
  <c r="N63" i="16"/>
  <c r="M63" i="16"/>
  <c r="P53" i="16"/>
  <c r="N53" i="16"/>
  <c r="M53" i="16"/>
  <c r="O52" i="16"/>
  <c r="Q52" i="16" s="1"/>
  <c r="O51" i="16"/>
  <c r="Q51" i="16" s="1"/>
  <c r="O50" i="16"/>
  <c r="Q50" i="16" s="1"/>
  <c r="P49" i="16"/>
  <c r="N49" i="16"/>
  <c r="M49" i="16"/>
  <c r="O48" i="16"/>
  <c r="Q48" i="16" s="1"/>
  <c r="O45" i="16"/>
  <c r="Q45" i="16" s="1"/>
  <c r="O44" i="16"/>
  <c r="O42" i="16"/>
  <c r="Q42" i="16" s="1"/>
  <c r="O41" i="16"/>
  <c r="O40" i="16"/>
  <c r="P39" i="16"/>
  <c r="P47" i="16" s="1"/>
  <c r="N39" i="16"/>
  <c r="N47" i="16" s="1"/>
  <c r="M39" i="16"/>
  <c r="M47" i="16" s="1"/>
  <c r="O38" i="16"/>
  <c r="Q38" i="16" s="1"/>
  <c r="O37" i="16"/>
  <c r="Q37" i="16" s="1"/>
  <c r="O36" i="16"/>
  <c r="Q36" i="16" s="1"/>
  <c r="P26" i="16"/>
  <c r="N26" i="16"/>
  <c r="M26" i="16"/>
  <c r="O25" i="16"/>
  <c r="Q25" i="16" s="1"/>
  <c r="O24" i="16"/>
  <c r="Q24" i="16" s="1"/>
  <c r="O23" i="16"/>
  <c r="Q23" i="16" s="1"/>
  <c r="P22" i="16"/>
  <c r="N22" i="16"/>
  <c r="M22" i="16"/>
  <c r="O21" i="16"/>
  <c r="Q21" i="16" s="1"/>
  <c r="O18" i="16"/>
  <c r="Q18" i="16" s="1"/>
  <c r="O17" i="16"/>
  <c r="Q17" i="16" s="1"/>
  <c r="O15" i="16"/>
  <c r="Q15" i="16" s="1"/>
  <c r="O14" i="16"/>
  <c r="Q14" i="16" s="1"/>
  <c r="O13" i="16"/>
  <c r="P12" i="16"/>
  <c r="P20" i="16" s="1"/>
  <c r="N12" i="16"/>
  <c r="N20" i="16" s="1"/>
  <c r="M12" i="16"/>
  <c r="M20" i="16" s="1"/>
  <c r="O11" i="16"/>
  <c r="Q11" i="16" s="1"/>
  <c r="O10" i="16"/>
  <c r="Q10" i="16" s="1"/>
  <c r="O9" i="16"/>
  <c r="Q9" i="16" s="1"/>
  <c r="P241" i="17"/>
  <c r="N241" i="17"/>
  <c r="M241" i="17"/>
  <c r="P240" i="17"/>
  <c r="N240" i="17"/>
  <c r="M240" i="17"/>
  <c r="P239" i="17"/>
  <c r="N239" i="17"/>
  <c r="M239" i="17"/>
  <c r="P237" i="17"/>
  <c r="N237" i="17"/>
  <c r="M237" i="17"/>
  <c r="P234" i="17"/>
  <c r="N234" i="17"/>
  <c r="M234" i="17"/>
  <c r="P233" i="17"/>
  <c r="N233" i="17"/>
  <c r="M233" i="17"/>
  <c r="P231" i="17"/>
  <c r="N231" i="17"/>
  <c r="M231" i="17"/>
  <c r="P230" i="17"/>
  <c r="N230" i="17"/>
  <c r="M230" i="17"/>
  <c r="P229" i="17"/>
  <c r="N229" i="17"/>
  <c r="M229" i="17"/>
  <c r="P227" i="17"/>
  <c r="N227" i="17"/>
  <c r="M227" i="17"/>
  <c r="P226" i="17"/>
  <c r="N226" i="17"/>
  <c r="M226" i="17"/>
  <c r="P225" i="17"/>
  <c r="N225" i="17"/>
  <c r="M225" i="17"/>
  <c r="P215" i="17"/>
  <c r="N215" i="17"/>
  <c r="M215" i="17"/>
  <c r="O214" i="17"/>
  <c r="Q214" i="17" s="1"/>
  <c r="O213" i="17"/>
  <c r="Q213" i="17" s="1"/>
  <c r="O212" i="17"/>
  <c r="Q212" i="17" s="1"/>
  <c r="P211" i="17"/>
  <c r="N211" i="17"/>
  <c r="M211" i="17"/>
  <c r="O210" i="17"/>
  <c r="Q210" i="17" s="1"/>
  <c r="O207" i="17"/>
  <c r="Q207" i="17" s="1"/>
  <c r="O206" i="17"/>
  <c r="O204" i="17"/>
  <c r="Q204" i="17" s="1"/>
  <c r="O203" i="17"/>
  <c r="Q203" i="17" s="1"/>
  <c r="O202" i="17"/>
  <c r="P201" i="17"/>
  <c r="P209" i="17" s="1"/>
  <c r="N201" i="17"/>
  <c r="N209" i="17" s="1"/>
  <c r="M201" i="17"/>
  <c r="M209" i="17" s="1"/>
  <c r="O200" i="17"/>
  <c r="Q200" i="17" s="1"/>
  <c r="O199" i="17"/>
  <c r="Q199" i="17" s="1"/>
  <c r="O198" i="17"/>
  <c r="P188" i="17"/>
  <c r="N188" i="17"/>
  <c r="M188" i="17"/>
  <c r="O187" i="17"/>
  <c r="Q187" i="17" s="1"/>
  <c r="O186" i="17"/>
  <c r="Q186" i="17" s="1"/>
  <c r="O185" i="17"/>
  <c r="P184" i="17"/>
  <c r="N184" i="17"/>
  <c r="M184" i="17"/>
  <c r="O183" i="17"/>
  <c r="Q183" i="17" s="1"/>
  <c r="O180" i="17"/>
  <c r="Q180" i="17" s="1"/>
  <c r="O179" i="17"/>
  <c r="O177" i="17"/>
  <c r="Q177" i="17" s="1"/>
  <c r="O176" i="17"/>
  <c r="Q176" i="17" s="1"/>
  <c r="O175" i="17"/>
  <c r="O178" i="17" s="1"/>
  <c r="O181" i="17" s="1"/>
  <c r="P174" i="17"/>
  <c r="P182" i="17" s="1"/>
  <c r="N174" i="17"/>
  <c r="N182" i="17" s="1"/>
  <c r="M174" i="17"/>
  <c r="M182" i="17" s="1"/>
  <c r="O173" i="17"/>
  <c r="Q173" i="17" s="1"/>
  <c r="O172" i="17"/>
  <c r="Q172" i="17" s="1"/>
  <c r="O171" i="17"/>
  <c r="Q171" i="17" s="1"/>
  <c r="P160" i="17"/>
  <c r="N160" i="17"/>
  <c r="M160" i="17"/>
  <c r="P159" i="17"/>
  <c r="N159" i="17"/>
  <c r="M159" i="17"/>
  <c r="P158" i="17"/>
  <c r="N158" i="17"/>
  <c r="M158" i="17"/>
  <c r="P156" i="17"/>
  <c r="N156" i="17"/>
  <c r="M156" i="17"/>
  <c r="P153" i="17"/>
  <c r="N153" i="17"/>
  <c r="M153" i="17"/>
  <c r="P152" i="17"/>
  <c r="N152" i="17"/>
  <c r="M152" i="17"/>
  <c r="P150" i="17"/>
  <c r="N150" i="17"/>
  <c r="M150" i="17"/>
  <c r="P149" i="17"/>
  <c r="N149" i="17"/>
  <c r="M149" i="17"/>
  <c r="P148" i="17"/>
  <c r="N148" i="17"/>
  <c r="M148" i="17"/>
  <c r="P146" i="17"/>
  <c r="N146" i="17"/>
  <c r="M146" i="17"/>
  <c r="P145" i="17"/>
  <c r="N145" i="17"/>
  <c r="M145" i="17"/>
  <c r="P144" i="17"/>
  <c r="N144" i="17"/>
  <c r="M144" i="17"/>
  <c r="P134" i="17"/>
  <c r="N134" i="17"/>
  <c r="M134" i="17"/>
  <c r="O133" i="17"/>
  <c r="Q133" i="17" s="1"/>
  <c r="O132" i="17"/>
  <c r="Q132" i="17" s="1"/>
  <c r="O131" i="17"/>
  <c r="Q131" i="17" s="1"/>
  <c r="P130" i="17"/>
  <c r="N130" i="17"/>
  <c r="M130" i="17"/>
  <c r="O129" i="17"/>
  <c r="Q129" i="17" s="1"/>
  <c r="O126" i="17"/>
  <c r="O125" i="17"/>
  <c r="O123" i="17"/>
  <c r="Q123" i="17" s="1"/>
  <c r="O122" i="17"/>
  <c r="Q122" i="17" s="1"/>
  <c r="O121" i="17"/>
  <c r="P120" i="17"/>
  <c r="P128" i="17" s="1"/>
  <c r="N120" i="17"/>
  <c r="N128" i="17" s="1"/>
  <c r="M120" i="17"/>
  <c r="M128" i="17" s="1"/>
  <c r="O119" i="17"/>
  <c r="Q119" i="17" s="1"/>
  <c r="O118" i="17"/>
  <c r="Q118" i="17" s="1"/>
  <c r="O117" i="17"/>
  <c r="Q117" i="17" s="1"/>
  <c r="P107" i="17"/>
  <c r="N107" i="17"/>
  <c r="M107" i="17"/>
  <c r="O106" i="17"/>
  <c r="Q106" i="17" s="1"/>
  <c r="O105" i="17"/>
  <c r="Q105" i="17" s="1"/>
  <c r="O104" i="17"/>
  <c r="Q104" i="17" s="1"/>
  <c r="P103" i="17"/>
  <c r="N103" i="17"/>
  <c r="M103" i="17"/>
  <c r="O102" i="17"/>
  <c r="O99" i="17"/>
  <c r="O98" i="17"/>
  <c r="O96" i="17"/>
  <c r="Q96" i="17" s="1"/>
  <c r="O95" i="17"/>
  <c r="Q95" i="17" s="1"/>
  <c r="O94" i="17"/>
  <c r="P93" i="17"/>
  <c r="P101" i="17" s="1"/>
  <c r="N93" i="17"/>
  <c r="N101" i="17" s="1"/>
  <c r="M93" i="17"/>
  <c r="M101" i="17" s="1"/>
  <c r="O92" i="17"/>
  <c r="O91" i="17"/>
  <c r="O90" i="17"/>
  <c r="P79" i="17"/>
  <c r="N79" i="17"/>
  <c r="M79" i="17"/>
  <c r="P78" i="17"/>
  <c r="N78" i="17"/>
  <c r="M78" i="17"/>
  <c r="P77" i="17"/>
  <c r="N77" i="17"/>
  <c r="M77" i="17"/>
  <c r="P75" i="17"/>
  <c r="N75" i="17"/>
  <c r="M75" i="17"/>
  <c r="P72" i="17"/>
  <c r="N72" i="17"/>
  <c r="M72" i="17"/>
  <c r="P71" i="17"/>
  <c r="N71" i="17"/>
  <c r="M71" i="17"/>
  <c r="P69" i="17"/>
  <c r="N69" i="17"/>
  <c r="M69" i="17"/>
  <c r="P68" i="17"/>
  <c r="N68" i="17"/>
  <c r="M68" i="17"/>
  <c r="P67" i="17"/>
  <c r="N67" i="17"/>
  <c r="M67" i="17"/>
  <c r="P65" i="17"/>
  <c r="N65" i="17"/>
  <c r="M65" i="17"/>
  <c r="P64" i="17"/>
  <c r="N64" i="17"/>
  <c r="M64" i="17"/>
  <c r="P63" i="17"/>
  <c r="N63" i="17"/>
  <c r="M63" i="17"/>
  <c r="P53" i="17"/>
  <c r="N53" i="17"/>
  <c r="M53" i="17"/>
  <c r="O52" i="17"/>
  <c r="Q52" i="17" s="1"/>
  <c r="O51" i="17"/>
  <c r="Q51" i="17" s="1"/>
  <c r="O50" i="17"/>
  <c r="Q50" i="17" s="1"/>
  <c r="P49" i="17"/>
  <c r="N49" i="17"/>
  <c r="M49" i="17"/>
  <c r="O48" i="17"/>
  <c r="Q48" i="17" s="1"/>
  <c r="O45" i="17"/>
  <c r="Q45" i="17" s="1"/>
  <c r="O44" i="17"/>
  <c r="Q44" i="17" s="1"/>
  <c r="O42" i="17"/>
  <c r="Q42" i="17" s="1"/>
  <c r="O41" i="17"/>
  <c r="Q41" i="17" s="1"/>
  <c r="O40" i="17"/>
  <c r="P39" i="17"/>
  <c r="P47" i="17" s="1"/>
  <c r="N39" i="17"/>
  <c r="N47" i="17" s="1"/>
  <c r="M39" i="17"/>
  <c r="M47" i="17" s="1"/>
  <c r="O38" i="17"/>
  <c r="Q38" i="17" s="1"/>
  <c r="O37" i="17"/>
  <c r="Q37" i="17" s="1"/>
  <c r="O36" i="17"/>
  <c r="P26" i="17"/>
  <c r="N26" i="17"/>
  <c r="M26" i="17"/>
  <c r="O25" i="17"/>
  <c r="Q25" i="17" s="1"/>
  <c r="O24" i="17"/>
  <c r="Q24" i="17" s="1"/>
  <c r="O23" i="17"/>
  <c r="Q23" i="17" s="1"/>
  <c r="P22" i="17"/>
  <c r="N22" i="17"/>
  <c r="M22" i="17"/>
  <c r="O21" i="17"/>
  <c r="Q21" i="17" s="1"/>
  <c r="O18" i="17"/>
  <c r="Q18" i="17" s="1"/>
  <c r="O17" i="17"/>
  <c r="O15" i="17"/>
  <c r="Q15" i="17" s="1"/>
  <c r="O14" i="17"/>
  <c r="Q14" i="17" s="1"/>
  <c r="O13" i="17"/>
  <c r="P12" i="17"/>
  <c r="P20" i="17" s="1"/>
  <c r="N12" i="17"/>
  <c r="N20" i="17" s="1"/>
  <c r="M12" i="17"/>
  <c r="M20" i="17" s="1"/>
  <c r="O11" i="17"/>
  <c r="Q11" i="17" s="1"/>
  <c r="O10" i="17"/>
  <c r="Q10" i="17" s="1"/>
  <c r="O9" i="17"/>
  <c r="Q9" i="17" s="1"/>
  <c r="P241" i="1"/>
  <c r="N241" i="1"/>
  <c r="M241" i="1"/>
  <c r="P240" i="1"/>
  <c r="N240" i="1"/>
  <c r="M240" i="1"/>
  <c r="P239" i="1"/>
  <c r="N239" i="1"/>
  <c r="M239" i="1"/>
  <c r="P237" i="1"/>
  <c r="N237" i="1"/>
  <c r="M237" i="1"/>
  <c r="P234" i="1"/>
  <c r="N234" i="1"/>
  <c r="M234" i="1"/>
  <c r="P233" i="1"/>
  <c r="N233" i="1"/>
  <c r="M233" i="1"/>
  <c r="P231" i="1"/>
  <c r="N231" i="1"/>
  <c r="M231" i="1"/>
  <c r="P230" i="1"/>
  <c r="N230" i="1"/>
  <c r="M230" i="1"/>
  <c r="P229" i="1"/>
  <c r="N229" i="1"/>
  <c r="M229" i="1"/>
  <c r="P227" i="1"/>
  <c r="N227" i="1"/>
  <c r="M227" i="1"/>
  <c r="P226" i="1"/>
  <c r="N226" i="1"/>
  <c r="M226" i="1"/>
  <c r="P225" i="1"/>
  <c r="N225" i="1"/>
  <c r="M225" i="1"/>
  <c r="P215" i="1"/>
  <c r="N215" i="1"/>
  <c r="M215" i="1"/>
  <c r="O214" i="1"/>
  <c r="Q214" i="1" s="1"/>
  <c r="O213" i="1"/>
  <c r="Q213" i="1" s="1"/>
  <c r="O212" i="1"/>
  <c r="P211" i="1"/>
  <c r="N211" i="1"/>
  <c r="M211" i="1"/>
  <c r="O210" i="1"/>
  <c r="Q210" i="1" s="1"/>
  <c r="O207" i="1"/>
  <c r="Q207" i="1" s="1"/>
  <c r="O206" i="1"/>
  <c r="Q206" i="1" s="1"/>
  <c r="O204" i="1"/>
  <c r="Q204" i="1" s="1"/>
  <c r="O203" i="1"/>
  <c r="Q203" i="1" s="1"/>
  <c r="O202" i="1"/>
  <c r="P201" i="1"/>
  <c r="P209" i="1" s="1"/>
  <c r="N201" i="1"/>
  <c r="N209" i="1" s="1"/>
  <c r="M201" i="1"/>
  <c r="M209" i="1" s="1"/>
  <c r="O200" i="1"/>
  <c r="Q200" i="1" s="1"/>
  <c r="O199" i="1"/>
  <c r="Q199" i="1" s="1"/>
  <c r="O198" i="1"/>
  <c r="P188" i="1"/>
  <c r="N188" i="1"/>
  <c r="M188" i="1"/>
  <c r="O187" i="1"/>
  <c r="Q187" i="1" s="1"/>
  <c r="O186" i="1"/>
  <c r="Q186" i="1" s="1"/>
  <c r="O185" i="1"/>
  <c r="P184" i="1"/>
  <c r="N184" i="1"/>
  <c r="M184" i="1"/>
  <c r="O183" i="1"/>
  <c r="Q183" i="1" s="1"/>
  <c r="O180" i="1"/>
  <c r="Q180" i="1" s="1"/>
  <c r="O179" i="1"/>
  <c r="O177" i="1"/>
  <c r="Q177" i="1" s="1"/>
  <c r="O176" i="1"/>
  <c r="Q176" i="1" s="1"/>
  <c r="O175" i="1"/>
  <c r="P174" i="1"/>
  <c r="P182" i="1" s="1"/>
  <c r="N174" i="1"/>
  <c r="N182" i="1" s="1"/>
  <c r="M174" i="1"/>
  <c r="M182" i="1" s="1"/>
  <c r="O173" i="1"/>
  <c r="Q173" i="1" s="1"/>
  <c r="O172" i="1"/>
  <c r="Q172" i="1" s="1"/>
  <c r="O171" i="1"/>
  <c r="Q171" i="1" s="1"/>
  <c r="P160" i="1"/>
  <c r="N160" i="1"/>
  <c r="M160" i="1"/>
  <c r="P159" i="1"/>
  <c r="N159" i="1"/>
  <c r="M159" i="1"/>
  <c r="P158" i="1"/>
  <c r="N158" i="1"/>
  <c r="M158" i="1"/>
  <c r="P156" i="1"/>
  <c r="N156" i="1"/>
  <c r="M156" i="1"/>
  <c r="P153" i="1"/>
  <c r="N153" i="1"/>
  <c r="M153" i="1"/>
  <c r="P152" i="1"/>
  <c r="N152" i="1"/>
  <c r="M152" i="1"/>
  <c r="P150" i="1"/>
  <c r="N150" i="1"/>
  <c r="M150" i="1"/>
  <c r="P149" i="1"/>
  <c r="N149" i="1"/>
  <c r="M149" i="1"/>
  <c r="P148" i="1"/>
  <c r="N148" i="1"/>
  <c r="M148" i="1"/>
  <c r="P146" i="1"/>
  <c r="N146" i="1"/>
  <c r="M146" i="1"/>
  <c r="P145" i="1"/>
  <c r="N145" i="1"/>
  <c r="M145" i="1"/>
  <c r="P144" i="1"/>
  <c r="N144" i="1"/>
  <c r="M144" i="1"/>
  <c r="P134" i="1"/>
  <c r="N134" i="1"/>
  <c r="M134" i="1"/>
  <c r="O133" i="1"/>
  <c r="Q133" i="1" s="1"/>
  <c r="O132" i="1"/>
  <c r="Q132" i="1" s="1"/>
  <c r="O131" i="1"/>
  <c r="P130" i="1"/>
  <c r="N130" i="1"/>
  <c r="M130" i="1"/>
  <c r="O129" i="1"/>
  <c r="Q129" i="1" s="1"/>
  <c r="O126" i="1"/>
  <c r="O125" i="1"/>
  <c r="O123" i="1"/>
  <c r="Q123" i="1" s="1"/>
  <c r="O122" i="1"/>
  <c r="Q122" i="1" s="1"/>
  <c r="O121" i="1"/>
  <c r="P120" i="1"/>
  <c r="P128" i="1" s="1"/>
  <c r="N120" i="1"/>
  <c r="N128" i="1" s="1"/>
  <c r="M120" i="1"/>
  <c r="M128" i="1" s="1"/>
  <c r="O119" i="1"/>
  <c r="Q119" i="1" s="1"/>
  <c r="O118" i="1"/>
  <c r="Q118" i="1" s="1"/>
  <c r="O117" i="1"/>
  <c r="Q117" i="1" s="1"/>
  <c r="P107" i="1"/>
  <c r="N107" i="1"/>
  <c r="M107" i="1"/>
  <c r="O106" i="1"/>
  <c r="Q106" i="1" s="1"/>
  <c r="O105" i="1"/>
  <c r="Q105" i="1" s="1"/>
  <c r="O104" i="1"/>
  <c r="Q104" i="1" s="1"/>
  <c r="P103" i="1"/>
  <c r="N103" i="1"/>
  <c r="M103" i="1"/>
  <c r="O102" i="1"/>
  <c r="O99" i="1"/>
  <c r="O98" i="1"/>
  <c r="O96" i="1"/>
  <c r="Q96" i="1" s="1"/>
  <c r="O95" i="1"/>
  <c r="Q95" i="1" s="1"/>
  <c r="O94" i="1"/>
  <c r="P93" i="1"/>
  <c r="P101" i="1" s="1"/>
  <c r="N93" i="1"/>
  <c r="N101" i="1" s="1"/>
  <c r="M93" i="1"/>
  <c r="M101" i="1" s="1"/>
  <c r="O92" i="1"/>
  <c r="Q92" i="1" s="1"/>
  <c r="O91" i="1"/>
  <c r="Q91" i="1" s="1"/>
  <c r="O90" i="1"/>
  <c r="P79" i="1"/>
  <c r="N79" i="1"/>
  <c r="M79" i="1"/>
  <c r="P78" i="1"/>
  <c r="N78" i="1"/>
  <c r="M78" i="1"/>
  <c r="P77" i="1"/>
  <c r="N77" i="1"/>
  <c r="M77" i="1"/>
  <c r="P75" i="1"/>
  <c r="N75" i="1"/>
  <c r="M75" i="1"/>
  <c r="P72" i="1"/>
  <c r="N72" i="1"/>
  <c r="M72" i="1"/>
  <c r="P71" i="1"/>
  <c r="N71" i="1"/>
  <c r="M71" i="1"/>
  <c r="P69" i="1"/>
  <c r="N69" i="1"/>
  <c r="M69" i="1"/>
  <c r="P68" i="1"/>
  <c r="N68" i="1"/>
  <c r="M68" i="1"/>
  <c r="P67" i="1"/>
  <c r="N67" i="1"/>
  <c r="M67" i="1"/>
  <c r="P65" i="1"/>
  <c r="N65" i="1"/>
  <c r="M65" i="1"/>
  <c r="P64" i="1"/>
  <c r="N64" i="1"/>
  <c r="M64" i="1"/>
  <c r="P63" i="1"/>
  <c r="N63" i="1"/>
  <c r="M63" i="1"/>
  <c r="P53" i="1"/>
  <c r="N53" i="1"/>
  <c r="M53" i="1"/>
  <c r="O52" i="1"/>
  <c r="Q52" i="1" s="1"/>
  <c r="O51" i="1"/>
  <c r="Q51" i="1" s="1"/>
  <c r="O50" i="1"/>
  <c r="P49" i="1"/>
  <c r="N49" i="1"/>
  <c r="M49" i="1"/>
  <c r="O48" i="1"/>
  <c r="Q48" i="1" s="1"/>
  <c r="O45" i="1"/>
  <c r="Q45" i="1" s="1"/>
  <c r="O44" i="1"/>
  <c r="O42" i="1"/>
  <c r="Q42" i="1" s="1"/>
  <c r="O41" i="1"/>
  <c r="Q41" i="1" s="1"/>
  <c r="O40" i="1"/>
  <c r="P39" i="1"/>
  <c r="P47" i="1" s="1"/>
  <c r="N39" i="1"/>
  <c r="N47" i="1" s="1"/>
  <c r="M39" i="1"/>
  <c r="M47" i="1" s="1"/>
  <c r="O38" i="1"/>
  <c r="Q38" i="1" s="1"/>
  <c r="O37" i="1"/>
  <c r="Q37" i="1" s="1"/>
  <c r="O36" i="1"/>
  <c r="Q36" i="1" s="1"/>
  <c r="P26" i="1"/>
  <c r="N26" i="1"/>
  <c r="M26" i="1"/>
  <c r="O25" i="1"/>
  <c r="Q25" i="1" s="1"/>
  <c r="O24" i="1"/>
  <c r="Q24" i="1" s="1"/>
  <c r="O23" i="1"/>
  <c r="Q23" i="1" s="1"/>
  <c r="P22" i="1"/>
  <c r="N22" i="1"/>
  <c r="M22" i="1"/>
  <c r="O21" i="1"/>
  <c r="Q21" i="1" s="1"/>
  <c r="O18" i="1"/>
  <c r="Q18" i="1" s="1"/>
  <c r="O17" i="1"/>
  <c r="Q17" i="1" s="1"/>
  <c r="O15" i="1"/>
  <c r="Q15" i="1" s="1"/>
  <c r="O14" i="1"/>
  <c r="Q14" i="1" s="1"/>
  <c r="O13" i="1"/>
  <c r="P12" i="1"/>
  <c r="P20" i="1" s="1"/>
  <c r="N12" i="1"/>
  <c r="N20" i="1" s="1"/>
  <c r="M12" i="1"/>
  <c r="M20" i="1" s="1"/>
  <c r="O11" i="1"/>
  <c r="Q11" i="1" s="1"/>
  <c r="O10" i="1"/>
  <c r="Q10" i="1" s="1"/>
  <c r="O9" i="1"/>
  <c r="D79" i="13"/>
  <c r="C79" i="13"/>
  <c r="D78" i="13"/>
  <c r="C78" i="13"/>
  <c r="D77" i="13"/>
  <c r="C77" i="13"/>
  <c r="D75" i="13"/>
  <c r="C75" i="13"/>
  <c r="D72" i="13"/>
  <c r="C72" i="13"/>
  <c r="D71" i="13"/>
  <c r="C71" i="13"/>
  <c r="D69" i="13"/>
  <c r="C69" i="13"/>
  <c r="D68" i="13"/>
  <c r="C68" i="13"/>
  <c r="D67" i="13"/>
  <c r="C67" i="13"/>
  <c r="D65" i="13"/>
  <c r="C65" i="13"/>
  <c r="D64" i="13"/>
  <c r="C64" i="13"/>
  <c r="D63" i="13"/>
  <c r="C63" i="13"/>
  <c r="D53" i="13"/>
  <c r="C53" i="13"/>
  <c r="E52" i="13"/>
  <c r="E51" i="13"/>
  <c r="E50" i="13"/>
  <c r="D49" i="13"/>
  <c r="C49" i="13"/>
  <c r="E48" i="13"/>
  <c r="E45" i="13"/>
  <c r="E44" i="13"/>
  <c r="E42" i="13"/>
  <c r="E41" i="13"/>
  <c r="E40" i="13"/>
  <c r="D39" i="13"/>
  <c r="D47" i="13" s="1"/>
  <c r="C39" i="13"/>
  <c r="C47" i="13" s="1"/>
  <c r="E38" i="13"/>
  <c r="E37" i="13"/>
  <c r="E36" i="13"/>
  <c r="D26" i="13"/>
  <c r="E25" i="13"/>
  <c r="E24" i="13"/>
  <c r="E23" i="13"/>
  <c r="D22" i="13"/>
  <c r="C22" i="13"/>
  <c r="E21" i="13"/>
  <c r="E18" i="13"/>
  <c r="E17" i="13"/>
  <c r="E15" i="13"/>
  <c r="E14" i="13"/>
  <c r="E13" i="13"/>
  <c r="D12" i="13"/>
  <c r="D20" i="13" s="1"/>
  <c r="C12" i="13"/>
  <c r="C20" i="13" s="1"/>
  <c r="E11" i="13"/>
  <c r="E10" i="13"/>
  <c r="E9" i="13"/>
  <c r="D79" i="14"/>
  <c r="C79" i="14"/>
  <c r="D78" i="14"/>
  <c r="C78" i="14"/>
  <c r="D77" i="14"/>
  <c r="C77" i="14"/>
  <c r="D75" i="14"/>
  <c r="C75" i="14"/>
  <c r="D72" i="14"/>
  <c r="C72" i="14"/>
  <c r="D71" i="14"/>
  <c r="C71" i="14"/>
  <c r="D69" i="14"/>
  <c r="C69" i="14"/>
  <c r="D68" i="14"/>
  <c r="C68" i="14"/>
  <c r="D67" i="14"/>
  <c r="C67" i="14"/>
  <c r="D65" i="14"/>
  <c r="C65" i="14"/>
  <c r="D64" i="14"/>
  <c r="C64" i="14"/>
  <c r="D63" i="14"/>
  <c r="C63" i="14"/>
  <c r="D53" i="14"/>
  <c r="C53" i="14"/>
  <c r="C80" i="14" s="1"/>
  <c r="E52" i="14"/>
  <c r="E51" i="14"/>
  <c r="E50" i="14"/>
  <c r="D49" i="14"/>
  <c r="C49" i="14"/>
  <c r="E48" i="14"/>
  <c r="E45" i="14"/>
  <c r="E44" i="14"/>
  <c r="E42" i="14"/>
  <c r="E41" i="14"/>
  <c r="E40" i="14"/>
  <c r="D39" i="14"/>
  <c r="D47" i="14" s="1"/>
  <c r="C39" i="14"/>
  <c r="C47" i="14" s="1"/>
  <c r="E38" i="14"/>
  <c r="E37" i="14"/>
  <c r="E36" i="14"/>
  <c r="D26" i="14"/>
  <c r="E25" i="14"/>
  <c r="E24" i="14"/>
  <c r="E23" i="14"/>
  <c r="D22" i="14"/>
  <c r="C22" i="14"/>
  <c r="E21" i="14"/>
  <c r="E18" i="14"/>
  <c r="E17" i="14"/>
  <c r="E15" i="14"/>
  <c r="E14" i="14"/>
  <c r="E13" i="14"/>
  <c r="D12" i="14"/>
  <c r="D20" i="14" s="1"/>
  <c r="C12" i="14"/>
  <c r="C20" i="14" s="1"/>
  <c r="E11" i="14"/>
  <c r="E10" i="14"/>
  <c r="E9" i="14"/>
  <c r="D79" i="15"/>
  <c r="C79" i="15"/>
  <c r="D78" i="15"/>
  <c r="C78" i="15"/>
  <c r="D77" i="15"/>
  <c r="C77" i="15"/>
  <c r="D75" i="15"/>
  <c r="C75" i="15"/>
  <c r="D72" i="15"/>
  <c r="C72" i="15"/>
  <c r="D71" i="15"/>
  <c r="C71" i="15"/>
  <c r="D69" i="15"/>
  <c r="C69" i="15"/>
  <c r="D68" i="15"/>
  <c r="C68" i="15"/>
  <c r="D67" i="15"/>
  <c r="C67" i="15"/>
  <c r="D65" i="15"/>
  <c r="C65" i="15"/>
  <c r="D64" i="15"/>
  <c r="C64" i="15"/>
  <c r="D63" i="15"/>
  <c r="C63" i="15"/>
  <c r="D53" i="15"/>
  <c r="C53" i="15"/>
  <c r="C80" i="15" s="1"/>
  <c r="E52" i="15"/>
  <c r="E51" i="15"/>
  <c r="E50" i="15"/>
  <c r="D49" i="15"/>
  <c r="C49" i="15"/>
  <c r="E48" i="15"/>
  <c r="E45" i="15"/>
  <c r="E44" i="15"/>
  <c r="E42" i="15"/>
  <c r="E41" i="15"/>
  <c r="E40" i="15"/>
  <c r="D39" i="15"/>
  <c r="D47" i="15" s="1"/>
  <c r="C39" i="15"/>
  <c r="C47" i="15" s="1"/>
  <c r="E38" i="15"/>
  <c r="E37" i="15"/>
  <c r="E36" i="15"/>
  <c r="D26" i="15"/>
  <c r="E25" i="15"/>
  <c r="E24" i="15"/>
  <c r="E23" i="15"/>
  <c r="D22" i="15"/>
  <c r="C22" i="15"/>
  <c r="E21" i="15"/>
  <c r="E18" i="15"/>
  <c r="E17" i="15"/>
  <c r="E15" i="15"/>
  <c r="E14" i="15"/>
  <c r="E13" i="15"/>
  <c r="D12" i="15"/>
  <c r="D20" i="15" s="1"/>
  <c r="C12" i="15"/>
  <c r="C20" i="15" s="1"/>
  <c r="E11" i="15"/>
  <c r="E10" i="15"/>
  <c r="E9" i="15"/>
  <c r="D79" i="16"/>
  <c r="C79" i="16"/>
  <c r="D78" i="16"/>
  <c r="C78" i="16"/>
  <c r="D77" i="16"/>
  <c r="C77" i="16"/>
  <c r="D75" i="16"/>
  <c r="C75" i="16"/>
  <c r="D72" i="16"/>
  <c r="C72" i="16"/>
  <c r="D71" i="16"/>
  <c r="C71" i="16"/>
  <c r="D69" i="16"/>
  <c r="C69" i="16"/>
  <c r="D68" i="16"/>
  <c r="C68" i="16"/>
  <c r="D67" i="16"/>
  <c r="C67" i="16"/>
  <c r="D65" i="16"/>
  <c r="C65" i="16"/>
  <c r="D64" i="16"/>
  <c r="C64" i="16"/>
  <c r="D63" i="16"/>
  <c r="C63" i="16"/>
  <c r="D53" i="16"/>
  <c r="C53" i="16"/>
  <c r="E52" i="16"/>
  <c r="E51" i="16"/>
  <c r="E50" i="16"/>
  <c r="D49" i="16"/>
  <c r="C49" i="16"/>
  <c r="E48" i="16"/>
  <c r="E45" i="16"/>
  <c r="E44" i="16"/>
  <c r="E42" i="16"/>
  <c r="E41" i="16"/>
  <c r="E40" i="16"/>
  <c r="D39" i="16"/>
  <c r="D47" i="16" s="1"/>
  <c r="C39" i="16"/>
  <c r="C47" i="16" s="1"/>
  <c r="E38" i="16"/>
  <c r="E37" i="16"/>
  <c r="E36" i="16"/>
  <c r="D26" i="16"/>
  <c r="E25" i="16"/>
  <c r="E24" i="16"/>
  <c r="E23" i="16"/>
  <c r="D22" i="16"/>
  <c r="C22" i="16"/>
  <c r="E21" i="16"/>
  <c r="E18" i="16"/>
  <c r="E17" i="16"/>
  <c r="E15" i="16"/>
  <c r="E14" i="16"/>
  <c r="E13" i="16"/>
  <c r="D12" i="16"/>
  <c r="D20" i="16" s="1"/>
  <c r="C12" i="16"/>
  <c r="C20" i="16" s="1"/>
  <c r="E11" i="16"/>
  <c r="E10" i="16"/>
  <c r="E9" i="16"/>
  <c r="D79" i="17"/>
  <c r="C79" i="17"/>
  <c r="D78" i="17"/>
  <c r="C78" i="17"/>
  <c r="D77" i="17"/>
  <c r="C77" i="17"/>
  <c r="D75" i="17"/>
  <c r="C75" i="17"/>
  <c r="D72" i="17"/>
  <c r="C72" i="17"/>
  <c r="D71" i="17"/>
  <c r="C71" i="17"/>
  <c r="D69" i="17"/>
  <c r="C69" i="17"/>
  <c r="D68" i="17"/>
  <c r="C68" i="17"/>
  <c r="D67" i="17"/>
  <c r="C67" i="17"/>
  <c r="D65" i="17"/>
  <c r="C65" i="17"/>
  <c r="D64" i="17"/>
  <c r="C64" i="17"/>
  <c r="D63" i="17"/>
  <c r="C63" i="17"/>
  <c r="D53" i="17"/>
  <c r="C53" i="17"/>
  <c r="E52" i="17"/>
  <c r="E51" i="17"/>
  <c r="E50" i="17"/>
  <c r="D49" i="17"/>
  <c r="C49" i="17"/>
  <c r="E48" i="17"/>
  <c r="E45" i="17"/>
  <c r="E44" i="17"/>
  <c r="E42" i="17"/>
  <c r="E41" i="17"/>
  <c r="E40" i="17"/>
  <c r="D39" i="17"/>
  <c r="D47" i="17" s="1"/>
  <c r="C39" i="17"/>
  <c r="C47" i="17" s="1"/>
  <c r="E38" i="17"/>
  <c r="E37" i="17"/>
  <c r="E36" i="17"/>
  <c r="D26" i="17"/>
  <c r="E25" i="17"/>
  <c r="E24" i="17"/>
  <c r="E23" i="17"/>
  <c r="D22" i="17"/>
  <c r="C22" i="17"/>
  <c r="E21" i="17"/>
  <c r="E18" i="17"/>
  <c r="E17" i="17"/>
  <c r="E15" i="17"/>
  <c r="E14" i="17"/>
  <c r="E13" i="17"/>
  <c r="D12" i="17"/>
  <c r="D20" i="17" s="1"/>
  <c r="C12" i="17"/>
  <c r="C20" i="17" s="1"/>
  <c r="E11" i="17"/>
  <c r="E10" i="17"/>
  <c r="E9" i="17"/>
  <c r="D79" i="1"/>
  <c r="C79" i="1"/>
  <c r="D78" i="1"/>
  <c r="C78" i="1"/>
  <c r="D77" i="1"/>
  <c r="C77" i="1"/>
  <c r="D75" i="1"/>
  <c r="C75" i="1"/>
  <c r="D72" i="1"/>
  <c r="C72" i="1"/>
  <c r="D71" i="1"/>
  <c r="C71" i="1"/>
  <c r="D69" i="1"/>
  <c r="C69" i="1"/>
  <c r="D68" i="1"/>
  <c r="C68" i="1"/>
  <c r="D67" i="1"/>
  <c r="D70" i="1" s="1"/>
  <c r="D73" i="1" s="1"/>
  <c r="C67" i="1"/>
  <c r="D65" i="1"/>
  <c r="C65" i="1"/>
  <c r="D64" i="1"/>
  <c r="C64" i="1"/>
  <c r="D63" i="1"/>
  <c r="C63" i="1"/>
  <c r="D53" i="1"/>
  <c r="C53" i="1"/>
  <c r="C80" i="1" s="1"/>
  <c r="E52" i="1"/>
  <c r="E51" i="1"/>
  <c r="E50" i="1"/>
  <c r="D49" i="1"/>
  <c r="C49" i="1"/>
  <c r="E48" i="1"/>
  <c r="E45" i="1"/>
  <c r="E44" i="1"/>
  <c r="E42" i="1"/>
  <c r="E41" i="1"/>
  <c r="E40" i="1"/>
  <c r="D39" i="1"/>
  <c r="D47" i="1" s="1"/>
  <c r="C39" i="1"/>
  <c r="C47" i="1" s="1"/>
  <c r="E38" i="1"/>
  <c r="E37" i="1"/>
  <c r="E36" i="1"/>
  <c r="D26" i="1"/>
  <c r="E25" i="1"/>
  <c r="E24" i="1"/>
  <c r="E23" i="1"/>
  <c r="D22" i="1"/>
  <c r="C22" i="1"/>
  <c r="E21" i="1"/>
  <c r="E18" i="1"/>
  <c r="E17" i="1"/>
  <c r="E15" i="1"/>
  <c r="E14" i="1"/>
  <c r="E13" i="1"/>
  <c r="D12" i="1"/>
  <c r="D20" i="1" s="1"/>
  <c r="C12" i="1"/>
  <c r="C20" i="1" s="1"/>
  <c r="E11" i="1"/>
  <c r="E10" i="1"/>
  <c r="E9" i="1"/>
  <c r="O124" i="1" l="1"/>
  <c r="O127" i="1" s="1"/>
  <c r="O124" i="16"/>
  <c r="O127" i="16" s="1"/>
  <c r="O205" i="15"/>
  <c r="O208" i="15" s="1"/>
  <c r="O124" i="14"/>
  <c r="O127" i="14" s="1"/>
  <c r="Q125" i="16"/>
  <c r="Q126" i="17"/>
  <c r="C70" i="16"/>
  <c r="C73" i="16" s="1"/>
  <c r="D70" i="15"/>
  <c r="D73" i="15" s="1"/>
  <c r="Q98" i="1"/>
  <c r="Q98" i="17"/>
  <c r="O205" i="17"/>
  <c r="O208" i="17" s="1"/>
  <c r="Q98" i="15"/>
  <c r="Q98" i="13"/>
  <c r="O205" i="13"/>
  <c r="O208" i="13" s="1"/>
  <c r="Q125" i="15"/>
  <c r="Q125" i="13"/>
  <c r="Q126" i="16"/>
  <c r="Q126" i="15"/>
  <c r="E79" i="17"/>
  <c r="N70" i="1"/>
  <c r="N73" i="1" s="1"/>
  <c r="Q99" i="1"/>
  <c r="N232" i="1"/>
  <c r="N235" i="1" s="1"/>
  <c r="Q99" i="17"/>
  <c r="N151" i="17"/>
  <c r="N154" i="17" s="1"/>
  <c r="N70" i="16"/>
  <c r="N73" i="16" s="1"/>
  <c r="Q99" i="16"/>
  <c r="N232" i="16"/>
  <c r="N235" i="16" s="1"/>
  <c r="Q99" i="15"/>
  <c r="N151" i="15"/>
  <c r="N154" i="15" s="1"/>
  <c r="N70" i="14"/>
  <c r="N73" i="14" s="1"/>
  <c r="Q99" i="14"/>
  <c r="N232" i="14"/>
  <c r="N235" i="14" s="1"/>
  <c r="Q99" i="13"/>
  <c r="N151" i="13"/>
  <c r="N154" i="13" s="1"/>
  <c r="Q125" i="17"/>
  <c r="Q126" i="1"/>
  <c r="Q126" i="14"/>
  <c r="Q126" i="13"/>
  <c r="E78" i="1"/>
  <c r="C70" i="15"/>
  <c r="C73" i="15" s="1"/>
  <c r="D70" i="14"/>
  <c r="D73" i="14" s="1"/>
  <c r="Q102" i="1"/>
  <c r="Q102" i="17"/>
  <c r="Q102" i="16"/>
  <c r="Q102" i="15"/>
  <c r="Q102" i="14"/>
  <c r="Q102" i="13"/>
  <c r="M151" i="1"/>
  <c r="M154" i="1" s="1"/>
  <c r="M70" i="17"/>
  <c r="M73" i="17" s="1"/>
  <c r="P70" i="16"/>
  <c r="P73" i="16" s="1"/>
  <c r="M151" i="16"/>
  <c r="M154" i="16" s="1"/>
  <c r="M70" i="15"/>
  <c r="M73" i="15" s="1"/>
  <c r="P70" i="14"/>
  <c r="P73" i="14" s="1"/>
  <c r="M70" i="13"/>
  <c r="M73" i="13" s="1"/>
  <c r="D70" i="16"/>
  <c r="D73" i="16" s="1"/>
  <c r="C70" i="13"/>
  <c r="C73" i="13" s="1"/>
  <c r="N151" i="1"/>
  <c r="N154" i="1" s="1"/>
  <c r="O178" i="1"/>
  <c r="O181" i="1" s="1"/>
  <c r="N70" i="17"/>
  <c r="N73" i="17" s="1"/>
  <c r="N151" i="16"/>
  <c r="N154" i="16" s="1"/>
  <c r="O178" i="16"/>
  <c r="O181" i="16" s="1"/>
  <c r="N70" i="15"/>
  <c r="N73" i="15" s="1"/>
  <c r="N151" i="14"/>
  <c r="N154" i="14" s="1"/>
  <c r="O178" i="14"/>
  <c r="O181" i="14" s="1"/>
  <c r="N70" i="13"/>
  <c r="N73" i="13" s="1"/>
  <c r="P70" i="1"/>
  <c r="P73" i="1" s="1"/>
  <c r="P151" i="17"/>
  <c r="P154" i="17" s="1"/>
  <c r="P151" i="15"/>
  <c r="P154" i="15" s="1"/>
  <c r="M151" i="14"/>
  <c r="M154" i="14" s="1"/>
  <c r="P151" i="13"/>
  <c r="P154" i="13" s="1"/>
  <c r="C70" i="17"/>
  <c r="C73" i="17" s="1"/>
  <c r="C70" i="1"/>
  <c r="C73" i="1" s="1"/>
  <c r="D70" i="17"/>
  <c r="D73" i="17" s="1"/>
  <c r="C70" i="14"/>
  <c r="C73" i="14" s="1"/>
  <c r="D70" i="13"/>
  <c r="D73" i="13" s="1"/>
  <c r="M70" i="1"/>
  <c r="M73" i="1" s="1"/>
  <c r="P151" i="1"/>
  <c r="P154" i="1" s="1"/>
  <c r="O205" i="1"/>
  <c r="O208" i="1" s="1"/>
  <c r="P70" i="17"/>
  <c r="P73" i="17" s="1"/>
  <c r="O124" i="17"/>
  <c r="O127" i="17" s="1"/>
  <c r="M151" i="17"/>
  <c r="M154" i="17" s="1"/>
  <c r="M70" i="16"/>
  <c r="M73" i="16" s="1"/>
  <c r="P151" i="16"/>
  <c r="P154" i="16" s="1"/>
  <c r="O205" i="16"/>
  <c r="O208" i="16" s="1"/>
  <c r="P70" i="15"/>
  <c r="P73" i="15" s="1"/>
  <c r="O124" i="15"/>
  <c r="O127" i="15" s="1"/>
  <c r="M151" i="15"/>
  <c r="M154" i="15" s="1"/>
  <c r="M70" i="14"/>
  <c r="M73" i="14" s="1"/>
  <c r="P151" i="14"/>
  <c r="P154" i="14" s="1"/>
  <c r="O205" i="14"/>
  <c r="O208" i="14" s="1"/>
  <c r="P70" i="13"/>
  <c r="P73" i="13" s="1"/>
  <c r="O124" i="13"/>
  <c r="O127" i="13" s="1"/>
  <c r="M151" i="13"/>
  <c r="M154" i="13" s="1"/>
  <c r="E72" i="13"/>
  <c r="E77" i="13"/>
  <c r="M232" i="1"/>
  <c r="M235" i="1" s="1"/>
  <c r="P232" i="17"/>
  <c r="P235" i="17" s="1"/>
  <c r="M232" i="16"/>
  <c r="M235" i="16" s="1"/>
  <c r="P232" i="15"/>
  <c r="P235" i="15" s="1"/>
  <c r="M232" i="14"/>
  <c r="M235" i="14" s="1"/>
  <c r="P232" i="13"/>
  <c r="P235" i="13" s="1"/>
  <c r="P232" i="1"/>
  <c r="P235" i="1" s="1"/>
  <c r="M232" i="17"/>
  <c r="M235" i="17" s="1"/>
  <c r="P232" i="16"/>
  <c r="P235" i="16" s="1"/>
  <c r="M232" i="15"/>
  <c r="M235" i="15" s="1"/>
  <c r="P232" i="14"/>
  <c r="P235" i="14" s="1"/>
  <c r="M232" i="13"/>
  <c r="M235" i="13" s="1"/>
  <c r="N232" i="17"/>
  <c r="N235" i="17" s="1"/>
  <c r="O97" i="15"/>
  <c r="O100" i="15" s="1"/>
  <c r="N232" i="15"/>
  <c r="N235" i="15" s="1"/>
  <c r="N232" i="13"/>
  <c r="N235" i="13" s="1"/>
  <c r="E71" i="14"/>
  <c r="D80" i="13"/>
  <c r="O68" i="1"/>
  <c r="Q68" i="1" s="1"/>
  <c r="E79" i="15"/>
  <c r="O97" i="1"/>
  <c r="O100" i="1" s="1"/>
  <c r="O97" i="14"/>
  <c r="O100" i="14" s="1"/>
  <c r="E68" i="17"/>
  <c r="E43" i="17"/>
  <c r="E46" i="17" s="1"/>
  <c r="E69" i="16"/>
  <c r="O71" i="17"/>
  <c r="Q71" i="17" s="1"/>
  <c r="O97" i="17"/>
  <c r="O100" i="17" s="1"/>
  <c r="O97" i="13"/>
  <c r="O100" i="13" s="1"/>
  <c r="O16" i="15"/>
  <c r="O19" i="15" s="1"/>
  <c r="O43" i="17"/>
  <c r="O46" i="17" s="1"/>
  <c r="O16" i="13"/>
  <c r="O19" i="13" s="1"/>
  <c r="O43" i="13"/>
  <c r="O46" i="13" s="1"/>
  <c r="D80" i="16"/>
  <c r="E16" i="15"/>
  <c r="E19" i="15" s="1"/>
  <c r="E72" i="15"/>
  <c r="D80" i="15"/>
  <c r="E16" i="14"/>
  <c r="E19" i="14" s="1"/>
  <c r="E16" i="13"/>
  <c r="E19" i="13" s="1"/>
  <c r="O16" i="1"/>
  <c r="O19" i="1" s="1"/>
  <c r="O43" i="15"/>
  <c r="O46" i="15" s="1"/>
  <c r="O68" i="17"/>
  <c r="Q68" i="17" s="1"/>
  <c r="E71" i="17"/>
  <c r="E72" i="16"/>
  <c r="E75" i="13"/>
  <c r="E78" i="13"/>
  <c r="O72" i="1"/>
  <c r="Q72" i="1" s="1"/>
  <c r="E43" i="1"/>
  <c r="E46" i="1" s="1"/>
  <c r="E63" i="1"/>
  <c r="D80" i="17"/>
  <c r="E16" i="16"/>
  <c r="E19" i="16" s="1"/>
  <c r="E75" i="15"/>
  <c r="E78" i="15"/>
  <c r="E68" i="14"/>
  <c r="E43" i="13"/>
  <c r="E46" i="13" s="1"/>
  <c r="O43" i="1"/>
  <c r="O46" i="1" s="1"/>
  <c r="O16" i="16"/>
  <c r="O19" i="16" s="1"/>
  <c r="O16" i="14"/>
  <c r="O19" i="14" s="1"/>
  <c r="M228" i="14"/>
  <c r="M236" i="14" s="1"/>
  <c r="O231" i="14"/>
  <c r="E16" i="1"/>
  <c r="E19" i="1" s="1"/>
  <c r="E16" i="17"/>
  <c r="E19" i="17" s="1"/>
  <c r="E43" i="16"/>
  <c r="E46" i="16" s="1"/>
  <c r="E43" i="15"/>
  <c r="E46" i="15" s="1"/>
  <c r="E43" i="14"/>
  <c r="E46" i="14" s="1"/>
  <c r="O16" i="17"/>
  <c r="O19" i="17" s="1"/>
  <c r="O43" i="16"/>
  <c r="O46" i="16" s="1"/>
  <c r="O43" i="14"/>
  <c r="O46" i="14" s="1"/>
  <c r="O188" i="16"/>
  <c r="Q188" i="16" s="1"/>
  <c r="Q13" i="17"/>
  <c r="Q16" i="17" s="1"/>
  <c r="Q175" i="17"/>
  <c r="Q178" i="17" s="1"/>
  <c r="Q13" i="15"/>
  <c r="Q16" i="15" s="1"/>
  <c r="Q40" i="15"/>
  <c r="Q43" i="15" s="1"/>
  <c r="Q175" i="15"/>
  <c r="Q178" i="15" s="1"/>
  <c r="Q181" i="15" s="1"/>
  <c r="Q202" i="15"/>
  <c r="Q205" i="15" s="1"/>
  <c r="Q40" i="14"/>
  <c r="Q43" i="14" s="1"/>
  <c r="Q202" i="14"/>
  <c r="Q13" i="13"/>
  <c r="Q16" i="13" s="1"/>
  <c r="Q175" i="13"/>
  <c r="Q178" i="13" s="1"/>
  <c r="Q13" i="1"/>
  <c r="Q16" i="1" s="1"/>
  <c r="Q19" i="1" s="1"/>
  <c r="Q40" i="1"/>
  <c r="Q43" i="1" s="1"/>
  <c r="Q40" i="17"/>
  <c r="Q43" i="17" s="1"/>
  <c r="Q46" i="17" s="1"/>
  <c r="O67" i="15"/>
  <c r="O229" i="13"/>
  <c r="Q175" i="16"/>
  <c r="Q178" i="16" s="1"/>
  <c r="Q181" i="16" s="1"/>
  <c r="Q91" i="17"/>
  <c r="E65" i="17"/>
  <c r="E67" i="15"/>
  <c r="Q13" i="16"/>
  <c r="Q16" i="16" s="1"/>
  <c r="Q19" i="16" s="1"/>
  <c r="Q40" i="16"/>
  <c r="E64" i="15"/>
  <c r="E64" i="17"/>
  <c r="O64" i="17"/>
  <c r="Q64" i="17" s="1"/>
  <c r="O78" i="15"/>
  <c r="Q78" i="15" s="1"/>
  <c r="O65" i="14"/>
  <c r="Q65" i="14" s="1"/>
  <c r="O78" i="14"/>
  <c r="Q78" i="14" s="1"/>
  <c r="O240" i="14"/>
  <c r="Q240" i="14" s="1"/>
  <c r="O78" i="13"/>
  <c r="Q78" i="13" s="1"/>
  <c r="O146" i="13"/>
  <c r="Q146" i="13" s="1"/>
  <c r="O159" i="16"/>
  <c r="Q159" i="16" s="1"/>
  <c r="E72" i="17"/>
  <c r="E79" i="16"/>
  <c r="E79" i="13"/>
  <c r="Q121" i="1"/>
  <c r="Q124" i="1" s="1"/>
  <c r="Q127" i="1" s="1"/>
  <c r="W127" i="1" s="1"/>
  <c r="P216" i="17"/>
  <c r="E68" i="1"/>
  <c r="E75" i="17"/>
  <c r="E78" i="17"/>
  <c r="E69" i="15"/>
  <c r="E64" i="13"/>
  <c r="E71" i="13"/>
  <c r="Q94" i="16"/>
  <c r="Q97" i="16" s="1"/>
  <c r="Q121" i="16"/>
  <c r="Q124" i="16" s="1"/>
  <c r="Q127" i="16" s="1"/>
  <c r="Q121" i="14"/>
  <c r="Q124" i="14" s="1"/>
  <c r="Q94" i="13"/>
  <c r="Q97" i="13" s="1"/>
  <c r="Q100" i="13" s="1"/>
  <c r="E64" i="1"/>
  <c r="E68" i="15"/>
  <c r="E69" i="14"/>
  <c r="P189" i="16"/>
  <c r="E68" i="13"/>
  <c r="N189" i="17"/>
  <c r="P108" i="14"/>
  <c r="Q92" i="17"/>
  <c r="E64" i="14"/>
  <c r="E65" i="1"/>
  <c r="E63" i="14"/>
  <c r="E65" i="13"/>
  <c r="E65" i="15"/>
  <c r="C27" i="14"/>
  <c r="P66" i="14"/>
  <c r="P74" i="14" s="1"/>
  <c r="C27" i="13"/>
  <c r="C27" i="17"/>
  <c r="E64" i="16"/>
  <c r="C27" i="15"/>
  <c r="D66" i="14"/>
  <c r="D74" i="14" s="1"/>
  <c r="C27" i="16"/>
  <c r="C27" i="1"/>
  <c r="M238" i="1"/>
  <c r="O156" i="16"/>
  <c r="Q156" i="16" s="1"/>
  <c r="O75" i="14"/>
  <c r="Q75" i="14" s="1"/>
  <c r="E39" i="14"/>
  <c r="O64" i="1"/>
  <c r="Q64" i="1" s="1"/>
  <c r="O150" i="17"/>
  <c r="Q150" i="17" s="1"/>
  <c r="O233" i="17"/>
  <c r="Q233" i="17" s="1"/>
  <c r="Q215" i="14"/>
  <c r="O93" i="1"/>
  <c r="O101" i="1" s="1"/>
  <c r="O225" i="1"/>
  <c r="Q225" i="1" s="1"/>
  <c r="O63" i="17"/>
  <c r="Q63" i="17" s="1"/>
  <c r="O158" i="16"/>
  <c r="Q158" i="16" s="1"/>
  <c r="O69" i="15"/>
  <c r="Q69" i="15" s="1"/>
  <c r="O226" i="15"/>
  <c r="Q226" i="15" s="1"/>
  <c r="O158" i="14"/>
  <c r="Q158" i="14" s="1"/>
  <c r="O226" i="14"/>
  <c r="Q226" i="14" s="1"/>
  <c r="O153" i="15"/>
  <c r="O160" i="15"/>
  <c r="Q160" i="15" s="1"/>
  <c r="O230" i="14"/>
  <c r="Q230" i="14" s="1"/>
  <c r="O237" i="14"/>
  <c r="Q237" i="14" s="1"/>
  <c r="O68" i="13"/>
  <c r="Q68" i="13" s="1"/>
  <c r="O149" i="13"/>
  <c r="Q149" i="13" s="1"/>
  <c r="O156" i="13"/>
  <c r="Q156" i="13" s="1"/>
  <c r="O225" i="13"/>
  <c r="Q225" i="13" s="1"/>
  <c r="O230" i="13"/>
  <c r="Q230" i="13" s="1"/>
  <c r="O160" i="13"/>
  <c r="Q160" i="13" s="1"/>
  <c r="N161" i="15"/>
  <c r="O234" i="14"/>
  <c r="Q234" i="14" s="1"/>
  <c r="O234" i="15"/>
  <c r="Q234" i="15" s="1"/>
  <c r="O146" i="1"/>
  <c r="Q146" i="1" s="1"/>
  <c r="O159" i="1"/>
  <c r="Q159" i="1" s="1"/>
  <c r="O160" i="17"/>
  <c r="Q160" i="17" s="1"/>
  <c r="O184" i="17"/>
  <c r="O68" i="16"/>
  <c r="Q68" i="16" s="1"/>
  <c r="P238" i="13"/>
  <c r="P76" i="1"/>
  <c r="O226" i="1"/>
  <c r="Q226" i="1" s="1"/>
  <c r="N238" i="17"/>
  <c r="P147" i="14"/>
  <c r="P155" i="14" s="1"/>
  <c r="O234" i="13"/>
  <c r="Q234" i="13" s="1"/>
  <c r="C76" i="17"/>
  <c r="C76" i="14"/>
  <c r="Q53" i="16"/>
  <c r="M216" i="16"/>
  <c r="M189" i="14"/>
  <c r="P66" i="13"/>
  <c r="P74" i="13" s="1"/>
  <c r="O233" i="13"/>
  <c r="Q233" i="13" s="1"/>
  <c r="O240" i="13"/>
  <c r="Q240" i="13" s="1"/>
  <c r="D76" i="17"/>
  <c r="O71" i="1"/>
  <c r="Q71" i="1" s="1"/>
  <c r="O240" i="1"/>
  <c r="Q240" i="1" s="1"/>
  <c r="O229" i="17"/>
  <c r="O79" i="16"/>
  <c r="Q79" i="16" s="1"/>
  <c r="O230" i="16"/>
  <c r="Q230" i="16" s="1"/>
  <c r="O237" i="16"/>
  <c r="Q237" i="16" s="1"/>
  <c r="O64" i="13"/>
  <c r="Q64" i="13" s="1"/>
  <c r="P66" i="1"/>
  <c r="O241" i="1"/>
  <c r="Q241" i="1" s="1"/>
  <c r="O67" i="17"/>
  <c r="P80" i="17"/>
  <c r="N157" i="17"/>
  <c r="P242" i="17"/>
  <c r="N66" i="16"/>
  <c r="N74" i="16" s="1"/>
  <c r="O152" i="16"/>
  <c r="N242" i="16"/>
  <c r="P242" i="16"/>
  <c r="P147" i="15"/>
  <c r="P155" i="15" s="1"/>
  <c r="N228" i="15"/>
  <c r="N236" i="15" s="1"/>
  <c r="P228" i="14"/>
  <c r="P236" i="14" s="1"/>
  <c r="O241" i="14"/>
  <c r="Q241" i="14" s="1"/>
  <c r="O145" i="13"/>
  <c r="Q145" i="13" s="1"/>
  <c r="M27" i="1"/>
  <c r="O130" i="1"/>
  <c r="M242" i="1"/>
  <c r="P54" i="17"/>
  <c r="P108" i="17"/>
  <c r="N147" i="17"/>
  <c r="O234" i="17"/>
  <c r="Q234" i="17" s="1"/>
  <c r="O120" i="15"/>
  <c r="O128" i="15" s="1"/>
  <c r="P157" i="13"/>
  <c r="C76" i="16"/>
  <c r="O77" i="1"/>
  <c r="O237" i="1"/>
  <c r="Q237" i="1" s="1"/>
  <c r="O77" i="17"/>
  <c r="Q77" i="17" s="1"/>
  <c r="Q134" i="17"/>
  <c r="O146" i="17"/>
  <c r="Q146" i="17" s="1"/>
  <c r="O153" i="17"/>
  <c r="P238" i="17"/>
  <c r="O239" i="17"/>
  <c r="Q239" i="17" s="1"/>
  <c r="O12" i="16"/>
  <c r="O20" i="16" s="1"/>
  <c r="O69" i="16"/>
  <c r="Q69" i="16" s="1"/>
  <c r="O144" i="16"/>
  <c r="Q144" i="16" s="1"/>
  <c r="O149" i="16"/>
  <c r="Q149" i="16" s="1"/>
  <c r="O227" i="16"/>
  <c r="Q227" i="16" s="1"/>
  <c r="O240" i="16"/>
  <c r="Q240" i="16" s="1"/>
  <c r="O63" i="15"/>
  <c r="Q63" i="15" s="1"/>
  <c r="O75" i="15"/>
  <c r="Q75" i="15" s="1"/>
  <c r="O241" i="15"/>
  <c r="Q241" i="15" s="1"/>
  <c r="Q39" i="14"/>
  <c r="O53" i="14"/>
  <c r="O67" i="14"/>
  <c r="O79" i="14"/>
  <c r="Q79" i="14" s="1"/>
  <c r="O134" i="14"/>
  <c r="O159" i="14"/>
  <c r="Q159" i="14" s="1"/>
  <c r="N147" i="13"/>
  <c r="N155" i="13" s="1"/>
  <c r="E65" i="16"/>
  <c r="E68" i="16"/>
  <c r="E22" i="15"/>
  <c r="E49" i="15"/>
  <c r="Q174" i="17"/>
  <c r="O230" i="17"/>
  <c r="Q230" i="17" s="1"/>
  <c r="N242" i="17"/>
  <c r="Q41" i="16"/>
  <c r="O145" i="16"/>
  <c r="N228" i="16"/>
  <c r="N236" i="16" s="1"/>
  <c r="Q50" i="15"/>
  <c r="Q53" i="15" s="1"/>
  <c r="O53" i="15"/>
  <c r="N108" i="14"/>
  <c r="P161" i="14"/>
  <c r="O211" i="14"/>
  <c r="Q206" i="14"/>
  <c r="Q211" i="14" s="1"/>
  <c r="E39" i="1"/>
  <c r="E47" i="1" s="1"/>
  <c r="M135" i="1"/>
  <c r="O134" i="1"/>
  <c r="O233" i="1"/>
  <c r="Q233" i="1" s="1"/>
  <c r="Q202" i="16"/>
  <c r="O230" i="1"/>
  <c r="Q230" i="1" s="1"/>
  <c r="D27" i="16"/>
  <c r="D54" i="16"/>
  <c r="E75" i="16"/>
  <c r="E78" i="16"/>
  <c r="O72" i="17"/>
  <c r="Q72" i="17" s="1"/>
  <c r="O79" i="17"/>
  <c r="Q79" i="17" s="1"/>
  <c r="O240" i="17"/>
  <c r="Q240" i="17" s="1"/>
  <c r="O64" i="15"/>
  <c r="Q64" i="15" s="1"/>
  <c r="O107" i="15"/>
  <c r="Q104" i="15"/>
  <c r="Q107" i="15" s="1"/>
  <c r="M76" i="14"/>
  <c r="P147" i="13"/>
  <c r="P155" i="13" s="1"/>
  <c r="N161" i="13"/>
  <c r="P242" i="13"/>
  <c r="O12" i="1"/>
  <c r="O20" i="1" s="1"/>
  <c r="O65" i="1"/>
  <c r="Q65" i="1" s="1"/>
  <c r="P80" i="1"/>
  <c r="P238" i="1"/>
  <c r="O39" i="17"/>
  <c r="O47" i="17" s="1"/>
  <c r="N76" i="17"/>
  <c r="O78" i="17"/>
  <c r="Q78" i="17" s="1"/>
  <c r="N135" i="17"/>
  <c r="P161" i="17"/>
  <c r="P228" i="17"/>
  <c r="P236" i="17" s="1"/>
  <c r="P54" i="16"/>
  <c r="M135" i="16"/>
  <c r="P157" i="16"/>
  <c r="O174" i="16"/>
  <c r="O182" i="16" s="1"/>
  <c r="N216" i="16"/>
  <c r="O230" i="15"/>
  <c r="Q230" i="15" s="1"/>
  <c r="Q22" i="14"/>
  <c r="O64" i="14"/>
  <c r="Q64" i="14" s="1"/>
  <c r="O69" i="14"/>
  <c r="Q69" i="14" s="1"/>
  <c r="O120" i="14"/>
  <c r="O128" i="14" s="1"/>
  <c r="M147" i="14"/>
  <c r="M155" i="14" s="1"/>
  <c r="O145" i="14"/>
  <c r="Q145" i="14" s="1"/>
  <c r="O227" i="14"/>
  <c r="Q227" i="14" s="1"/>
  <c r="M54" i="13"/>
  <c r="P76" i="13"/>
  <c r="Q120" i="13"/>
  <c r="N189" i="13"/>
  <c r="P228" i="13"/>
  <c r="P236" i="13" s="1"/>
  <c r="O63" i="1"/>
  <c r="Q63" i="1" s="1"/>
  <c r="M76" i="1"/>
  <c r="O78" i="1"/>
  <c r="Q78" i="1" s="1"/>
  <c r="P108" i="1"/>
  <c r="M147" i="1"/>
  <c r="P147" i="1"/>
  <c r="P155" i="1" s="1"/>
  <c r="O149" i="1"/>
  <c r="Q149" i="1" s="1"/>
  <c r="O156" i="1"/>
  <c r="Q156" i="1" s="1"/>
  <c r="N161" i="1"/>
  <c r="M189" i="1"/>
  <c r="P228" i="1"/>
  <c r="O234" i="1"/>
  <c r="Q234" i="1" s="1"/>
  <c r="Q36" i="17"/>
  <c r="Q39" i="17" s="1"/>
  <c r="Q47" i="17" s="1"/>
  <c r="P76" i="17"/>
  <c r="N80" i="17"/>
  <c r="P135" i="17"/>
  <c r="M189" i="17"/>
  <c r="O201" i="17"/>
  <c r="O209" i="17" s="1"/>
  <c r="O226" i="17"/>
  <c r="Q226" i="17" s="1"/>
  <c r="O64" i="16"/>
  <c r="Q64" i="16" s="1"/>
  <c r="O65" i="16"/>
  <c r="Q65" i="16" s="1"/>
  <c r="P108" i="16"/>
  <c r="N135" i="16"/>
  <c r="O153" i="16"/>
  <c r="N238" i="16"/>
  <c r="Q26" i="15"/>
  <c r="P54" i="15"/>
  <c r="P66" i="15"/>
  <c r="P74" i="15" s="1"/>
  <c r="P135" i="15"/>
  <c r="O134" i="15"/>
  <c r="O145" i="15"/>
  <c r="Q145" i="15" s="1"/>
  <c r="O150" i="15"/>
  <c r="Q150" i="15" s="1"/>
  <c r="N157" i="15"/>
  <c r="P157" i="15"/>
  <c r="M216" i="15"/>
  <c r="N242" i="15"/>
  <c r="O63" i="14"/>
  <c r="Q63" i="14" s="1"/>
  <c r="O68" i="14"/>
  <c r="Q68" i="14" s="1"/>
  <c r="N80" i="14"/>
  <c r="Q117" i="14"/>
  <c r="Q120" i="14" s="1"/>
  <c r="N238" i="14"/>
  <c r="O239" i="14"/>
  <c r="Q239" i="14" s="1"/>
  <c r="N54" i="13"/>
  <c r="O72" i="13"/>
  <c r="Q72" i="13" s="1"/>
  <c r="P80" i="13"/>
  <c r="M135" i="13"/>
  <c r="Q121" i="13"/>
  <c r="Q124" i="13" s="1"/>
  <c r="Q127" i="13" s="1"/>
  <c r="N216" i="13"/>
  <c r="O226" i="13"/>
  <c r="Q226" i="13" s="1"/>
  <c r="O239" i="13"/>
  <c r="Q26" i="1"/>
  <c r="N54" i="1"/>
  <c r="Q121" i="17"/>
  <c r="Q124" i="17" s="1"/>
  <c r="Q98" i="16"/>
  <c r="O103" i="16"/>
  <c r="Q94" i="15"/>
  <c r="Q97" i="15" s="1"/>
  <c r="Q100" i="15" s="1"/>
  <c r="M76" i="13"/>
  <c r="O71" i="13"/>
  <c r="E69" i="1"/>
  <c r="E72" i="1"/>
  <c r="E49" i="17"/>
  <c r="E53" i="17"/>
  <c r="E71" i="16"/>
  <c r="C80" i="16"/>
  <c r="D76" i="16"/>
  <c r="E26" i="15"/>
  <c r="C54" i="15"/>
  <c r="E77" i="15"/>
  <c r="E72" i="14"/>
  <c r="E65" i="14"/>
  <c r="D76" i="13"/>
  <c r="N27" i="1"/>
  <c r="P27" i="1"/>
  <c r="P54" i="1"/>
  <c r="O53" i="1"/>
  <c r="O79" i="1"/>
  <c r="Q79" i="1" s="1"/>
  <c r="Q90" i="1"/>
  <c r="Q93" i="1" s="1"/>
  <c r="Q101" i="1" s="1"/>
  <c r="Q94" i="1"/>
  <c r="Q97" i="1" s="1"/>
  <c r="Q100" i="1" s="1"/>
  <c r="Q125" i="1"/>
  <c r="Q131" i="1"/>
  <c r="Q134" i="1" s="1"/>
  <c r="N147" i="1"/>
  <c r="N155" i="1" s="1"/>
  <c r="O153" i="1"/>
  <c r="O160" i="1"/>
  <c r="Q160" i="1" s="1"/>
  <c r="N189" i="1"/>
  <c r="P189" i="1"/>
  <c r="P216" i="1"/>
  <c r="O215" i="1"/>
  <c r="Q215" i="1" s="1"/>
  <c r="O239" i="1"/>
  <c r="Q239" i="1" s="1"/>
  <c r="P27" i="17"/>
  <c r="M54" i="17"/>
  <c r="N66" i="17"/>
  <c r="N74" i="17" s="1"/>
  <c r="O156" i="17"/>
  <c r="Q156" i="17" s="1"/>
  <c r="O225" i="17"/>
  <c r="Q225" i="17" s="1"/>
  <c r="Q120" i="16"/>
  <c r="Q128" i="16" s="1"/>
  <c r="Q40" i="13"/>
  <c r="Q43" i="13" s="1"/>
  <c r="E49" i="13"/>
  <c r="E53" i="13"/>
  <c r="O22" i="1"/>
  <c r="O26" i="1"/>
  <c r="O39" i="1"/>
  <c r="O49" i="1"/>
  <c r="M66" i="1"/>
  <c r="M74" i="1" s="1"/>
  <c r="N76" i="1"/>
  <c r="N108" i="1"/>
  <c r="Q120" i="1"/>
  <c r="M157" i="1"/>
  <c r="P157" i="1"/>
  <c r="O184" i="1"/>
  <c r="O188" i="1"/>
  <c r="Q188" i="1" s="1"/>
  <c r="O201" i="1"/>
  <c r="O209" i="1" s="1"/>
  <c r="Q211" i="1"/>
  <c r="M228" i="1"/>
  <c r="P66" i="17"/>
  <c r="P74" i="17" s="1"/>
  <c r="N228" i="17"/>
  <c r="N76" i="16"/>
  <c r="O107" i="16"/>
  <c r="Q104" i="16"/>
  <c r="Q107" i="16" s="1"/>
  <c r="N161" i="16"/>
  <c r="O160" i="16"/>
  <c r="Q160" i="16" s="1"/>
  <c r="Q39" i="15"/>
  <c r="N216" i="1"/>
  <c r="N228" i="1"/>
  <c r="N236" i="1" s="1"/>
  <c r="O188" i="17"/>
  <c r="Q185" i="17"/>
  <c r="Q188" i="17" s="1"/>
  <c r="E53" i="1"/>
  <c r="C66" i="1"/>
  <c r="C76" i="1"/>
  <c r="E63" i="17"/>
  <c r="E26" i="16"/>
  <c r="E49" i="16"/>
  <c r="D27" i="15"/>
  <c r="E63" i="15"/>
  <c r="D66" i="15"/>
  <c r="D74" i="15" s="1"/>
  <c r="E71" i="15"/>
  <c r="D76" i="15"/>
  <c r="E53" i="14"/>
  <c r="C66" i="14"/>
  <c r="C74" i="14" s="1"/>
  <c r="E79" i="1"/>
  <c r="D54" i="1"/>
  <c r="E75" i="1"/>
  <c r="E63" i="16"/>
  <c r="E39" i="16"/>
  <c r="E47" i="16" s="1"/>
  <c r="E53" i="16"/>
  <c r="E79" i="14"/>
  <c r="D54" i="14"/>
  <c r="E75" i="14"/>
  <c r="E78" i="14"/>
  <c r="D27" i="13"/>
  <c r="E63" i="13"/>
  <c r="D66" i="13"/>
  <c r="D74" i="13" s="1"/>
  <c r="C76" i="13"/>
  <c r="Q22" i="1"/>
  <c r="Q39" i="1"/>
  <c r="O67" i="1"/>
  <c r="M80" i="1"/>
  <c r="N135" i="1"/>
  <c r="P135" i="1"/>
  <c r="O145" i="1"/>
  <c r="Q145" i="1" s="1"/>
  <c r="O150" i="1"/>
  <c r="Q150" i="1" s="1"/>
  <c r="N157" i="1"/>
  <c r="M161" i="1"/>
  <c r="P161" i="1"/>
  <c r="Q179" i="1"/>
  <c r="Q184" i="1" s="1"/>
  <c r="Q185" i="1"/>
  <c r="Q198" i="1"/>
  <c r="Q202" i="1"/>
  <c r="O229" i="1"/>
  <c r="O231" i="1"/>
  <c r="P242" i="1"/>
  <c r="O93" i="17"/>
  <c r="O101" i="17" s="1"/>
  <c r="Q90" i="17"/>
  <c r="Q120" i="17"/>
  <c r="N54" i="16"/>
  <c r="O75" i="16"/>
  <c r="Q75" i="16" s="1"/>
  <c r="O12" i="17"/>
  <c r="O20" i="17" s="1"/>
  <c r="O22" i="17"/>
  <c r="N54" i="17"/>
  <c r="O75" i="17"/>
  <c r="Q75" i="17" s="1"/>
  <c r="N161" i="17"/>
  <c r="O215" i="17"/>
  <c r="N80" i="16"/>
  <c r="N147" i="16"/>
  <c r="N155" i="16" s="1"/>
  <c r="N189" i="16"/>
  <c r="M228" i="16"/>
  <c r="M236" i="16" s="1"/>
  <c r="O231" i="16"/>
  <c r="Q231" i="16" s="1"/>
  <c r="M238" i="16"/>
  <c r="O241" i="16"/>
  <c r="Q241" i="16" s="1"/>
  <c r="O72" i="15"/>
  <c r="Q72" i="15" s="1"/>
  <c r="N76" i="15"/>
  <c r="O93" i="15"/>
  <c r="O101" i="15" s="1"/>
  <c r="Q90" i="15"/>
  <c r="Q93" i="15" s="1"/>
  <c r="Q121" i="15"/>
  <c r="Q124" i="15" s="1"/>
  <c r="Q134" i="15"/>
  <c r="N147" i="15"/>
  <c r="N155" i="15" s="1"/>
  <c r="Q215" i="15"/>
  <c r="O227" i="15"/>
  <c r="Q227" i="15" s="1"/>
  <c r="Q26" i="14"/>
  <c r="N147" i="14"/>
  <c r="N155" i="14" s="1"/>
  <c r="O144" i="14"/>
  <c r="Q144" i="14" s="1"/>
  <c r="P189" i="14"/>
  <c r="M80" i="13"/>
  <c r="O77" i="13"/>
  <c r="O107" i="13"/>
  <c r="Q104" i="13"/>
  <c r="Q107" i="13" s="1"/>
  <c r="Q49" i="17"/>
  <c r="Q94" i="17"/>
  <c r="Q97" i="17" s="1"/>
  <c r="Q100" i="17" s="1"/>
  <c r="Q107" i="17"/>
  <c r="O149" i="17"/>
  <c r="Q149" i="17" s="1"/>
  <c r="Q198" i="17"/>
  <c r="Q201" i="17" s="1"/>
  <c r="O211" i="17"/>
  <c r="O231" i="17"/>
  <c r="Q231" i="17" s="1"/>
  <c r="P27" i="16"/>
  <c r="O49" i="16"/>
  <c r="O53" i="16"/>
  <c r="M108" i="16"/>
  <c r="N27" i="15"/>
  <c r="O22" i="15"/>
  <c r="N108" i="15"/>
  <c r="O188" i="15"/>
  <c r="Q185" i="15"/>
  <c r="Q188" i="15" s="1"/>
  <c r="Q201" i="15"/>
  <c r="Q209" i="15" s="1"/>
  <c r="W209" i="15" s="1"/>
  <c r="O201" i="14"/>
  <c r="Q198" i="14"/>
  <c r="Q201" i="14" s="1"/>
  <c r="M66" i="13"/>
  <c r="O63" i="13"/>
  <c r="N108" i="13"/>
  <c r="N27" i="17"/>
  <c r="M108" i="17"/>
  <c r="O145" i="17"/>
  <c r="Q145" i="17" s="1"/>
  <c r="O159" i="17"/>
  <c r="Q159" i="17" s="1"/>
  <c r="Q202" i="17"/>
  <c r="Q205" i="17" s="1"/>
  <c r="Q206" i="17"/>
  <c r="Q211" i="17" s="1"/>
  <c r="O227" i="17"/>
  <c r="Q227" i="17" s="1"/>
  <c r="Q22" i="16"/>
  <c r="O26" i="16"/>
  <c r="Q44" i="16"/>
  <c r="Q49" i="16" s="1"/>
  <c r="O72" i="16"/>
  <c r="Q72" i="16" s="1"/>
  <c r="O78" i="16"/>
  <c r="Q78" i="16" s="1"/>
  <c r="O130" i="16"/>
  <c r="O148" i="16"/>
  <c r="O150" i="16"/>
  <c r="Q150" i="16" s="1"/>
  <c r="O215" i="16"/>
  <c r="Q215" i="16" s="1"/>
  <c r="O225" i="16"/>
  <c r="Q225" i="16" s="1"/>
  <c r="O233" i="16"/>
  <c r="Q233" i="16" s="1"/>
  <c r="M242" i="16"/>
  <c r="O12" i="15"/>
  <c r="O20" i="15" s="1"/>
  <c r="Q17" i="15"/>
  <c r="Q22" i="15" s="1"/>
  <c r="O39" i="15"/>
  <c r="O47" i="15" s="1"/>
  <c r="N66" i="15"/>
  <c r="N74" i="15" s="1"/>
  <c r="O68" i="15"/>
  <c r="Q68" i="15" s="1"/>
  <c r="M80" i="15"/>
  <c r="Q184" i="15"/>
  <c r="N216" i="15"/>
  <c r="O211" i="15"/>
  <c r="Q207" i="15"/>
  <c r="Q211" i="15" s="1"/>
  <c r="O49" i="13"/>
  <c r="Q44" i="13"/>
  <c r="Q49" i="13" s="1"/>
  <c r="O67" i="13"/>
  <c r="O150" i="13"/>
  <c r="Q150" i="13" s="1"/>
  <c r="N157" i="13"/>
  <c r="O65" i="15"/>
  <c r="Q65" i="15" s="1"/>
  <c r="O103" i="15"/>
  <c r="O130" i="15"/>
  <c r="O146" i="15"/>
  <c r="Q146" i="15" s="1"/>
  <c r="O156" i="15"/>
  <c r="Q156" i="15" s="1"/>
  <c r="M161" i="15"/>
  <c r="P189" i="15"/>
  <c r="O225" i="15"/>
  <c r="O229" i="15"/>
  <c r="O231" i="15"/>
  <c r="P238" i="15"/>
  <c r="M242" i="15"/>
  <c r="O240" i="15"/>
  <c r="Q240" i="15" s="1"/>
  <c r="O22" i="14"/>
  <c r="N76" i="14"/>
  <c r="O150" i="14"/>
  <c r="Q150" i="14" s="1"/>
  <c r="N242" i="14"/>
  <c r="P27" i="13"/>
  <c r="O26" i="13"/>
  <c r="Q53" i="13"/>
  <c r="N66" i="13"/>
  <c r="N76" i="13"/>
  <c r="N80" i="13"/>
  <c r="P161" i="13"/>
  <c r="M189" i="13"/>
  <c r="O188" i="13"/>
  <c r="N228" i="13"/>
  <c r="N236" i="13" s="1"/>
  <c r="N238" i="13"/>
  <c r="N242" i="13"/>
  <c r="P242" i="15"/>
  <c r="N135" i="14"/>
  <c r="O130" i="14"/>
  <c r="N157" i="14"/>
  <c r="M161" i="14"/>
  <c r="M216" i="14"/>
  <c r="Q23" i="13"/>
  <c r="Q26" i="13" s="1"/>
  <c r="O134" i="13"/>
  <c r="O159" i="13"/>
  <c r="Q159" i="13" s="1"/>
  <c r="Q185" i="13"/>
  <c r="Q188" i="13" s="1"/>
  <c r="Q202" i="13"/>
  <c r="Q205" i="13" s="1"/>
  <c r="Q208" i="13" s="1"/>
  <c r="W208" i="13" s="1"/>
  <c r="O71" i="15"/>
  <c r="O77" i="15"/>
  <c r="Q77" i="15" s="1"/>
  <c r="O79" i="15"/>
  <c r="Q79" i="15" s="1"/>
  <c r="M108" i="15"/>
  <c r="O148" i="15"/>
  <c r="O158" i="15"/>
  <c r="Q158" i="15" s="1"/>
  <c r="O215" i="15"/>
  <c r="O239" i="15"/>
  <c r="Q239" i="15" s="1"/>
  <c r="M27" i="14"/>
  <c r="O72" i="14"/>
  <c r="Q72" i="14" s="1"/>
  <c r="M108" i="14"/>
  <c r="M135" i="14"/>
  <c r="Q125" i="14"/>
  <c r="Q130" i="14" s="1"/>
  <c r="O156" i="14"/>
  <c r="Q156" i="14" s="1"/>
  <c r="M27" i="13"/>
  <c r="O65" i="13"/>
  <c r="Q65" i="13" s="1"/>
  <c r="O69" i="13"/>
  <c r="Q69" i="13" s="1"/>
  <c r="O75" i="13"/>
  <c r="Q75" i="13" s="1"/>
  <c r="O79" i="13"/>
  <c r="Q79" i="13" s="1"/>
  <c r="Q134" i="13"/>
  <c r="O153" i="13"/>
  <c r="P189" i="13"/>
  <c r="Q211" i="13"/>
  <c r="O227" i="13"/>
  <c r="Q227" i="13" s="1"/>
  <c r="O231" i="13"/>
  <c r="Q231" i="13" s="1"/>
  <c r="O237" i="13"/>
  <c r="Q237" i="13" s="1"/>
  <c r="O241" i="13"/>
  <c r="Q241" i="13" s="1"/>
  <c r="O146" i="16"/>
  <c r="Q146" i="16" s="1"/>
  <c r="Q93" i="16"/>
  <c r="Q101" i="16" s="1"/>
  <c r="Q107" i="1"/>
  <c r="Q26" i="17"/>
  <c r="Q174" i="1"/>
  <c r="Q182" i="1" s="1"/>
  <c r="Q12" i="17"/>
  <c r="M54" i="1"/>
  <c r="O107" i="1"/>
  <c r="M216" i="1"/>
  <c r="M27" i="17"/>
  <c r="M80" i="17"/>
  <c r="M147" i="17"/>
  <c r="M155" i="17" s="1"/>
  <c r="O144" i="17"/>
  <c r="M157" i="17"/>
  <c r="O152" i="17"/>
  <c r="O229" i="14"/>
  <c r="Q50" i="1"/>
  <c r="Q53" i="1" s="1"/>
  <c r="N66" i="1"/>
  <c r="O69" i="1"/>
  <c r="Q69" i="1" s="1"/>
  <c r="O75" i="1"/>
  <c r="Q75" i="1" s="1"/>
  <c r="N80" i="1"/>
  <c r="O148" i="1"/>
  <c r="O158" i="1"/>
  <c r="O227" i="1"/>
  <c r="Q227" i="1" s="1"/>
  <c r="M76" i="17"/>
  <c r="O130" i="17"/>
  <c r="Q179" i="17"/>
  <c r="Q184" i="17" s="1"/>
  <c r="M228" i="17"/>
  <c r="M236" i="17" s="1"/>
  <c r="Q134" i="16"/>
  <c r="Q36" i="13"/>
  <c r="Q39" i="13" s="1"/>
  <c r="Q47" i="13" s="1"/>
  <c r="O39" i="13"/>
  <c r="O47" i="13" s="1"/>
  <c r="M108" i="1"/>
  <c r="O26" i="17"/>
  <c r="O103" i="1"/>
  <c r="O120" i="1"/>
  <c r="O128" i="1" s="1"/>
  <c r="O174" i="1"/>
  <c r="O182" i="1" s="1"/>
  <c r="Q175" i="1"/>
  <c r="Q178" i="1" s="1"/>
  <c r="Q181" i="1" s="1"/>
  <c r="O211" i="1"/>
  <c r="Q212" i="1"/>
  <c r="N238" i="1"/>
  <c r="N242" i="1"/>
  <c r="Q53" i="17"/>
  <c r="N216" i="17"/>
  <c r="M66" i="16"/>
  <c r="O63" i="16"/>
  <c r="Q9" i="1"/>
  <c r="Q12" i="1" s="1"/>
  <c r="Q44" i="1"/>
  <c r="Q49" i="1" s="1"/>
  <c r="Q17" i="17"/>
  <c r="Q22" i="17" s="1"/>
  <c r="O69" i="17"/>
  <c r="Q69" i="17" s="1"/>
  <c r="N108" i="17"/>
  <c r="O103" i="17"/>
  <c r="O107" i="17"/>
  <c r="M135" i="17"/>
  <c r="P147" i="17"/>
  <c r="P155" i="17" s="1"/>
  <c r="O148" i="17"/>
  <c r="P157" i="17"/>
  <c r="M161" i="17"/>
  <c r="O158" i="17"/>
  <c r="O174" i="17"/>
  <c r="O182" i="17" s="1"/>
  <c r="P189" i="17"/>
  <c r="M216" i="17"/>
  <c r="O241" i="17"/>
  <c r="Q241" i="17" s="1"/>
  <c r="M242" i="17"/>
  <c r="M27" i="16"/>
  <c r="O93" i="16"/>
  <c r="O101" i="16" s="1"/>
  <c r="O120" i="16"/>
  <c r="O128" i="16" s="1"/>
  <c r="P161" i="16"/>
  <c r="P228" i="16"/>
  <c r="P236" i="16" s="1"/>
  <c r="P27" i="15"/>
  <c r="M54" i="15"/>
  <c r="M147" i="15"/>
  <c r="M155" i="15" s="1"/>
  <c r="P27" i="14"/>
  <c r="N54" i="14"/>
  <c r="O144" i="1"/>
  <c r="O152" i="1"/>
  <c r="M76" i="16"/>
  <c r="O71" i="16"/>
  <c r="P80" i="16"/>
  <c r="O53" i="17"/>
  <c r="O65" i="17"/>
  <c r="Q65" i="17" s="1"/>
  <c r="M66" i="17"/>
  <c r="M74" i="17" s="1"/>
  <c r="O134" i="17"/>
  <c r="Q215" i="17"/>
  <c r="O237" i="17"/>
  <c r="Q237" i="17" s="1"/>
  <c r="M238" i="17"/>
  <c r="N27" i="16"/>
  <c r="Q26" i="16"/>
  <c r="M54" i="16"/>
  <c r="O39" i="16"/>
  <c r="P66" i="16"/>
  <c r="P76" i="16"/>
  <c r="M80" i="16"/>
  <c r="O77" i="16"/>
  <c r="N108" i="16"/>
  <c r="N157" i="16"/>
  <c r="Q211" i="16"/>
  <c r="P238" i="16"/>
  <c r="Q44" i="15"/>
  <c r="Q49" i="15" s="1"/>
  <c r="O49" i="15"/>
  <c r="M157" i="15"/>
  <c r="P161" i="15"/>
  <c r="P135" i="16"/>
  <c r="O134" i="16"/>
  <c r="M147" i="16"/>
  <c r="M155" i="16" s="1"/>
  <c r="Q184" i="16"/>
  <c r="M189" i="16"/>
  <c r="P216" i="16"/>
  <c r="N54" i="15"/>
  <c r="M76" i="15"/>
  <c r="N80" i="15"/>
  <c r="Q174" i="15"/>
  <c r="M189" i="15"/>
  <c r="M228" i="15"/>
  <c r="M236" i="15" s="1"/>
  <c r="M54" i="14"/>
  <c r="M66" i="14"/>
  <c r="P135" i="14"/>
  <c r="P157" i="14"/>
  <c r="Q175" i="14"/>
  <c r="Q178" i="14" s="1"/>
  <c r="Q181" i="14" s="1"/>
  <c r="O233" i="14"/>
  <c r="M238" i="14"/>
  <c r="O49" i="17"/>
  <c r="O120" i="17"/>
  <c r="O128" i="17" s="1"/>
  <c r="O22" i="16"/>
  <c r="O67" i="16"/>
  <c r="M161" i="16"/>
  <c r="O201" i="16"/>
  <c r="O211" i="16"/>
  <c r="O226" i="16"/>
  <c r="Q226" i="16" s="1"/>
  <c r="O229" i="16"/>
  <c r="O234" i="16"/>
  <c r="Q234" i="16" s="1"/>
  <c r="O239" i="16"/>
  <c r="O26" i="15"/>
  <c r="P80" i="15"/>
  <c r="Q120" i="15"/>
  <c r="M135" i="15"/>
  <c r="O144" i="15"/>
  <c r="O149" i="15"/>
  <c r="Q149" i="15" s="1"/>
  <c r="O152" i="15"/>
  <c r="O159" i="15"/>
  <c r="Q159" i="15" s="1"/>
  <c r="N189" i="15"/>
  <c r="P216" i="15"/>
  <c r="Q9" i="14"/>
  <c r="Q12" i="14" s="1"/>
  <c r="Q20" i="14" s="1"/>
  <c r="O12" i="14"/>
  <c r="O20" i="14" s="1"/>
  <c r="Q13" i="14"/>
  <c r="Q16" i="14" s="1"/>
  <c r="Q19" i="14" s="1"/>
  <c r="Q44" i="14"/>
  <c r="Q49" i="14" s="1"/>
  <c r="O49" i="14"/>
  <c r="Q50" i="14"/>
  <c r="Q53" i="14" s="1"/>
  <c r="Q98" i="14"/>
  <c r="O103" i="14"/>
  <c r="N216" i="14"/>
  <c r="Q203" i="14"/>
  <c r="N228" i="14"/>
  <c r="N236" i="14" s="1"/>
  <c r="Q17" i="13"/>
  <c r="Q22" i="13" s="1"/>
  <c r="O22" i="13"/>
  <c r="P147" i="16"/>
  <c r="P155" i="16" s="1"/>
  <c r="M157" i="16"/>
  <c r="O184" i="16"/>
  <c r="Q12" i="15"/>
  <c r="M27" i="15"/>
  <c r="M66" i="15"/>
  <c r="M74" i="15" s="1"/>
  <c r="P76" i="15"/>
  <c r="P108" i="15"/>
  <c r="N135" i="15"/>
  <c r="O174" i="15"/>
  <c r="O182" i="15" s="1"/>
  <c r="O184" i="15"/>
  <c r="O201" i="15"/>
  <c r="O209" i="15" s="1"/>
  <c r="P228" i="15"/>
  <c r="P236" i="15" s="1"/>
  <c r="M238" i="15"/>
  <c r="O233" i="15"/>
  <c r="N27" i="14"/>
  <c r="N66" i="14"/>
  <c r="O148" i="14"/>
  <c r="P242" i="14"/>
  <c r="N238" i="15"/>
  <c r="P54" i="14"/>
  <c r="Q93" i="14"/>
  <c r="Q94" i="14"/>
  <c r="Q97" i="14" s="1"/>
  <c r="Q134" i="14"/>
  <c r="O146" i="14"/>
  <c r="Q146" i="14" s="1"/>
  <c r="O149" i="14"/>
  <c r="Q149" i="14" s="1"/>
  <c r="Q174" i="14"/>
  <c r="P216" i="14"/>
  <c r="O215" i="14"/>
  <c r="Q12" i="13"/>
  <c r="Q20" i="13" s="1"/>
  <c r="P108" i="13"/>
  <c r="N135" i="13"/>
  <c r="O201" i="13"/>
  <c r="O209" i="13" s="1"/>
  <c r="O237" i="15"/>
  <c r="Q237" i="15" s="1"/>
  <c r="O39" i="14"/>
  <c r="O71" i="14"/>
  <c r="O77" i="14"/>
  <c r="M80" i="14"/>
  <c r="Q105" i="14"/>
  <c r="Q107" i="14" s="1"/>
  <c r="O107" i="14"/>
  <c r="O153" i="14"/>
  <c r="M157" i="14"/>
  <c r="N189" i="14"/>
  <c r="Q184" i="14"/>
  <c r="Q185" i="14"/>
  <c r="Q188" i="14" s="1"/>
  <c r="O188" i="14"/>
  <c r="Q174" i="13"/>
  <c r="P216" i="13"/>
  <c r="O26" i="14"/>
  <c r="P76" i="14"/>
  <c r="O93" i="14"/>
  <c r="O101" i="14" s="1"/>
  <c r="O174" i="14"/>
  <c r="O182" i="14" s="1"/>
  <c r="O184" i="14"/>
  <c r="P54" i="13"/>
  <c r="M108" i="13"/>
  <c r="M147" i="13"/>
  <c r="M155" i="13" s="1"/>
  <c r="O144" i="13"/>
  <c r="O148" i="13"/>
  <c r="M157" i="13"/>
  <c r="O152" i="13"/>
  <c r="M161" i="13"/>
  <c r="O158" i="13"/>
  <c r="Q179" i="13"/>
  <c r="Q184" i="13" s="1"/>
  <c r="O184" i="13"/>
  <c r="Q215" i="13"/>
  <c r="P80" i="14"/>
  <c r="O152" i="14"/>
  <c r="N161" i="14"/>
  <c r="O160" i="14"/>
  <c r="O225" i="14"/>
  <c r="P238" i="14"/>
  <c r="M242" i="14"/>
  <c r="N27" i="13"/>
  <c r="Q90" i="13"/>
  <c r="Q93" i="13" s="1"/>
  <c r="Q101" i="13" s="1"/>
  <c r="O93" i="13"/>
  <c r="O101" i="13" s="1"/>
  <c r="P135" i="13"/>
  <c r="O130" i="13"/>
  <c r="M228" i="13"/>
  <c r="M236" i="13" s="1"/>
  <c r="M238" i="13"/>
  <c r="M242" i="13"/>
  <c r="Q201" i="13"/>
  <c r="Q209" i="13" s="1"/>
  <c r="W209" i="13" s="1"/>
  <c r="M216" i="13"/>
  <c r="O211" i="13"/>
  <c r="O53" i="13"/>
  <c r="O215" i="13"/>
  <c r="O12" i="13"/>
  <c r="O103" i="13"/>
  <c r="O120" i="13"/>
  <c r="O128" i="13" s="1"/>
  <c r="O174" i="13"/>
  <c r="O182" i="13" s="1"/>
  <c r="E77" i="17"/>
  <c r="E26" i="17"/>
  <c r="E71" i="1"/>
  <c r="E22" i="1"/>
  <c r="D27" i="17"/>
  <c r="D66" i="17"/>
  <c r="D74" i="17" s="1"/>
  <c r="E39" i="17"/>
  <c r="E47" i="17" s="1"/>
  <c r="D54" i="17"/>
  <c r="E22" i="16"/>
  <c r="D66" i="1"/>
  <c r="D74" i="1" s="1"/>
  <c r="D27" i="1"/>
  <c r="E12" i="1"/>
  <c r="D66" i="16"/>
  <c r="E12" i="16"/>
  <c r="E20" i="16" s="1"/>
  <c r="D54" i="13"/>
  <c r="E67" i="17"/>
  <c r="C54" i="16"/>
  <c r="C66" i="15"/>
  <c r="E12" i="15"/>
  <c r="E20" i="15" s="1"/>
  <c r="E26" i="13"/>
  <c r="E39" i="13"/>
  <c r="E67" i="13"/>
  <c r="E67" i="1"/>
  <c r="E77" i="1"/>
  <c r="D80" i="1"/>
  <c r="C66" i="16"/>
  <c r="C74" i="16" s="1"/>
  <c r="D54" i="15"/>
  <c r="C76" i="15"/>
  <c r="E22" i="14"/>
  <c r="D27" i="14"/>
  <c r="E26" i="1"/>
  <c r="E49" i="1"/>
  <c r="C54" i="1"/>
  <c r="D76" i="1"/>
  <c r="C66" i="17"/>
  <c r="E12" i="17"/>
  <c r="E69" i="17"/>
  <c r="E22" i="17"/>
  <c r="C80" i="17"/>
  <c r="C54" i="17"/>
  <c r="E39" i="15"/>
  <c r="E47" i="15" s="1"/>
  <c r="E53" i="15"/>
  <c r="E12" i="14"/>
  <c r="E26" i="14"/>
  <c r="D80" i="14"/>
  <c r="E49" i="14"/>
  <c r="C54" i="14"/>
  <c r="D76" i="14"/>
  <c r="C66" i="13"/>
  <c r="C74" i="13" s="1"/>
  <c r="E12" i="13"/>
  <c r="E20" i="13" s="1"/>
  <c r="E69" i="13"/>
  <c r="E22" i="13"/>
  <c r="C80" i="13"/>
  <c r="C54" i="13"/>
  <c r="E67" i="16"/>
  <c r="E77" i="16"/>
  <c r="E67" i="14"/>
  <c r="E77" i="14"/>
  <c r="Q20" i="1" l="1"/>
  <c r="Q182" i="17"/>
  <c r="Q181" i="13"/>
  <c r="Q130" i="17"/>
  <c r="Q135" i="17" s="1"/>
  <c r="Q130" i="16"/>
  <c r="Q135" i="16" s="1"/>
  <c r="Q182" i="13"/>
  <c r="Q100" i="14"/>
  <c r="N74" i="14"/>
  <c r="Q182" i="15"/>
  <c r="O209" i="14"/>
  <c r="O216" i="14" s="1"/>
  <c r="Q127" i="15"/>
  <c r="N236" i="17"/>
  <c r="Q127" i="14"/>
  <c r="Q101" i="14"/>
  <c r="Q128" i="15"/>
  <c r="Q209" i="17"/>
  <c r="Q101" i="15"/>
  <c r="Q127" i="17"/>
  <c r="P236" i="1"/>
  <c r="M155" i="1"/>
  <c r="Q181" i="17"/>
  <c r="Q103" i="1"/>
  <c r="Q182" i="14"/>
  <c r="W182" i="14" s="1"/>
  <c r="Q128" i="17"/>
  <c r="M236" i="1"/>
  <c r="Q128" i="14"/>
  <c r="Q128" i="13"/>
  <c r="N155" i="17"/>
  <c r="N162" i="17" s="1"/>
  <c r="Q100" i="16"/>
  <c r="O209" i="16"/>
  <c r="Q208" i="17"/>
  <c r="Q128" i="1"/>
  <c r="Q208" i="15"/>
  <c r="W208" i="15" s="1"/>
  <c r="E47" i="14"/>
  <c r="M74" i="16"/>
  <c r="N74" i="13"/>
  <c r="N81" i="13" s="1"/>
  <c r="M74" i="14"/>
  <c r="M81" i="14" s="1"/>
  <c r="M74" i="13"/>
  <c r="Q47" i="14"/>
  <c r="P74" i="1"/>
  <c r="P81" i="1" s="1"/>
  <c r="E20" i="14"/>
  <c r="E20" i="1"/>
  <c r="D74" i="16"/>
  <c r="Q20" i="15"/>
  <c r="M162" i="16"/>
  <c r="C74" i="1"/>
  <c r="Q47" i="15"/>
  <c r="Q103" i="16"/>
  <c r="Q108" i="16" s="1"/>
  <c r="Q19" i="13"/>
  <c r="C74" i="17"/>
  <c r="Q46" i="13"/>
  <c r="Q19" i="17"/>
  <c r="E20" i="17"/>
  <c r="E47" i="13"/>
  <c r="O20" i="13"/>
  <c r="P74" i="16"/>
  <c r="P81" i="16" s="1"/>
  <c r="N74" i="1"/>
  <c r="N81" i="1" s="1"/>
  <c r="Q20" i="17"/>
  <c r="O47" i="1"/>
  <c r="Q46" i="1"/>
  <c r="Q46" i="15"/>
  <c r="C74" i="15"/>
  <c r="O47" i="14"/>
  <c r="P162" i="16"/>
  <c r="O47" i="16"/>
  <c r="Q47" i="1"/>
  <c r="Q46" i="14"/>
  <c r="Q19" i="15"/>
  <c r="Q103" i="13"/>
  <c r="Q108" i="13" s="1"/>
  <c r="Q130" i="15"/>
  <c r="Q135" i="15" s="1"/>
  <c r="Q103" i="17"/>
  <c r="M162" i="1"/>
  <c r="E70" i="15"/>
  <c r="E73" i="15" s="1"/>
  <c r="Q205" i="14"/>
  <c r="Q208" i="14" s="1"/>
  <c r="W208" i="14" s="1"/>
  <c r="Q103" i="15"/>
  <c r="Q108" i="15" s="1"/>
  <c r="Q130" i="13"/>
  <c r="P81" i="15"/>
  <c r="O70" i="14"/>
  <c r="O73" i="14" s="1"/>
  <c r="O151" i="15"/>
  <c r="O154" i="15" s="1"/>
  <c r="W100" i="17"/>
  <c r="Q153" i="15"/>
  <c r="Q152" i="16"/>
  <c r="O189" i="1"/>
  <c r="Q189" i="1" s="1"/>
  <c r="M162" i="17"/>
  <c r="N162" i="14"/>
  <c r="Q153" i="17"/>
  <c r="N81" i="16"/>
  <c r="N162" i="1"/>
  <c r="Q153" i="14"/>
  <c r="Q103" i="14"/>
  <c r="Q108" i="14" s="1"/>
  <c r="O70" i="16"/>
  <c r="O73" i="16" s="1"/>
  <c r="M162" i="15"/>
  <c r="Q153" i="13"/>
  <c r="Q130" i="1"/>
  <c r="W182" i="17"/>
  <c r="Q153" i="1"/>
  <c r="E70" i="16"/>
  <c r="E73" i="16" s="1"/>
  <c r="E70" i="1"/>
  <c r="E73" i="1" s="1"/>
  <c r="P81" i="17"/>
  <c r="Q153" i="16"/>
  <c r="P162" i="15"/>
  <c r="O70" i="13"/>
  <c r="O73" i="13" s="1"/>
  <c r="E70" i="13"/>
  <c r="E73" i="13" s="1"/>
  <c r="O189" i="14"/>
  <c r="W182" i="1"/>
  <c r="N162" i="16"/>
  <c r="O70" i="15"/>
  <c r="O73" i="15" s="1"/>
  <c r="W181" i="17"/>
  <c r="W178" i="17"/>
  <c r="E70" i="14"/>
  <c r="E73" i="14" s="1"/>
  <c r="O151" i="13"/>
  <c r="O154" i="13" s="1"/>
  <c r="W182" i="13"/>
  <c r="W181" i="14"/>
  <c r="W178" i="14"/>
  <c r="O151" i="17"/>
  <c r="O154" i="17" s="1"/>
  <c r="O151" i="16"/>
  <c r="O154" i="16" s="1"/>
  <c r="O70" i="1"/>
  <c r="O73" i="1" s="1"/>
  <c r="O216" i="1"/>
  <c r="Q216" i="1" s="1"/>
  <c r="N81" i="17"/>
  <c r="W178" i="1"/>
  <c r="W181" i="1"/>
  <c r="W124" i="1"/>
  <c r="W178" i="15"/>
  <c r="W181" i="15"/>
  <c r="W182" i="15"/>
  <c r="W205" i="13"/>
  <c r="W178" i="13"/>
  <c r="W181" i="13"/>
  <c r="E70" i="17"/>
  <c r="E73" i="17" s="1"/>
  <c r="O151" i="14"/>
  <c r="O154" i="14" s="1"/>
  <c r="P162" i="17"/>
  <c r="O151" i="1"/>
  <c r="O154" i="1" s="1"/>
  <c r="P162" i="1"/>
  <c r="P162" i="13"/>
  <c r="O70" i="17"/>
  <c r="O73" i="17" s="1"/>
  <c r="W205" i="15"/>
  <c r="Q205" i="16"/>
  <c r="Q208" i="16" s="1"/>
  <c r="W208" i="16" s="1"/>
  <c r="Q205" i="1"/>
  <c r="Q208" i="1" s="1"/>
  <c r="W208" i="1" s="1"/>
  <c r="O232" i="16"/>
  <c r="O235" i="16" s="1"/>
  <c r="Q229" i="13"/>
  <c r="Q232" i="13" s="1"/>
  <c r="Q235" i="13" s="1"/>
  <c r="W235" i="13" s="1"/>
  <c r="O232" i="13"/>
  <c r="O235" i="13" s="1"/>
  <c r="O232" i="14"/>
  <c r="O235" i="14" s="1"/>
  <c r="O232" i="15"/>
  <c r="O235" i="15" s="1"/>
  <c r="O232" i="1"/>
  <c r="O235" i="1" s="1"/>
  <c r="O232" i="17"/>
  <c r="O235" i="17" s="1"/>
  <c r="E76" i="13"/>
  <c r="E76" i="15"/>
  <c r="Q67" i="15"/>
  <c r="Q70" i="15" s="1"/>
  <c r="Q43" i="16"/>
  <c r="Q46" i="16" s="1"/>
  <c r="Q54" i="1"/>
  <c r="Q67" i="13"/>
  <c r="Q70" i="13" s="1"/>
  <c r="Q54" i="13"/>
  <c r="Q67" i="1"/>
  <c r="Q70" i="1" s="1"/>
  <c r="Q73" i="1" s="1"/>
  <c r="Q108" i="1"/>
  <c r="Q54" i="14"/>
  <c r="Q27" i="14"/>
  <c r="Q67" i="17"/>
  <c r="Q70" i="17" s="1"/>
  <c r="Q73" i="17" s="1"/>
  <c r="Q27" i="1"/>
  <c r="Q54" i="15"/>
  <c r="Q229" i="1"/>
  <c r="Q229" i="15"/>
  <c r="Q231" i="1"/>
  <c r="E80" i="17"/>
  <c r="E76" i="17"/>
  <c r="D81" i="13"/>
  <c r="C81" i="15"/>
  <c r="Q148" i="16"/>
  <c r="Q151" i="16" s="1"/>
  <c r="Q154" i="16" s="1"/>
  <c r="Q238" i="13"/>
  <c r="E80" i="13"/>
  <c r="Q148" i="15"/>
  <c r="Q151" i="15" s="1"/>
  <c r="Q201" i="16"/>
  <c r="Q174" i="16"/>
  <c r="Q182" i="16" s="1"/>
  <c r="Q201" i="1"/>
  <c r="Q209" i="1" s="1"/>
  <c r="W209" i="1" s="1"/>
  <c r="Q93" i="17"/>
  <c r="Q12" i="16"/>
  <c r="Q20" i="16" s="1"/>
  <c r="O238" i="13"/>
  <c r="D81" i="15"/>
  <c r="E80" i="16"/>
  <c r="E76" i="16"/>
  <c r="O216" i="16"/>
  <c r="Q216" i="16" s="1"/>
  <c r="D81" i="1"/>
  <c r="O242" i="1"/>
  <c r="Q242" i="1" s="1"/>
  <c r="Q66" i="1"/>
  <c r="O80" i="1"/>
  <c r="Q27" i="13"/>
  <c r="Q229" i="17"/>
  <c r="Q232" i="17" s="1"/>
  <c r="Q235" i="17" s="1"/>
  <c r="Q77" i="1"/>
  <c r="Q80" i="1" s="1"/>
  <c r="O66" i="1"/>
  <c r="O74" i="1" s="1"/>
  <c r="O216" i="17"/>
  <c r="O147" i="16"/>
  <c r="O155" i="16" s="1"/>
  <c r="O27" i="13"/>
  <c r="P243" i="14"/>
  <c r="O216" i="15"/>
  <c r="Q80" i="17"/>
  <c r="D81" i="16"/>
  <c r="P243" i="13"/>
  <c r="P81" i="13"/>
  <c r="P243" i="17"/>
  <c r="E54" i="1"/>
  <c r="Q242" i="15"/>
  <c r="O27" i="15"/>
  <c r="O66" i="13"/>
  <c r="Q228" i="17"/>
  <c r="Q236" i="17" s="1"/>
  <c r="Q67" i="14"/>
  <c r="Q70" i="14" s="1"/>
  <c r="O242" i="13"/>
  <c r="E80" i="14"/>
  <c r="C81" i="14"/>
  <c r="E80" i="1"/>
  <c r="O76" i="17"/>
  <c r="Q54" i="17"/>
  <c r="O80" i="15"/>
  <c r="E76" i="14"/>
  <c r="O76" i="13"/>
  <c r="Q238" i="1"/>
  <c r="N243" i="16"/>
  <c r="N162" i="15"/>
  <c r="P162" i="14"/>
  <c r="Q161" i="15"/>
  <c r="Q161" i="16"/>
  <c r="E54" i="14"/>
  <c r="E80" i="15"/>
  <c r="Q71" i="13"/>
  <c r="Q76" i="13" s="1"/>
  <c r="Q63" i="13"/>
  <c r="Q66" i="13" s="1"/>
  <c r="Q239" i="13"/>
  <c r="Q242" i="13" s="1"/>
  <c r="Q242" i="14"/>
  <c r="N81" i="14"/>
  <c r="O157" i="16"/>
  <c r="N243" i="15"/>
  <c r="O108" i="16"/>
  <c r="O80" i="17"/>
  <c r="O238" i="1"/>
  <c r="O242" i="15"/>
  <c r="N162" i="13"/>
  <c r="Q66" i="15"/>
  <c r="O80" i="13"/>
  <c r="O108" i="14"/>
  <c r="O242" i="14"/>
  <c r="O66" i="15"/>
  <c r="O161" i="16"/>
  <c r="O189" i="16"/>
  <c r="Q189" i="16" s="1"/>
  <c r="Q76" i="17"/>
  <c r="M243" i="1"/>
  <c r="E76" i="1"/>
  <c r="Q145" i="16"/>
  <c r="Q147" i="16" s="1"/>
  <c r="P243" i="16"/>
  <c r="O108" i="17"/>
  <c r="O135" i="1"/>
  <c r="O108" i="15"/>
  <c r="N81" i="15"/>
  <c r="P243" i="1"/>
  <c r="M81" i="16"/>
  <c r="O54" i="17"/>
  <c r="D81" i="14"/>
  <c r="E54" i="16"/>
  <c r="Q77" i="13"/>
  <c r="Q80" i="13" s="1"/>
  <c r="O228" i="17"/>
  <c r="O236" i="17" s="1"/>
  <c r="N243" i="1"/>
  <c r="O76" i="15"/>
  <c r="Q71" i="15"/>
  <c r="Q76" i="15" s="1"/>
  <c r="Q228" i="13"/>
  <c r="Q236" i="13" s="1"/>
  <c r="W236" i="13" s="1"/>
  <c r="P243" i="15"/>
  <c r="Q27" i="15"/>
  <c r="O27" i="17"/>
  <c r="O135" i="14"/>
  <c r="N243" i="13"/>
  <c r="D81" i="17"/>
  <c r="O108" i="13"/>
  <c r="O228" i="13"/>
  <c r="O236" i="13" s="1"/>
  <c r="N243" i="14"/>
  <c r="O135" i="17"/>
  <c r="O228" i="15"/>
  <c r="Q225" i="15"/>
  <c r="Q228" i="15" s="1"/>
  <c r="M81" i="13"/>
  <c r="M81" i="1"/>
  <c r="O54" i="1"/>
  <c r="Q152" i="15"/>
  <c r="O157" i="15"/>
  <c r="Q239" i="16"/>
  <c r="O242" i="16"/>
  <c r="Q242" i="16" s="1"/>
  <c r="M162" i="14"/>
  <c r="M243" i="15"/>
  <c r="O80" i="16"/>
  <c r="Q77" i="16"/>
  <c r="Q80" i="16" s="1"/>
  <c r="O76" i="16"/>
  <c r="Q71" i="16"/>
  <c r="Q76" i="16" s="1"/>
  <c r="Q144" i="1"/>
  <c r="Q147" i="1" s="1"/>
  <c r="Q155" i="1" s="1"/>
  <c r="O147" i="1"/>
  <c r="Q238" i="16"/>
  <c r="Q80" i="15"/>
  <c r="Q148" i="1"/>
  <c r="Q151" i="1" s="1"/>
  <c r="Q242" i="17"/>
  <c r="O27" i="1"/>
  <c r="Q160" i="14"/>
  <c r="Q161" i="14" s="1"/>
  <c r="O161" i="14"/>
  <c r="O161" i="13"/>
  <c r="Q158" i="13"/>
  <c r="Q161" i="13" s="1"/>
  <c r="Q148" i="13"/>
  <c r="Q151" i="13" s="1"/>
  <c r="Q154" i="13" s="1"/>
  <c r="O80" i="14"/>
  <c r="Q77" i="14"/>
  <c r="Q80" i="14" s="1"/>
  <c r="O216" i="13"/>
  <c r="O189" i="15"/>
  <c r="O66" i="14"/>
  <c r="P81" i="14"/>
  <c r="M81" i="17"/>
  <c r="Q66" i="17"/>
  <c r="Q238" i="17"/>
  <c r="O54" i="13"/>
  <c r="M243" i="17"/>
  <c r="O242" i="17"/>
  <c r="Q27" i="17"/>
  <c r="O108" i="1"/>
  <c r="O228" i="14"/>
  <c r="O236" i="14" s="1"/>
  <c r="Q225" i="14"/>
  <c r="Q228" i="14" s="1"/>
  <c r="M162" i="13"/>
  <c r="M243" i="13"/>
  <c r="O54" i="14"/>
  <c r="Q148" i="14"/>
  <c r="Q151" i="14" s="1"/>
  <c r="Q229" i="16"/>
  <c r="Q232" i="16" s="1"/>
  <c r="Q235" i="16" s="1"/>
  <c r="Q67" i="16"/>
  <c r="Q70" i="16" s="1"/>
  <c r="O54" i="15"/>
  <c r="O147" i="14"/>
  <c r="O155" i="14" s="1"/>
  <c r="M243" i="16"/>
  <c r="O66" i="17"/>
  <c r="O135" i="16"/>
  <c r="O189" i="17"/>
  <c r="O238" i="17"/>
  <c r="Q144" i="17"/>
  <c r="Q147" i="17" s="1"/>
  <c r="O147" i="17"/>
  <c r="O155" i="17" s="1"/>
  <c r="O228" i="1"/>
  <c r="O76" i="1"/>
  <c r="O189" i="13"/>
  <c r="Q152" i="14"/>
  <c r="O157" i="14"/>
  <c r="O157" i="13"/>
  <c r="Q152" i="13"/>
  <c r="O147" i="13"/>
  <c r="O155" i="13" s="1"/>
  <c r="Q144" i="13"/>
  <c r="Q147" i="13" s="1"/>
  <c r="O76" i="14"/>
  <c r="Q71" i="14"/>
  <c r="Q76" i="14" s="1"/>
  <c r="M243" i="14"/>
  <c r="O238" i="15"/>
  <c r="Q233" i="15"/>
  <c r="Q238" i="15" s="1"/>
  <c r="M81" i="15"/>
  <c r="O27" i="14"/>
  <c r="Q144" i="15"/>
  <c r="Q147" i="15" s="1"/>
  <c r="Q155" i="15" s="1"/>
  <c r="O147" i="15"/>
  <c r="O155" i="15" s="1"/>
  <c r="Q233" i="14"/>
  <c r="Q238" i="14" s="1"/>
  <c r="O238" i="14"/>
  <c r="Q147" i="14"/>
  <c r="Q155" i="14" s="1"/>
  <c r="O228" i="16"/>
  <c r="O236" i="16" s="1"/>
  <c r="Q39" i="16"/>
  <c r="O54" i="16"/>
  <c r="N243" i="17"/>
  <c r="Q152" i="1"/>
  <c r="O157" i="1"/>
  <c r="O161" i="15"/>
  <c r="O238" i="16"/>
  <c r="O161" i="17"/>
  <c r="Q158" i="17"/>
  <c r="Q161" i="17" s="1"/>
  <c r="Q148" i="17"/>
  <c r="Q151" i="17" s="1"/>
  <c r="Q63" i="16"/>
  <c r="Q66" i="16" s="1"/>
  <c r="O66" i="16"/>
  <c r="Q158" i="1"/>
  <c r="Q161" i="1" s="1"/>
  <c r="O161" i="1"/>
  <c r="Q229" i="14"/>
  <c r="O27" i="16"/>
  <c r="Q152" i="17"/>
  <c r="O157" i="17"/>
  <c r="Q76" i="1"/>
  <c r="C81" i="13"/>
  <c r="E27" i="13"/>
  <c r="E66" i="13"/>
  <c r="E66" i="14"/>
  <c r="E74" i="14" s="1"/>
  <c r="E27" i="14"/>
  <c r="C81" i="17"/>
  <c r="E27" i="17"/>
  <c r="E66" i="17"/>
  <c r="C81" i="1"/>
  <c r="E66" i="16"/>
  <c r="E27" i="16"/>
  <c r="C81" i="16"/>
  <c r="E27" i="15"/>
  <c r="E66" i="15"/>
  <c r="E54" i="17"/>
  <c r="E54" i="15"/>
  <c r="E54" i="13"/>
  <c r="E66" i="1"/>
  <c r="E27" i="1"/>
  <c r="H9" i="14"/>
  <c r="H10" i="14"/>
  <c r="Q154" i="1" l="1"/>
  <c r="Q209" i="16"/>
  <c r="W209" i="16" s="1"/>
  <c r="Q155" i="17"/>
  <c r="Q155" i="13"/>
  <c r="Q236" i="14"/>
  <c r="W236" i="14" s="1"/>
  <c r="O236" i="15"/>
  <c r="Q154" i="15"/>
  <c r="Q154" i="17"/>
  <c r="Q209" i="14"/>
  <c r="W209" i="14" s="1"/>
  <c r="Q155" i="16"/>
  <c r="E74" i="16"/>
  <c r="O236" i="1"/>
  <c r="Q154" i="14"/>
  <c r="O155" i="1"/>
  <c r="Q101" i="17"/>
  <c r="W101" i="17" s="1"/>
  <c r="O162" i="15"/>
  <c r="Q135" i="1"/>
  <c r="O74" i="16"/>
  <c r="O81" i="16" s="1"/>
  <c r="Q74" i="15"/>
  <c r="Q81" i="15" s="1"/>
  <c r="Q73" i="14"/>
  <c r="E74" i="1"/>
  <c r="O74" i="13"/>
  <c r="O81" i="13" s="1"/>
  <c r="O74" i="17"/>
  <c r="O74" i="14"/>
  <c r="O81" i="14" s="1"/>
  <c r="Q73" i="15"/>
  <c r="Q47" i="16"/>
  <c r="O74" i="15"/>
  <c r="O81" i="15" s="1"/>
  <c r="Q189" i="14"/>
  <c r="Q216" i="15"/>
  <c r="W205" i="14"/>
  <c r="Q73" i="13"/>
  <c r="Q74" i="17"/>
  <c r="Q73" i="16"/>
  <c r="Q74" i="16"/>
  <c r="Q81" i="16" s="1"/>
  <c r="E74" i="13"/>
  <c r="E74" i="15"/>
  <c r="E74" i="17"/>
  <c r="Q74" i="13"/>
  <c r="Q81" i="13" s="1"/>
  <c r="Q74" i="1"/>
  <c r="Q81" i="1" s="1"/>
  <c r="Q157" i="16"/>
  <c r="Q157" i="15"/>
  <c r="O81" i="1"/>
  <c r="O135" i="13"/>
  <c r="Q135" i="13"/>
  <c r="Q157" i="17"/>
  <c r="Q157" i="1"/>
  <c r="Q157" i="14"/>
  <c r="W232" i="13"/>
  <c r="Q189" i="17"/>
  <c r="Q216" i="13"/>
  <c r="Q157" i="13"/>
  <c r="O81" i="17"/>
  <c r="O135" i="15"/>
  <c r="Q216" i="17"/>
  <c r="Q135" i="14"/>
  <c r="Q189" i="15"/>
  <c r="Q189" i="13"/>
  <c r="W205" i="1"/>
  <c r="W205" i="16"/>
  <c r="Q232" i="1"/>
  <c r="Q235" i="1" s="1"/>
  <c r="W235" i="1" s="1"/>
  <c r="Q231" i="15"/>
  <c r="Q243" i="17"/>
  <c r="Q108" i="17"/>
  <c r="E81" i="14"/>
  <c r="Q27" i="16"/>
  <c r="Q54" i="16"/>
  <c r="E81" i="1"/>
  <c r="E81" i="16"/>
  <c r="O243" i="13"/>
  <c r="E81" i="13"/>
  <c r="Q243" i="13"/>
  <c r="O243" i="15"/>
  <c r="O243" i="17"/>
  <c r="O243" i="14"/>
  <c r="O162" i="13"/>
  <c r="Q231" i="14"/>
  <c r="Q232" i="14" s="1"/>
  <c r="Q235" i="14" s="1"/>
  <c r="W235" i="14" s="1"/>
  <c r="O243" i="16"/>
  <c r="Q243" i="16" s="1"/>
  <c r="Q228" i="16"/>
  <c r="Q236" i="16" s="1"/>
  <c r="O243" i="1"/>
  <c r="Q243" i="1" s="1"/>
  <c r="Q228" i="1"/>
  <c r="Q236" i="1" s="1"/>
  <c r="W236" i="1" s="1"/>
  <c r="Q66" i="14"/>
  <c r="Q74" i="14" s="1"/>
  <c r="E81" i="15"/>
  <c r="E81" i="17"/>
  <c r="I9" i="14"/>
  <c r="I10" i="14"/>
  <c r="A157" i="1"/>
  <c r="A157" i="13"/>
  <c r="A157" i="14"/>
  <c r="A157" i="15"/>
  <c r="A157" i="17"/>
  <c r="A157" i="19"/>
  <c r="A157" i="20"/>
  <c r="A130" i="1"/>
  <c r="A130" i="13"/>
  <c r="A130" i="14"/>
  <c r="A130" i="15"/>
  <c r="A130" i="17"/>
  <c r="A130" i="19"/>
  <c r="A130" i="20"/>
  <c r="O162" i="17" l="1"/>
  <c r="O162" i="1"/>
  <c r="Q162" i="16"/>
  <c r="Q162" i="14"/>
  <c r="O162" i="16"/>
  <c r="Q162" i="15"/>
  <c r="Q162" i="13"/>
  <c r="Q216" i="14"/>
  <c r="Q81" i="17"/>
  <c r="Q162" i="1"/>
  <c r="Q162" i="17"/>
  <c r="W232" i="14"/>
  <c r="W232" i="1"/>
  <c r="O162" i="14"/>
  <c r="Q232" i="15"/>
  <c r="Q81" i="14"/>
  <c r="Q243" i="14"/>
  <c r="A49" i="17"/>
  <c r="A49" i="15"/>
  <c r="A49" i="13"/>
  <c r="A49" i="14"/>
  <c r="A49" i="1"/>
  <c r="H14" i="14"/>
  <c r="Q235" i="15" l="1"/>
  <c r="W235" i="15" s="1"/>
  <c r="Q236" i="15"/>
  <c r="W236" i="15" s="1"/>
  <c r="W232" i="15"/>
  <c r="Q243" i="15"/>
  <c r="U174" i="13" l="1"/>
  <c r="U182" i="13" s="1"/>
  <c r="S174" i="13"/>
  <c r="S182" i="13" s="1"/>
  <c r="R174" i="13"/>
  <c r="R182" i="13" s="1"/>
  <c r="U174" i="14"/>
  <c r="U182" i="14" s="1"/>
  <c r="S174" i="14"/>
  <c r="S182" i="14" s="1"/>
  <c r="R174" i="14"/>
  <c r="R182" i="14" s="1"/>
  <c r="U174" i="15"/>
  <c r="U182" i="15" s="1"/>
  <c r="S174" i="15"/>
  <c r="S182" i="15" s="1"/>
  <c r="R174" i="15"/>
  <c r="R182" i="15" s="1"/>
  <c r="U174" i="16"/>
  <c r="U182" i="16" s="1"/>
  <c r="S174" i="16"/>
  <c r="S182" i="16" s="1"/>
  <c r="R174" i="16"/>
  <c r="R182" i="16" s="1"/>
  <c r="U174" i="17"/>
  <c r="U182" i="17" s="1"/>
  <c r="S174" i="17"/>
  <c r="S182" i="17" s="1"/>
  <c r="R174" i="17"/>
  <c r="R182" i="17" s="1"/>
  <c r="U174" i="1"/>
  <c r="U182" i="1" s="1"/>
  <c r="S174" i="1"/>
  <c r="S182" i="1" s="1"/>
  <c r="R174" i="1"/>
  <c r="R182" i="1" s="1"/>
  <c r="R225" i="16"/>
  <c r="U174" i="20" l="1"/>
  <c r="T174" i="16"/>
  <c r="T182" i="16" s="1"/>
  <c r="S174" i="20"/>
  <c r="R174" i="20"/>
  <c r="T98" i="14"/>
  <c r="V174" i="16" l="1"/>
  <c r="T174" i="20"/>
  <c r="V174" i="20" l="1"/>
  <c r="U120" i="1" l="1"/>
  <c r="U128" i="1" s="1"/>
  <c r="S120" i="1"/>
  <c r="S128" i="1" s="1"/>
  <c r="R120" i="1"/>
  <c r="R128" i="1" s="1"/>
  <c r="U120" i="13"/>
  <c r="U128" i="13" s="1"/>
  <c r="S120" i="13"/>
  <c r="S128" i="13" s="1"/>
  <c r="R120" i="13"/>
  <c r="R128" i="13" s="1"/>
  <c r="U120" i="14"/>
  <c r="U128" i="14" s="1"/>
  <c r="S120" i="14"/>
  <c r="S128" i="14" s="1"/>
  <c r="R120" i="14"/>
  <c r="R128" i="14" s="1"/>
  <c r="U120" i="15"/>
  <c r="U128" i="15" s="1"/>
  <c r="S120" i="15"/>
  <c r="S128" i="15" s="1"/>
  <c r="R120" i="15"/>
  <c r="R128" i="15" s="1"/>
  <c r="U120" i="16"/>
  <c r="U128" i="16" s="1"/>
  <c r="S120" i="16"/>
  <c r="S128" i="16" s="1"/>
  <c r="R120" i="16"/>
  <c r="R128" i="16" s="1"/>
  <c r="U120" i="17"/>
  <c r="U128" i="17" s="1"/>
  <c r="S120" i="17"/>
  <c r="S128" i="17" s="1"/>
  <c r="R120" i="17"/>
  <c r="R128" i="17" s="1"/>
  <c r="U93" i="1"/>
  <c r="U101" i="1" s="1"/>
  <c r="S93" i="1"/>
  <c r="S101" i="1" s="1"/>
  <c r="R93" i="1"/>
  <c r="R101" i="1" s="1"/>
  <c r="U93" i="13"/>
  <c r="U101" i="13" s="1"/>
  <c r="S93" i="13"/>
  <c r="S101" i="13" s="1"/>
  <c r="R93" i="13"/>
  <c r="R101" i="13" s="1"/>
  <c r="U93" i="14"/>
  <c r="U101" i="14" s="1"/>
  <c r="S93" i="14"/>
  <c r="S101" i="14" s="1"/>
  <c r="R93" i="14"/>
  <c r="R101" i="14" s="1"/>
  <c r="U93" i="15"/>
  <c r="U101" i="15" s="1"/>
  <c r="S93" i="15"/>
  <c r="S101" i="15" s="1"/>
  <c r="R93" i="15"/>
  <c r="R101" i="15" s="1"/>
  <c r="U93" i="16"/>
  <c r="U101" i="16" s="1"/>
  <c r="S93" i="16"/>
  <c r="S101" i="16" s="1"/>
  <c r="R93" i="16"/>
  <c r="R101" i="16" s="1"/>
  <c r="U93" i="17"/>
  <c r="U101" i="17" s="1"/>
  <c r="S93" i="17"/>
  <c r="S101" i="17" s="1"/>
  <c r="R93" i="17"/>
  <c r="R101" i="17" s="1"/>
  <c r="G72" i="1"/>
  <c r="F72" i="1"/>
  <c r="G71" i="1"/>
  <c r="F71" i="1"/>
  <c r="G69" i="1"/>
  <c r="F69" i="1"/>
  <c r="G68" i="1"/>
  <c r="F68" i="1"/>
  <c r="G67" i="1"/>
  <c r="F67" i="1"/>
  <c r="G65" i="1"/>
  <c r="F65" i="1"/>
  <c r="G64" i="1"/>
  <c r="F64" i="1"/>
  <c r="G72" i="13"/>
  <c r="F72" i="13"/>
  <c r="G71" i="13"/>
  <c r="F71" i="13"/>
  <c r="G69" i="13"/>
  <c r="F69" i="13"/>
  <c r="G68" i="13"/>
  <c r="F68" i="13"/>
  <c r="G67" i="13"/>
  <c r="F67" i="13"/>
  <c r="G65" i="13"/>
  <c r="F65" i="13"/>
  <c r="G64" i="13"/>
  <c r="F64" i="13"/>
  <c r="G72" i="14"/>
  <c r="F72" i="14"/>
  <c r="G71" i="14"/>
  <c r="F71" i="14"/>
  <c r="G69" i="14"/>
  <c r="F69" i="14"/>
  <c r="G68" i="14"/>
  <c r="F68" i="14"/>
  <c r="G67" i="14"/>
  <c r="F67" i="14"/>
  <c r="G65" i="14"/>
  <c r="F65" i="14"/>
  <c r="G64" i="14"/>
  <c r="F64" i="14"/>
  <c r="G72" i="15"/>
  <c r="F72" i="15"/>
  <c r="G71" i="15"/>
  <c r="F71" i="15"/>
  <c r="G69" i="15"/>
  <c r="F69" i="15"/>
  <c r="G68" i="15"/>
  <c r="F68" i="15"/>
  <c r="G67" i="15"/>
  <c r="F67" i="15"/>
  <c r="F70" i="15" s="1"/>
  <c r="F73" i="15" s="1"/>
  <c r="G65" i="15"/>
  <c r="F65" i="15"/>
  <c r="G64" i="15"/>
  <c r="F64" i="15"/>
  <c r="G72" i="16"/>
  <c r="F72" i="16"/>
  <c r="G71" i="16"/>
  <c r="F71" i="16"/>
  <c r="G69" i="16"/>
  <c r="F69" i="16"/>
  <c r="G68" i="16"/>
  <c r="F68" i="16"/>
  <c r="G67" i="16"/>
  <c r="F67" i="16"/>
  <c r="G65" i="16"/>
  <c r="F65" i="16"/>
  <c r="G64" i="16"/>
  <c r="F64" i="16"/>
  <c r="G72" i="17"/>
  <c r="F72" i="17"/>
  <c r="G71" i="17"/>
  <c r="F71" i="17"/>
  <c r="G69" i="17"/>
  <c r="F69" i="17"/>
  <c r="G68" i="17"/>
  <c r="F68" i="17"/>
  <c r="G67" i="17"/>
  <c r="F67" i="17"/>
  <c r="G65" i="17"/>
  <c r="F65" i="17"/>
  <c r="G64" i="17"/>
  <c r="F64" i="17"/>
  <c r="H45" i="1"/>
  <c r="H44" i="1"/>
  <c r="H42" i="1"/>
  <c r="H41" i="1"/>
  <c r="H40" i="1"/>
  <c r="G39" i="1"/>
  <c r="G47" i="1" s="1"/>
  <c r="F39" i="1"/>
  <c r="F47" i="1" s="1"/>
  <c r="H45" i="13"/>
  <c r="H44" i="13"/>
  <c r="H42" i="13"/>
  <c r="H41" i="13"/>
  <c r="H40" i="13"/>
  <c r="G39" i="13"/>
  <c r="G47" i="13" s="1"/>
  <c r="F39" i="13"/>
  <c r="F47" i="13" s="1"/>
  <c r="A47" i="13" s="1"/>
  <c r="H45" i="14"/>
  <c r="H44" i="14"/>
  <c r="H42" i="14"/>
  <c r="H41" i="14"/>
  <c r="H40" i="14"/>
  <c r="G39" i="14"/>
  <c r="G47" i="14" s="1"/>
  <c r="F39" i="14"/>
  <c r="F47" i="14" s="1"/>
  <c r="H45" i="15"/>
  <c r="H44" i="15"/>
  <c r="H42" i="15"/>
  <c r="H41" i="15"/>
  <c r="H40" i="15"/>
  <c r="G39" i="15"/>
  <c r="G47" i="15" s="1"/>
  <c r="F39" i="15"/>
  <c r="F47" i="15" s="1"/>
  <c r="H45" i="16"/>
  <c r="H44" i="16"/>
  <c r="H42" i="16"/>
  <c r="H41" i="16"/>
  <c r="H40" i="16"/>
  <c r="G39" i="16"/>
  <c r="G47" i="16" s="1"/>
  <c r="F39" i="16"/>
  <c r="F47" i="16" s="1"/>
  <c r="H45" i="17"/>
  <c r="H44" i="17"/>
  <c r="H42" i="17"/>
  <c r="H41" i="17"/>
  <c r="H40" i="17"/>
  <c r="G39" i="17"/>
  <c r="G47" i="17" s="1"/>
  <c r="F39" i="17"/>
  <c r="F47" i="17" s="1"/>
  <c r="A47" i="17" s="1"/>
  <c r="D52" i="20"/>
  <c r="D52" i="19" s="1"/>
  <c r="C52" i="20"/>
  <c r="C52" i="19" s="1"/>
  <c r="D51" i="20"/>
  <c r="C51" i="20"/>
  <c r="C51" i="19" s="1"/>
  <c r="D50" i="20"/>
  <c r="D50" i="19" s="1"/>
  <c r="C50" i="20"/>
  <c r="D48" i="20"/>
  <c r="C48" i="20"/>
  <c r="C48" i="19" s="1"/>
  <c r="G45" i="20"/>
  <c r="G45" i="19" s="1"/>
  <c r="F45" i="20"/>
  <c r="D45" i="20"/>
  <c r="C45" i="20"/>
  <c r="C45" i="19" s="1"/>
  <c r="G44" i="20"/>
  <c r="F44" i="20"/>
  <c r="D44" i="20"/>
  <c r="C44" i="20"/>
  <c r="G42" i="20"/>
  <c r="G42" i="19" s="1"/>
  <c r="F42" i="20"/>
  <c r="D42" i="20"/>
  <c r="D42" i="19" s="1"/>
  <c r="C42" i="20"/>
  <c r="C42" i="19" s="1"/>
  <c r="G41" i="20"/>
  <c r="F41" i="20"/>
  <c r="D41" i="20"/>
  <c r="C41" i="20"/>
  <c r="C41" i="19" s="1"/>
  <c r="G40" i="20"/>
  <c r="F40" i="20"/>
  <c r="D40" i="20"/>
  <c r="D43" i="20" s="1"/>
  <c r="D46" i="20" s="1"/>
  <c r="C40" i="20"/>
  <c r="H18" i="1"/>
  <c r="H17" i="1"/>
  <c r="H15" i="1"/>
  <c r="H14" i="1"/>
  <c r="H13" i="1"/>
  <c r="H11" i="1"/>
  <c r="H10" i="1"/>
  <c r="H18" i="13"/>
  <c r="H17" i="13"/>
  <c r="H15" i="13"/>
  <c r="H14" i="13"/>
  <c r="H13" i="13"/>
  <c r="H11" i="13"/>
  <c r="H10" i="13"/>
  <c r="H18" i="14"/>
  <c r="H17" i="14"/>
  <c r="H15" i="14"/>
  <c r="H13" i="14"/>
  <c r="H11" i="14"/>
  <c r="H18" i="15"/>
  <c r="H17" i="15"/>
  <c r="H15" i="15"/>
  <c r="H14" i="15"/>
  <c r="H13" i="15"/>
  <c r="H11" i="15"/>
  <c r="H10" i="15"/>
  <c r="H18" i="16"/>
  <c r="H17" i="16"/>
  <c r="H15" i="16"/>
  <c r="H14" i="16"/>
  <c r="H13" i="16"/>
  <c r="H11" i="16"/>
  <c r="H10" i="16"/>
  <c r="H18" i="17"/>
  <c r="H17" i="17"/>
  <c r="H15" i="17"/>
  <c r="H14" i="17"/>
  <c r="H13" i="17"/>
  <c r="H11" i="17"/>
  <c r="H10" i="17"/>
  <c r="G12" i="1"/>
  <c r="G20" i="1" s="1"/>
  <c r="F12" i="1"/>
  <c r="F20" i="1" s="1"/>
  <c r="G12" i="13"/>
  <c r="G20" i="13" s="1"/>
  <c r="F12" i="13"/>
  <c r="F20" i="13" s="1"/>
  <c r="G12" i="14"/>
  <c r="G20" i="14" s="1"/>
  <c r="F12" i="14"/>
  <c r="F20" i="14" s="1"/>
  <c r="G12" i="15"/>
  <c r="G20" i="15" s="1"/>
  <c r="F12" i="15"/>
  <c r="F20" i="15" s="1"/>
  <c r="G12" i="16"/>
  <c r="G20" i="16" s="1"/>
  <c r="F12" i="16"/>
  <c r="F20" i="16" s="1"/>
  <c r="G12" i="17"/>
  <c r="G20" i="17" s="1"/>
  <c r="F12" i="17"/>
  <c r="F20" i="17" s="1"/>
  <c r="C43" i="20" l="1"/>
  <c r="C46" i="20" s="1"/>
  <c r="A47" i="14"/>
  <c r="A47" i="15"/>
  <c r="A47" i="1"/>
  <c r="G70" i="13"/>
  <c r="G73" i="13" s="1"/>
  <c r="G70" i="15"/>
  <c r="G73" i="15" s="1"/>
  <c r="A73" i="15" s="1"/>
  <c r="F70" i="13"/>
  <c r="F73" i="13" s="1"/>
  <c r="F70" i="17"/>
  <c r="F73" i="17" s="1"/>
  <c r="G70" i="17"/>
  <c r="G73" i="17" s="1"/>
  <c r="F70" i="16"/>
  <c r="F73" i="16" s="1"/>
  <c r="F70" i="14"/>
  <c r="F73" i="14" s="1"/>
  <c r="F70" i="1"/>
  <c r="F73" i="1" s="1"/>
  <c r="G70" i="16"/>
  <c r="G73" i="16" s="1"/>
  <c r="G70" i="14"/>
  <c r="G73" i="14" s="1"/>
  <c r="G70" i="1"/>
  <c r="G73" i="1" s="1"/>
  <c r="F43" i="20"/>
  <c r="F46" i="20" s="1"/>
  <c r="G43" i="20"/>
  <c r="G46" i="20" s="1"/>
  <c r="H43" i="17"/>
  <c r="H46" i="17" s="1"/>
  <c r="I46" i="17" s="1"/>
  <c r="H43" i="13"/>
  <c r="H46" i="13" s="1"/>
  <c r="I46" i="13" s="1"/>
  <c r="H16" i="17"/>
  <c r="H16" i="1"/>
  <c r="H43" i="16"/>
  <c r="H46" i="16" s="1"/>
  <c r="I46" i="16" s="1"/>
  <c r="H43" i="1"/>
  <c r="H46" i="1" s="1"/>
  <c r="I46" i="1" s="1"/>
  <c r="H16" i="15"/>
  <c r="H16" i="13"/>
  <c r="H43" i="15"/>
  <c r="H46" i="15" s="1"/>
  <c r="I46" i="15" s="1"/>
  <c r="H16" i="14"/>
  <c r="H16" i="16"/>
  <c r="H43" i="14"/>
  <c r="H46" i="14" s="1"/>
  <c r="I46" i="14" s="1"/>
  <c r="A20" i="14"/>
  <c r="F41" i="19"/>
  <c r="G41" i="19"/>
  <c r="A20" i="17"/>
  <c r="A20" i="15"/>
  <c r="A20" i="1"/>
  <c r="A20" i="13"/>
  <c r="C49" i="20"/>
  <c r="D49" i="20"/>
  <c r="F44" i="19"/>
  <c r="H69" i="17"/>
  <c r="H71" i="16"/>
  <c r="H69" i="13"/>
  <c r="H71" i="1"/>
  <c r="I41" i="1"/>
  <c r="H68" i="16"/>
  <c r="H68" i="1"/>
  <c r="H71" i="17"/>
  <c r="I44" i="14"/>
  <c r="H69" i="14"/>
  <c r="H71" i="13"/>
  <c r="H68" i="17"/>
  <c r="H69" i="16"/>
  <c r="H71" i="15"/>
  <c r="H72" i="14"/>
  <c r="H68" i="13"/>
  <c r="H69" i="1"/>
  <c r="I44" i="15"/>
  <c r="I45" i="1"/>
  <c r="D40" i="19"/>
  <c r="G40" i="19"/>
  <c r="H40" i="20"/>
  <c r="H45" i="20"/>
  <c r="F66" i="1"/>
  <c r="F66" i="13"/>
  <c r="H12" i="16"/>
  <c r="F66" i="14"/>
  <c r="G66" i="13"/>
  <c r="H72" i="17"/>
  <c r="H72" i="16"/>
  <c r="H68" i="15"/>
  <c r="H12" i="1"/>
  <c r="H20" i="1" s="1"/>
  <c r="G66" i="15"/>
  <c r="G66" i="16"/>
  <c r="H72" i="15"/>
  <c r="H68" i="14"/>
  <c r="H12" i="17"/>
  <c r="G66" i="14"/>
  <c r="H71" i="14"/>
  <c r="H72" i="13"/>
  <c r="H72" i="1"/>
  <c r="I45" i="15"/>
  <c r="H67" i="13"/>
  <c r="F45" i="19"/>
  <c r="H45" i="19" s="1"/>
  <c r="H67" i="17"/>
  <c r="H67" i="15"/>
  <c r="H67" i="14"/>
  <c r="I44" i="17"/>
  <c r="I44" i="1"/>
  <c r="F66" i="16"/>
  <c r="F74" i="16" s="1"/>
  <c r="H42" i="20"/>
  <c r="I42" i="13"/>
  <c r="I45" i="13"/>
  <c r="F66" i="15"/>
  <c r="F74" i="15" s="1"/>
  <c r="I41" i="16"/>
  <c r="I41" i="14"/>
  <c r="F66" i="17"/>
  <c r="G66" i="1"/>
  <c r="H69" i="15"/>
  <c r="E40" i="20"/>
  <c r="H41" i="20"/>
  <c r="I45" i="17"/>
  <c r="I42" i="16"/>
  <c r="I45" i="16"/>
  <c r="I42" i="14"/>
  <c r="G66" i="17"/>
  <c r="I41" i="17"/>
  <c r="H12" i="15"/>
  <c r="H12" i="14"/>
  <c r="H20" i="14" s="1"/>
  <c r="H12" i="13"/>
  <c r="I42" i="15"/>
  <c r="I41" i="13"/>
  <c r="I42" i="1"/>
  <c r="I42" i="17"/>
  <c r="I44" i="16"/>
  <c r="I41" i="15"/>
  <c r="I45" i="14"/>
  <c r="I44" i="13"/>
  <c r="E41" i="20"/>
  <c r="E52" i="19"/>
  <c r="E52" i="20"/>
  <c r="D48" i="19"/>
  <c r="E48" i="20"/>
  <c r="C44" i="19"/>
  <c r="C49" i="19" s="1"/>
  <c r="E42" i="20"/>
  <c r="E42" i="19"/>
  <c r="H67" i="1"/>
  <c r="F40" i="19"/>
  <c r="H67" i="16"/>
  <c r="D45" i="19"/>
  <c r="E45" i="20"/>
  <c r="D51" i="19"/>
  <c r="E51" i="20"/>
  <c r="D41" i="19"/>
  <c r="H44" i="20"/>
  <c r="G44" i="19"/>
  <c r="E44" i="20"/>
  <c r="C50" i="19"/>
  <c r="C53" i="20"/>
  <c r="E50" i="20"/>
  <c r="C40" i="19"/>
  <c r="C43" i="19" s="1"/>
  <c r="D44" i="19"/>
  <c r="D53" i="20"/>
  <c r="F42" i="19"/>
  <c r="H39" i="17"/>
  <c r="I40" i="17"/>
  <c r="H39" i="16"/>
  <c r="H47" i="16" s="1"/>
  <c r="I47" i="16" s="1"/>
  <c r="I40" i="16"/>
  <c r="H39" i="15"/>
  <c r="I40" i="15"/>
  <c r="H39" i="14"/>
  <c r="I40" i="14"/>
  <c r="H39" i="13"/>
  <c r="I40" i="13"/>
  <c r="H39" i="1"/>
  <c r="I40" i="1"/>
  <c r="V200" i="1"/>
  <c r="V173" i="1"/>
  <c r="V172" i="1"/>
  <c r="C46" i="19" l="1"/>
  <c r="A73" i="13"/>
  <c r="A73" i="1"/>
  <c r="G74" i="1"/>
  <c r="H20" i="16"/>
  <c r="G74" i="15"/>
  <c r="A74" i="15" s="1"/>
  <c r="H47" i="17"/>
  <c r="I47" i="17" s="1"/>
  <c r="H20" i="15"/>
  <c r="I20" i="15" s="1"/>
  <c r="F74" i="14"/>
  <c r="H20" i="17"/>
  <c r="I20" i="17" s="1"/>
  <c r="H47" i="13"/>
  <c r="I47" i="13" s="1"/>
  <c r="H20" i="13"/>
  <c r="I20" i="13" s="1"/>
  <c r="F74" i="17"/>
  <c r="H47" i="15"/>
  <c r="I47" i="15" s="1"/>
  <c r="G74" i="16"/>
  <c r="G74" i="13"/>
  <c r="F74" i="13"/>
  <c r="H19" i="16"/>
  <c r="I19" i="16" s="1"/>
  <c r="A46" i="20"/>
  <c r="G74" i="17"/>
  <c r="H70" i="14"/>
  <c r="H73" i="14" s="1"/>
  <c r="I73" i="14" s="1"/>
  <c r="F74" i="1"/>
  <c r="A74" i="1" s="1"/>
  <c r="H19" i="14"/>
  <c r="H19" i="1"/>
  <c r="I19" i="1" s="1"/>
  <c r="A73" i="14"/>
  <c r="A70" i="13"/>
  <c r="H47" i="14"/>
  <c r="I47" i="14" s="1"/>
  <c r="H19" i="17"/>
  <c r="I19" i="17" s="1"/>
  <c r="A73" i="16"/>
  <c r="H19" i="13"/>
  <c r="H47" i="1"/>
  <c r="I47" i="1" s="1"/>
  <c r="G74" i="14"/>
  <c r="H19" i="15"/>
  <c r="A70" i="17"/>
  <c r="A73" i="17"/>
  <c r="A70" i="15"/>
  <c r="H70" i="17"/>
  <c r="G43" i="19"/>
  <c r="G46" i="19" s="1"/>
  <c r="A70" i="1"/>
  <c r="H70" i="1"/>
  <c r="H73" i="1" s="1"/>
  <c r="I73" i="1" s="1"/>
  <c r="H70" i="15"/>
  <c r="H70" i="13"/>
  <c r="H73" i="13" s="1"/>
  <c r="I73" i="13" s="1"/>
  <c r="A70" i="14"/>
  <c r="H70" i="16"/>
  <c r="H73" i="16" s="1"/>
  <c r="I73" i="16" s="1"/>
  <c r="I20" i="1"/>
  <c r="I43" i="17"/>
  <c r="I43" i="16"/>
  <c r="I43" i="14"/>
  <c r="A43" i="20"/>
  <c r="I43" i="13"/>
  <c r="I43" i="1"/>
  <c r="I43" i="15"/>
  <c r="D43" i="19"/>
  <c r="D46" i="19" s="1"/>
  <c r="H43" i="20"/>
  <c r="E43" i="20"/>
  <c r="E46" i="20" s="1"/>
  <c r="F43" i="19"/>
  <c r="F46" i="19" s="1"/>
  <c r="A76" i="17"/>
  <c r="A76" i="1"/>
  <c r="A76" i="15"/>
  <c r="H41" i="19"/>
  <c r="A76" i="14"/>
  <c r="I20" i="16"/>
  <c r="A76" i="13"/>
  <c r="A49" i="20"/>
  <c r="E49" i="20"/>
  <c r="D49" i="19"/>
  <c r="A49" i="19"/>
  <c r="T174" i="17"/>
  <c r="T182" i="17" s="1"/>
  <c r="T174" i="13"/>
  <c r="T182" i="13" s="1"/>
  <c r="T174" i="15"/>
  <c r="T182" i="15" s="1"/>
  <c r="T93" i="16"/>
  <c r="T174" i="1"/>
  <c r="T182" i="1" s="1"/>
  <c r="T174" i="14"/>
  <c r="T182" i="14" s="1"/>
  <c r="V199" i="1"/>
  <c r="I69" i="13"/>
  <c r="I69" i="17"/>
  <c r="I72" i="17"/>
  <c r="I71" i="16"/>
  <c r="I71" i="1"/>
  <c r="I68" i="1"/>
  <c r="I68" i="16"/>
  <c r="I72" i="16"/>
  <c r="I68" i="13"/>
  <c r="I68" i="17"/>
  <c r="I71" i="17"/>
  <c r="I71" i="13"/>
  <c r="I71" i="14"/>
  <c r="I71" i="15"/>
  <c r="I72" i="15"/>
  <c r="I68" i="15"/>
  <c r="I69" i="1"/>
  <c r="I67" i="14"/>
  <c r="I67" i="1"/>
  <c r="I67" i="16"/>
  <c r="I72" i="14"/>
  <c r="I72" i="1"/>
  <c r="I69" i="14"/>
  <c r="H66" i="16"/>
  <c r="I69" i="16"/>
  <c r="I67" i="15"/>
  <c r="I67" i="13"/>
  <c r="H40" i="19"/>
  <c r="I40" i="20"/>
  <c r="H66" i="1"/>
  <c r="H74" i="1" s="1"/>
  <c r="I74" i="1" s="1"/>
  <c r="H66" i="14"/>
  <c r="T93" i="13"/>
  <c r="T93" i="15"/>
  <c r="T93" i="17"/>
  <c r="I69" i="15"/>
  <c r="T120" i="14"/>
  <c r="T120" i="16"/>
  <c r="H66" i="17"/>
  <c r="H74" i="17" s="1"/>
  <c r="I74" i="17" s="1"/>
  <c r="I72" i="13"/>
  <c r="I67" i="17"/>
  <c r="I68" i="14"/>
  <c r="H66" i="15"/>
  <c r="T120" i="1"/>
  <c r="T93" i="1"/>
  <c r="T93" i="14"/>
  <c r="I41" i="20"/>
  <c r="T120" i="13"/>
  <c r="T120" i="15"/>
  <c r="T120" i="17"/>
  <c r="E51" i="19"/>
  <c r="D53" i="19"/>
  <c r="H66" i="13"/>
  <c r="I45" i="20"/>
  <c r="E45" i="19"/>
  <c r="E44" i="19"/>
  <c r="E48" i="19"/>
  <c r="E41" i="19"/>
  <c r="I42" i="20"/>
  <c r="I44" i="20"/>
  <c r="H44" i="19"/>
  <c r="I39" i="17"/>
  <c r="H42" i="19"/>
  <c r="I39" i="1"/>
  <c r="E53" i="20"/>
  <c r="C53" i="19"/>
  <c r="E50" i="19"/>
  <c r="I39" i="13"/>
  <c r="I39" i="14"/>
  <c r="I39" i="15"/>
  <c r="I39" i="16"/>
  <c r="E40" i="19"/>
  <c r="U234" i="16"/>
  <c r="S234" i="16"/>
  <c r="R234" i="16"/>
  <c r="U233" i="16"/>
  <c r="S233" i="16"/>
  <c r="R233" i="16"/>
  <c r="U231" i="16"/>
  <c r="S231" i="16"/>
  <c r="R231" i="16"/>
  <c r="T231" i="16" s="1"/>
  <c r="U230" i="16"/>
  <c r="S230" i="16"/>
  <c r="R230" i="16"/>
  <c r="U229" i="16"/>
  <c r="S229" i="16"/>
  <c r="R229" i="16"/>
  <c r="U227" i="16"/>
  <c r="S227" i="16"/>
  <c r="R227" i="16"/>
  <c r="U226" i="16"/>
  <c r="S226" i="16"/>
  <c r="R226" i="16"/>
  <c r="U225" i="16"/>
  <c r="S225" i="16"/>
  <c r="R144" i="1"/>
  <c r="S144" i="1"/>
  <c r="R145" i="1"/>
  <c r="S145" i="1"/>
  <c r="R146" i="1"/>
  <c r="S146" i="1"/>
  <c r="R144" i="17"/>
  <c r="S144" i="17"/>
  <c r="R145" i="17"/>
  <c r="S145" i="17"/>
  <c r="R146" i="17"/>
  <c r="S146" i="17"/>
  <c r="R144" i="16"/>
  <c r="S144" i="16"/>
  <c r="R145" i="16"/>
  <c r="S145" i="16"/>
  <c r="R146" i="16"/>
  <c r="S146" i="16"/>
  <c r="R144" i="15"/>
  <c r="S144" i="15"/>
  <c r="R145" i="15"/>
  <c r="S145" i="15"/>
  <c r="R146" i="15"/>
  <c r="S146" i="15"/>
  <c r="R144" i="14"/>
  <c r="S144" i="14"/>
  <c r="R145" i="14"/>
  <c r="S145" i="14"/>
  <c r="R146" i="14"/>
  <c r="S146" i="14"/>
  <c r="R144" i="13"/>
  <c r="S144" i="13"/>
  <c r="R145" i="13"/>
  <c r="S145" i="13"/>
  <c r="R146" i="13"/>
  <c r="S146" i="13"/>
  <c r="U144" i="1"/>
  <c r="U145" i="1"/>
  <c r="U146" i="1"/>
  <c r="U144" i="17"/>
  <c r="U145" i="17"/>
  <c r="U146" i="17"/>
  <c r="U144" i="16"/>
  <c r="U145" i="16"/>
  <c r="U146" i="16"/>
  <c r="U144" i="15"/>
  <c r="U145" i="15"/>
  <c r="U146" i="15"/>
  <c r="U144" i="14"/>
  <c r="U145" i="14"/>
  <c r="U146" i="14"/>
  <c r="U144" i="13"/>
  <c r="U145" i="13"/>
  <c r="U146" i="13"/>
  <c r="R148" i="1"/>
  <c r="S148" i="1"/>
  <c r="R148" i="17"/>
  <c r="S148" i="17"/>
  <c r="R148" i="16"/>
  <c r="S148" i="16"/>
  <c r="R148" i="15"/>
  <c r="S148" i="15"/>
  <c r="R148" i="14"/>
  <c r="S148" i="14"/>
  <c r="R148" i="13"/>
  <c r="S148" i="13"/>
  <c r="U148" i="1"/>
  <c r="U148" i="17"/>
  <c r="U148" i="16"/>
  <c r="U148" i="15"/>
  <c r="U148" i="14"/>
  <c r="U148" i="13"/>
  <c r="R149" i="1"/>
  <c r="S149" i="1"/>
  <c r="R150" i="1"/>
  <c r="S150" i="1"/>
  <c r="R149" i="17"/>
  <c r="S149" i="17"/>
  <c r="R150" i="17"/>
  <c r="S150" i="17"/>
  <c r="R149" i="16"/>
  <c r="S149" i="16"/>
  <c r="R150" i="16"/>
  <c r="S150" i="16"/>
  <c r="R149" i="15"/>
  <c r="S149" i="15"/>
  <c r="R150" i="15"/>
  <c r="S150" i="15"/>
  <c r="R149" i="14"/>
  <c r="S149" i="14"/>
  <c r="R150" i="14"/>
  <c r="S150" i="14"/>
  <c r="R149" i="13"/>
  <c r="S149" i="13"/>
  <c r="R150" i="13"/>
  <c r="S150" i="13"/>
  <c r="U149" i="1"/>
  <c r="U150" i="1"/>
  <c r="U149" i="17"/>
  <c r="U150" i="17"/>
  <c r="U149" i="16"/>
  <c r="U150" i="16"/>
  <c r="U149" i="15"/>
  <c r="U150" i="15"/>
  <c r="U149" i="14"/>
  <c r="U150" i="14"/>
  <c r="U149" i="13"/>
  <c r="U150" i="13"/>
  <c r="R152" i="1"/>
  <c r="S152" i="1"/>
  <c r="R153" i="1"/>
  <c r="S153" i="1"/>
  <c r="R152" i="17"/>
  <c r="S152" i="17"/>
  <c r="R153" i="17"/>
  <c r="S153" i="17"/>
  <c r="R152" i="16"/>
  <c r="S152" i="16"/>
  <c r="R153" i="16"/>
  <c r="S153" i="16"/>
  <c r="R152" i="15"/>
  <c r="S152" i="15"/>
  <c r="R153" i="15"/>
  <c r="S153" i="15"/>
  <c r="R152" i="14"/>
  <c r="S152" i="14"/>
  <c r="R153" i="14"/>
  <c r="S153" i="14"/>
  <c r="R152" i="13"/>
  <c r="S152" i="13"/>
  <c r="R153" i="13"/>
  <c r="S153" i="13"/>
  <c r="U152" i="1"/>
  <c r="U153" i="1"/>
  <c r="U152" i="17"/>
  <c r="U153" i="17"/>
  <c r="U152" i="16"/>
  <c r="U153" i="16"/>
  <c r="U152" i="15"/>
  <c r="U153" i="15"/>
  <c r="U152" i="14"/>
  <c r="U153" i="14"/>
  <c r="U152" i="13"/>
  <c r="U153" i="13"/>
  <c r="R154" i="14" l="1"/>
  <c r="T234" i="16"/>
  <c r="R235" i="16"/>
  <c r="S154" i="16"/>
  <c r="R154" i="13"/>
  <c r="S154" i="13"/>
  <c r="U154" i="1"/>
  <c r="R155" i="1"/>
  <c r="A74" i="14"/>
  <c r="I19" i="13"/>
  <c r="A74" i="17"/>
  <c r="H74" i="15"/>
  <c r="I74" i="15" s="1"/>
  <c r="I19" i="15"/>
  <c r="A46" i="19"/>
  <c r="I19" i="14"/>
  <c r="H74" i="13"/>
  <c r="I74" i="13" s="1"/>
  <c r="S232" i="16"/>
  <c r="S235" i="16" s="1"/>
  <c r="A74" i="13"/>
  <c r="H74" i="14"/>
  <c r="I74" i="14" s="1"/>
  <c r="I70" i="14"/>
  <c r="H46" i="20"/>
  <c r="I46" i="20" s="1"/>
  <c r="I70" i="17"/>
  <c r="H73" i="17"/>
  <c r="I73" i="17" s="1"/>
  <c r="I70" i="15"/>
  <c r="H73" i="15"/>
  <c r="I73" i="15" s="1"/>
  <c r="H74" i="16"/>
  <c r="I74" i="16" s="1"/>
  <c r="S151" i="17"/>
  <c r="S154" i="17" s="1"/>
  <c r="U151" i="15"/>
  <c r="U154" i="15" s="1"/>
  <c r="S151" i="14"/>
  <c r="S154" i="14" s="1"/>
  <c r="T230" i="16"/>
  <c r="T150" i="13"/>
  <c r="T149" i="14"/>
  <c r="T150" i="16"/>
  <c r="T149" i="17"/>
  <c r="T148" i="16"/>
  <c r="R151" i="16"/>
  <c r="R154" i="16" s="1"/>
  <c r="S151" i="1"/>
  <c r="S154" i="1" s="1"/>
  <c r="U232" i="16"/>
  <c r="U235" i="16" s="1"/>
  <c r="T152" i="13"/>
  <c r="T152" i="14"/>
  <c r="T152" i="15"/>
  <c r="T152" i="16"/>
  <c r="T152" i="17"/>
  <c r="T150" i="14"/>
  <c r="T149" i="15"/>
  <c r="T150" i="17"/>
  <c r="T149" i="1"/>
  <c r="R151" i="15"/>
  <c r="R154" i="15" s="1"/>
  <c r="T148" i="15"/>
  <c r="R151" i="1"/>
  <c r="R154" i="1" s="1"/>
  <c r="T148" i="1"/>
  <c r="R151" i="13"/>
  <c r="T148" i="13"/>
  <c r="S151" i="15"/>
  <c r="S154" i="15" s="1"/>
  <c r="S151" i="13"/>
  <c r="S151" i="16"/>
  <c r="R232" i="16"/>
  <c r="T229" i="16"/>
  <c r="T149" i="13"/>
  <c r="T150" i="15"/>
  <c r="T149" i="16"/>
  <c r="T150" i="1"/>
  <c r="R151" i="14"/>
  <c r="T148" i="14"/>
  <c r="T148" i="17"/>
  <c r="R151" i="17"/>
  <c r="R154" i="17" s="1"/>
  <c r="T233" i="16"/>
  <c r="T152" i="1"/>
  <c r="I20" i="14"/>
  <c r="I70" i="16"/>
  <c r="I70" i="13"/>
  <c r="U151" i="16"/>
  <c r="U154" i="16" s="1"/>
  <c r="I70" i="1"/>
  <c r="U151" i="13"/>
  <c r="U154" i="13" s="1"/>
  <c r="U151" i="17"/>
  <c r="U154" i="17" s="1"/>
  <c r="U151" i="14"/>
  <c r="U154" i="14" s="1"/>
  <c r="U151" i="1"/>
  <c r="A43" i="19"/>
  <c r="E43" i="19"/>
  <c r="E46" i="19" s="1"/>
  <c r="I43" i="20"/>
  <c r="H43" i="19"/>
  <c r="E49" i="19"/>
  <c r="U147" i="16"/>
  <c r="U155" i="16" s="1"/>
  <c r="T227" i="16"/>
  <c r="V227" i="16" s="1"/>
  <c r="U147" i="15"/>
  <c r="U155" i="15" s="1"/>
  <c r="S147" i="14"/>
  <c r="S155" i="14" s="1"/>
  <c r="S147" i="16"/>
  <c r="S155" i="16" s="1"/>
  <c r="S147" i="1"/>
  <c r="S155" i="1" s="1"/>
  <c r="U147" i="14"/>
  <c r="U155" i="14" s="1"/>
  <c r="U147" i="1"/>
  <c r="U155" i="1" s="1"/>
  <c r="R147" i="14"/>
  <c r="R155" i="14" s="1"/>
  <c r="R147" i="16"/>
  <c r="R155" i="16" s="1"/>
  <c r="R147" i="1"/>
  <c r="V234" i="16"/>
  <c r="U147" i="13"/>
  <c r="U155" i="13" s="1"/>
  <c r="U147" i="17"/>
  <c r="U155" i="17" s="1"/>
  <c r="S147" i="13"/>
  <c r="S155" i="13" s="1"/>
  <c r="S147" i="15"/>
  <c r="S147" i="17"/>
  <c r="S155" i="17" s="1"/>
  <c r="R147" i="13"/>
  <c r="R155" i="13" s="1"/>
  <c r="R147" i="15"/>
  <c r="R155" i="15" s="1"/>
  <c r="R147" i="17"/>
  <c r="R155" i="17" s="1"/>
  <c r="I45" i="19"/>
  <c r="I41" i="19"/>
  <c r="I40" i="19"/>
  <c r="E53" i="19"/>
  <c r="I44" i="19"/>
  <c r="I42" i="19"/>
  <c r="S228" i="16"/>
  <c r="S236" i="16" s="1"/>
  <c r="T226" i="16"/>
  <c r="U228" i="16"/>
  <c r="U236" i="16" s="1"/>
  <c r="T225" i="16"/>
  <c r="R228" i="16"/>
  <c r="R236" i="16" s="1"/>
  <c r="S155" i="15" l="1"/>
  <c r="T151" i="14"/>
  <c r="T232" i="16"/>
  <c r="T235" i="16" s="1"/>
  <c r="T151" i="17"/>
  <c r="H46" i="19"/>
  <c r="T151" i="16"/>
  <c r="T151" i="15"/>
  <c r="T151" i="1"/>
  <c r="T151" i="13"/>
  <c r="I43" i="19"/>
  <c r="W227" i="16"/>
  <c r="V229" i="16"/>
  <c r="W234" i="16"/>
  <c r="V233" i="16"/>
  <c r="V226" i="16"/>
  <c r="V231" i="16"/>
  <c r="V230" i="16"/>
  <c r="T228" i="16"/>
  <c r="T236" i="16" s="1"/>
  <c r="V225" i="16"/>
  <c r="W225" i="16" s="1"/>
  <c r="I46" i="19" l="1"/>
  <c r="V232" i="16"/>
  <c r="V235" i="16" s="1"/>
  <c r="W235" i="16" s="1"/>
  <c r="V228" i="16"/>
  <c r="V236" i="16" s="1"/>
  <c r="W236" i="16" s="1"/>
  <c r="W230" i="16"/>
  <c r="W226" i="16"/>
  <c r="W233" i="16"/>
  <c r="W229" i="16"/>
  <c r="W231" i="16"/>
  <c r="W232" i="16" l="1"/>
  <c r="W228" i="16"/>
  <c r="P52" i="19"/>
  <c r="P51" i="19"/>
  <c r="P50" i="19"/>
  <c r="P48" i="19"/>
  <c r="P45" i="19"/>
  <c r="P44" i="19"/>
  <c r="P42" i="19"/>
  <c r="P41" i="19"/>
  <c r="P40" i="19"/>
  <c r="P38" i="19"/>
  <c r="P37" i="19"/>
  <c r="P36" i="19"/>
  <c r="P25" i="19"/>
  <c r="P24" i="19"/>
  <c r="P23" i="19"/>
  <c r="P21" i="19"/>
  <c r="P18" i="19"/>
  <c r="P17" i="19"/>
  <c r="P15" i="19"/>
  <c r="P14" i="19"/>
  <c r="P13" i="19"/>
  <c r="P11" i="19"/>
  <c r="P10" i="19"/>
  <c r="P9" i="19"/>
  <c r="P214" i="20"/>
  <c r="P214" i="19" s="1"/>
  <c r="N214" i="20"/>
  <c r="N214" i="19" s="1"/>
  <c r="M214" i="20"/>
  <c r="M214" i="19" s="1"/>
  <c r="P213" i="20"/>
  <c r="P213" i="19" s="1"/>
  <c r="N213" i="20"/>
  <c r="N213" i="19" s="1"/>
  <c r="M213" i="20"/>
  <c r="M213" i="19" s="1"/>
  <c r="P212" i="20"/>
  <c r="P212" i="19" s="1"/>
  <c r="N212" i="20"/>
  <c r="N212" i="19" s="1"/>
  <c r="M212" i="20"/>
  <c r="M212" i="19" s="1"/>
  <c r="P210" i="20"/>
  <c r="P210" i="19" s="1"/>
  <c r="N210" i="20"/>
  <c r="N210" i="19" s="1"/>
  <c r="M210" i="20"/>
  <c r="M210" i="19" s="1"/>
  <c r="P207" i="20"/>
  <c r="P207" i="19" s="1"/>
  <c r="N207" i="20"/>
  <c r="N207" i="19" s="1"/>
  <c r="M207" i="20"/>
  <c r="M207" i="19" s="1"/>
  <c r="P206" i="20"/>
  <c r="N206" i="20"/>
  <c r="M206" i="20"/>
  <c r="P204" i="20"/>
  <c r="P204" i="19" s="1"/>
  <c r="N204" i="20"/>
  <c r="N204" i="19" s="1"/>
  <c r="M204" i="20"/>
  <c r="M204" i="19" s="1"/>
  <c r="P203" i="20"/>
  <c r="N203" i="20"/>
  <c r="M203" i="20"/>
  <c r="P202" i="20"/>
  <c r="N202" i="20"/>
  <c r="M202" i="20"/>
  <c r="P200" i="20"/>
  <c r="P200" i="19" s="1"/>
  <c r="N200" i="20"/>
  <c r="N200" i="19" s="1"/>
  <c r="M200" i="20"/>
  <c r="M200" i="19" s="1"/>
  <c r="P199" i="20"/>
  <c r="N199" i="20"/>
  <c r="M199" i="20"/>
  <c r="P198" i="20"/>
  <c r="P198" i="19" s="1"/>
  <c r="N198" i="20"/>
  <c r="N198" i="19" s="1"/>
  <c r="M198" i="20"/>
  <c r="M198" i="19" s="1"/>
  <c r="P187" i="20"/>
  <c r="P187" i="19" s="1"/>
  <c r="N187" i="20"/>
  <c r="N187" i="19" s="1"/>
  <c r="M187" i="20"/>
  <c r="M187" i="19" s="1"/>
  <c r="P186" i="20"/>
  <c r="P186" i="19" s="1"/>
  <c r="N186" i="20"/>
  <c r="N186" i="19" s="1"/>
  <c r="M186" i="20"/>
  <c r="M186" i="19" s="1"/>
  <c r="P185" i="20"/>
  <c r="P185" i="19" s="1"/>
  <c r="N185" i="20"/>
  <c r="N185" i="19" s="1"/>
  <c r="M185" i="20"/>
  <c r="M185" i="19" s="1"/>
  <c r="P183" i="20"/>
  <c r="P183" i="19" s="1"/>
  <c r="N183" i="20"/>
  <c r="N183" i="19" s="1"/>
  <c r="M183" i="20"/>
  <c r="M183" i="19" s="1"/>
  <c r="P180" i="20"/>
  <c r="P180" i="19" s="1"/>
  <c r="N180" i="20"/>
  <c r="N180" i="19" s="1"/>
  <c r="M180" i="20"/>
  <c r="M180" i="19" s="1"/>
  <c r="P179" i="20"/>
  <c r="N179" i="20"/>
  <c r="M179" i="20"/>
  <c r="P177" i="20"/>
  <c r="N177" i="20"/>
  <c r="M177" i="20"/>
  <c r="P176" i="20"/>
  <c r="P176" i="19" s="1"/>
  <c r="N176" i="20"/>
  <c r="N176" i="19" s="1"/>
  <c r="M176" i="20"/>
  <c r="M176" i="19" s="1"/>
  <c r="P175" i="20"/>
  <c r="N175" i="20"/>
  <c r="M175" i="20"/>
  <c r="P173" i="20"/>
  <c r="P173" i="19" s="1"/>
  <c r="N173" i="20"/>
  <c r="N173" i="19" s="1"/>
  <c r="M173" i="20"/>
  <c r="M173" i="19" s="1"/>
  <c r="P172" i="20"/>
  <c r="P172" i="19" s="1"/>
  <c r="N172" i="20"/>
  <c r="N172" i="19" s="1"/>
  <c r="M172" i="20"/>
  <c r="M172" i="19" s="1"/>
  <c r="P171" i="20"/>
  <c r="P171" i="19" s="1"/>
  <c r="N171" i="20"/>
  <c r="N171" i="19" s="1"/>
  <c r="M171" i="20"/>
  <c r="M171" i="19" s="1"/>
  <c r="P133" i="20"/>
  <c r="P133" i="19" s="1"/>
  <c r="N133" i="20"/>
  <c r="N133" i="19" s="1"/>
  <c r="M133" i="20"/>
  <c r="M133" i="19" s="1"/>
  <c r="P132" i="20"/>
  <c r="P132" i="19" s="1"/>
  <c r="N132" i="20"/>
  <c r="N132" i="19" s="1"/>
  <c r="M132" i="20"/>
  <c r="M132" i="19" s="1"/>
  <c r="P131" i="20"/>
  <c r="N131" i="20"/>
  <c r="M131" i="20"/>
  <c r="M131" i="19" s="1"/>
  <c r="P129" i="20"/>
  <c r="P129" i="19" s="1"/>
  <c r="N129" i="20"/>
  <c r="N129" i="19" s="1"/>
  <c r="M129" i="20"/>
  <c r="M129" i="19" s="1"/>
  <c r="P126" i="20"/>
  <c r="P126" i="19" s="1"/>
  <c r="N126" i="20"/>
  <c r="N126" i="19" s="1"/>
  <c r="M126" i="20"/>
  <c r="M126" i="19" s="1"/>
  <c r="P125" i="20"/>
  <c r="N125" i="20"/>
  <c r="M125" i="20"/>
  <c r="P123" i="20"/>
  <c r="P123" i="19" s="1"/>
  <c r="N123" i="20"/>
  <c r="N123" i="19" s="1"/>
  <c r="M123" i="20"/>
  <c r="M123" i="19" s="1"/>
  <c r="P122" i="20"/>
  <c r="P122" i="19" s="1"/>
  <c r="N122" i="20"/>
  <c r="N122" i="19" s="1"/>
  <c r="M122" i="20"/>
  <c r="M122" i="19" s="1"/>
  <c r="P121" i="20"/>
  <c r="N121" i="20"/>
  <c r="M121" i="20"/>
  <c r="P119" i="20"/>
  <c r="P119" i="19" s="1"/>
  <c r="N119" i="20"/>
  <c r="N119" i="19" s="1"/>
  <c r="M119" i="20"/>
  <c r="M119" i="19" s="1"/>
  <c r="P118" i="20"/>
  <c r="P118" i="19" s="1"/>
  <c r="N118" i="20"/>
  <c r="N118" i="19" s="1"/>
  <c r="M118" i="20"/>
  <c r="M118" i="19" s="1"/>
  <c r="P117" i="20"/>
  <c r="N117" i="20"/>
  <c r="M117" i="20"/>
  <c r="M117" i="19" s="1"/>
  <c r="P106" i="20"/>
  <c r="N106" i="20"/>
  <c r="N106" i="19" s="1"/>
  <c r="M106" i="20"/>
  <c r="M106" i="19" s="1"/>
  <c r="P105" i="20"/>
  <c r="P105" i="19" s="1"/>
  <c r="P159" i="19" s="1"/>
  <c r="N105" i="20"/>
  <c r="N105" i="19" s="1"/>
  <c r="M105" i="20"/>
  <c r="P104" i="20"/>
  <c r="N104" i="20"/>
  <c r="M104" i="20"/>
  <c r="M104" i="19" s="1"/>
  <c r="P102" i="20"/>
  <c r="P102" i="19" s="1"/>
  <c r="N102" i="20"/>
  <c r="N102" i="19" s="1"/>
  <c r="M102" i="20"/>
  <c r="M102" i="19" s="1"/>
  <c r="P99" i="20"/>
  <c r="P99" i="19" s="1"/>
  <c r="N99" i="20"/>
  <c r="N99" i="19" s="1"/>
  <c r="M99" i="20"/>
  <c r="P98" i="20"/>
  <c r="N98" i="20"/>
  <c r="M98" i="20"/>
  <c r="P96" i="20"/>
  <c r="N96" i="20"/>
  <c r="M96" i="20"/>
  <c r="P95" i="20"/>
  <c r="P95" i="19" s="1"/>
  <c r="N95" i="20"/>
  <c r="N95" i="19" s="1"/>
  <c r="M95" i="20"/>
  <c r="P94" i="20"/>
  <c r="N94" i="20"/>
  <c r="M94" i="20"/>
  <c r="P92" i="20"/>
  <c r="N92" i="20"/>
  <c r="M92" i="20"/>
  <c r="P91" i="20"/>
  <c r="N91" i="20"/>
  <c r="M91" i="20"/>
  <c r="P90" i="20"/>
  <c r="N90" i="20"/>
  <c r="M90" i="20"/>
  <c r="M90" i="19" s="1"/>
  <c r="P52" i="20"/>
  <c r="N52" i="20"/>
  <c r="N52" i="19" s="1"/>
  <c r="M52" i="20"/>
  <c r="M52" i="19" s="1"/>
  <c r="P51" i="20"/>
  <c r="N51" i="20"/>
  <c r="N51" i="19" s="1"/>
  <c r="M51" i="20"/>
  <c r="P50" i="20"/>
  <c r="N50" i="20"/>
  <c r="M50" i="20"/>
  <c r="P48" i="20"/>
  <c r="N48" i="20"/>
  <c r="N48" i="19" s="1"/>
  <c r="M48" i="20"/>
  <c r="M48" i="19" s="1"/>
  <c r="P45" i="20"/>
  <c r="N45" i="20"/>
  <c r="N45" i="19" s="1"/>
  <c r="M45" i="20"/>
  <c r="P44" i="20"/>
  <c r="N44" i="20"/>
  <c r="M44" i="20"/>
  <c r="P42" i="20"/>
  <c r="N42" i="20"/>
  <c r="N42" i="19" s="1"/>
  <c r="M42" i="20"/>
  <c r="M42" i="19" s="1"/>
  <c r="P41" i="20"/>
  <c r="N41" i="20"/>
  <c r="N41" i="19" s="1"/>
  <c r="M41" i="20"/>
  <c r="P40" i="20"/>
  <c r="N40" i="20"/>
  <c r="M40" i="20"/>
  <c r="P38" i="20"/>
  <c r="N38" i="20"/>
  <c r="N38" i="19" s="1"/>
  <c r="M38" i="20"/>
  <c r="M38" i="19" s="1"/>
  <c r="P37" i="20"/>
  <c r="N37" i="20"/>
  <c r="N37" i="19" s="1"/>
  <c r="M37" i="20"/>
  <c r="P36" i="20"/>
  <c r="N36" i="20"/>
  <c r="M36" i="20"/>
  <c r="M36" i="19" s="1"/>
  <c r="P25" i="20"/>
  <c r="N25" i="20"/>
  <c r="N25" i="19" s="1"/>
  <c r="M25" i="20"/>
  <c r="M25" i="19" s="1"/>
  <c r="P24" i="20"/>
  <c r="P78" i="20" s="1"/>
  <c r="N24" i="20"/>
  <c r="N24" i="19" s="1"/>
  <c r="M24" i="20"/>
  <c r="M24" i="19" s="1"/>
  <c r="P23" i="20"/>
  <c r="N23" i="20"/>
  <c r="M23" i="20"/>
  <c r="M23" i="19" s="1"/>
  <c r="P21" i="20"/>
  <c r="P75" i="20" s="1"/>
  <c r="N21" i="20"/>
  <c r="N21" i="19" s="1"/>
  <c r="M21" i="20"/>
  <c r="M21" i="19" s="1"/>
  <c r="P18" i="20"/>
  <c r="P72" i="20" s="1"/>
  <c r="N18" i="20"/>
  <c r="N18" i="19" s="1"/>
  <c r="M18" i="20"/>
  <c r="M18" i="19" s="1"/>
  <c r="P17" i="20"/>
  <c r="N17" i="20"/>
  <c r="M17" i="20"/>
  <c r="P15" i="20"/>
  <c r="N15" i="20"/>
  <c r="M15" i="20"/>
  <c r="P14" i="20"/>
  <c r="P68" i="20" s="1"/>
  <c r="N14" i="20"/>
  <c r="N14" i="19" s="1"/>
  <c r="M14" i="20"/>
  <c r="M14" i="19" s="1"/>
  <c r="P13" i="20"/>
  <c r="N13" i="20"/>
  <c r="M13" i="20"/>
  <c r="P11" i="20"/>
  <c r="N11" i="20"/>
  <c r="M11" i="20"/>
  <c r="P10" i="20"/>
  <c r="N10" i="20"/>
  <c r="M10" i="20"/>
  <c r="P9" i="20"/>
  <c r="N9" i="20"/>
  <c r="M9" i="20"/>
  <c r="M63" i="20" s="1"/>
  <c r="D38" i="20"/>
  <c r="D38" i="19" s="1"/>
  <c r="C38" i="20"/>
  <c r="C38" i="19" s="1"/>
  <c r="D37" i="20"/>
  <c r="D37" i="19" s="1"/>
  <c r="C37" i="20"/>
  <c r="C37" i="19" s="1"/>
  <c r="D36" i="20"/>
  <c r="C36" i="20"/>
  <c r="D25" i="20"/>
  <c r="D79" i="20" s="1"/>
  <c r="C25" i="20"/>
  <c r="D24" i="20"/>
  <c r="C24" i="20"/>
  <c r="D23" i="20"/>
  <c r="C23" i="20"/>
  <c r="D21" i="20"/>
  <c r="D75" i="20" s="1"/>
  <c r="C21" i="20"/>
  <c r="D18" i="20"/>
  <c r="D72" i="20" s="1"/>
  <c r="C18" i="20"/>
  <c r="D17" i="20"/>
  <c r="C17" i="20"/>
  <c r="D15" i="20"/>
  <c r="C15" i="20"/>
  <c r="D14" i="20"/>
  <c r="C14" i="20"/>
  <c r="D13" i="20"/>
  <c r="C13" i="20"/>
  <c r="D11" i="20"/>
  <c r="C11" i="20"/>
  <c r="D10" i="20"/>
  <c r="C10" i="20"/>
  <c r="D9" i="20"/>
  <c r="C9" i="20"/>
  <c r="C9" i="19" s="1"/>
  <c r="M178" i="20" l="1"/>
  <c r="M181" i="20" s="1"/>
  <c r="M205" i="20"/>
  <c r="M208" i="20" s="1"/>
  <c r="N178" i="20"/>
  <c r="N181" i="20" s="1"/>
  <c r="P178" i="20"/>
  <c r="P181" i="20" s="1"/>
  <c r="P205" i="20"/>
  <c r="P208" i="20" s="1"/>
  <c r="N205" i="20"/>
  <c r="N208" i="20" s="1"/>
  <c r="N124" i="20"/>
  <c r="N127" i="20" s="1"/>
  <c r="M97" i="20"/>
  <c r="M100" i="20" s="1"/>
  <c r="M124" i="20"/>
  <c r="M127" i="20" s="1"/>
  <c r="P124" i="20"/>
  <c r="P127" i="20" s="1"/>
  <c r="P97" i="20"/>
  <c r="P100" i="20" s="1"/>
  <c r="N97" i="20"/>
  <c r="N100" i="20" s="1"/>
  <c r="D16" i="20"/>
  <c r="D19" i="20" s="1"/>
  <c r="M16" i="20"/>
  <c r="M19" i="20" s="1"/>
  <c r="M43" i="20"/>
  <c r="M46" i="20" s="1"/>
  <c r="N16" i="20"/>
  <c r="N19" i="20" s="1"/>
  <c r="N43" i="20"/>
  <c r="N46" i="20" s="1"/>
  <c r="P16" i="20"/>
  <c r="P19" i="20" s="1"/>
  <c r="P43" i="20"/>
  <c r="P46" i="20" s="1"/>
  <c r="P16" i="19"/>
  <c r="P19" i="19" s="1"/>
  <c r="P43" i="19"/>
  <c r="P46" i="19" s="1"/>
  <c r="C16" i="20"/>
  <c r="C19" i="20" s="1"/>
  <c r="P91" i="19"/>
  <c r="M145" i="20"/>
  <c r="N91" i="19"/>
  <c r="N145" i="19" s="1"/>
  <c r="N10" i="19"/>
  <c r="C26" i="20"/>
  <c r="C80" i="20" s="1"/>
  <c r="N92" i="19"/>
  <c r="N146" i="19" s="1"/>
  <c r="P92" i="19"/>
  <c r="P146" i="19" s="1"/>
  <c r="M92" i="19"/>
  <c r="M146" i="19" s="1"/>
  <c r="D65" i="20"/>
  <c r="N11" i="19"/>
  <c r="P65" i="20"/>
  <c r="M11" i="19"/>
  <c r="M103" i="20"/>
  <c r="M206" i="19"/>
  <c r="M211" i="19" s="1"/>
  <c r="M211" i="20"/>
  <c r="N184" i="20"/>
  <c r="N206" i="19"/>
  <c r="N211" i="19" s="1"/>
  <c r="N211" i="20"/>
  <c r="P184" i="20"/>
  <c r="P206" i="19"/>
  <c r="P211" i="19" s="1"/>
  <c r="P211" i="20"/>
  <c r="M184" i="20"/>
  <c r="N103" i="20"/>
  <c r="N130" i="20"/>
  <c r="M125" i="19"/>
  <c r="M130" i="19" s="1"/>
  <c r="M130" i="20"/>
  <c r="P22" i="20"/>
  <c r="P49" i="20"/>
  <c r="P103" i="20"/>
  <c r="P130" i="20"/>
  <c r="C22" i="20"/>
  <c r="M17" i="19"/>
  <c r="M22" i="19" s="1"/>
  <c r="M22" i="20"/>
  <c r="M44" i="19"/>
  <c r="M49" i="20"/>
  <c r="P22" i="19"/>
  <c r="P49" i="19"/>
  <c r="D22" i="20"/>
  <c r="N22" i="20"/>
  <c r="N49" i="20"/>
  <c r="N179" i="19"/>
  <c r="N184" i="19" s="1"/>
  <c r="M179" i="19"/>
  <c r="M184" i="19" s="1"/>
  <c r="P179" i="19"/>
  <c r="N199" i="19"/>
  <c r="N201" i="19" s="1"/>
  <c r="M203" i="19"/>
  <c r="M230" i="19" s="1"/>
  <c r="P199" i="19"/>
  <c r="P226" i="19" s="1"/>
  <c r="N203" i="19"/>
  <c r="N230" i="19" s="1"/>
  <c r="M199" i="19"/>
  <c r="P203" i="19"/>
  <c r="P177" i="19"/>
  <c r="P231" i="19" s="1"/>
  <c r="M177" i="19"/>
  <c r="M231" i="19" s="1"/>
  <c r="N177" i="19"/>
  <c r="N231" i="19" s="1"/>
  <c r="P96" i="19"/>
  <c r="M96" i="19"/>
  <c r="N96" i="19"/>
  <c r="N150" i="19" s="1"/>
  <c r="D69" i="20"/>
  <c r="M15" i="19"/>
  <c r="N15" i="19"/>
  <c r="M201" i="20"/>
  <c r="M209" i="20" s="1"/>
  <c r="P202" i="19"/>
  <c r="N202" i="19"/>
  <c r="M202" i="19"/>
  <c r="P175" i="19"/>
  <c r="N175" i="19"/>
  <c r="M175" i="19"/>
  <c r="M121" i="19"/>
  <c r="P79" i="19"/>
  <c r="M94" i="19"/>
  <c r="P72" i="19"/>
  <c r="P174" i="20"/>
  <c r="P182" i="20" s="1"/>
  <c r="P65" i="19"/>
  <c r="N201" i="20"/>
  <c r="M40" i="19"/>
  <c r="P71" i="19"/>
  <c r="P64" i="19"/>
  <c r="P67" i="19"/>
  <c r="P201" i="20"/>
  <c r="P209" i="20" s="1"/>
  <c r="P69" i="19"/>
  <c r="P75" i="19"/>
  <c r="P78" i="19"/>
  <c r="M13" i="19"/>
  <c r="N53" i="20"/>
  <c r="N107" i="20"/>
  <c r="E13" i="20"/>
  <c r="C67" i="20"/>
  <c r="N23" i="19"/>
  <c r="N26" i="19" s="1"/>
  <c r="N26" i="20"/>
  <c r="P53" i="20"/>
  <c r="N117" i="19"/>
  <c r="N120" i="19" s="1"/>
  <c r="N120" i="20"/>
  <c r="N128" i="20" s="1"/>
  <c r="M174" i="20"/>
  <c r="M182" i="20" s="1"/>
  <c r="P68" i="19"/>
  <c r="C11" i="19"/>
  <c r="C65" i="20"/>
  <c r="E11" i="20"/>
  <c r="E14" i="20"/>
  <c r="E68" i="20" s="1"/>
  <c r="C68" i="20"/>
  <c r="E17" i="20"/>
  <c r="C71" i="20"/>
  <c r="C21" i="19"/>
  <c r="E21" i="20"/>
  <c r="E75" i="20" s="1"/>
  <c r="C75" i="20"/>
  <c r="C78" i="20"/>
  <c r="E24" i="20"/>
  <c r="E78" i="20" s="1"/>
  <c r="C36" i="19"/>
  <c r="C39" i="19" s="1"/>
  <c r="C47" i="19" s="1"/>
  <c r="C39" i="20"/>
  <c r="C47" i="20" s="1"/>
  <c r="P90" i="19"/>
  <c r="P93" i="20"/>
  <c r="P101" i="20" s="1"/>
  <c r="M98" i="19"/>
  <c r="P120" i="20"/>
  <c r="P128" i="20" s="1"/>
  <c r="N121" i="19"/>
  <c r="N174" i="20"/>
  <c r="N182" i="20" s="1"/>
  <c r="P63" i="19"/>
  <c r="P77" i="19"/>
  <c r="E10" i="20"/>
  <c r="C64" i="20"/>
  <c r="C15" i="19"/>
  <c r="E15" i="20"/>
  <c r="C69" i="20"/>
  <c r="E18" i="20"/>
  <c r="E72" i="20" s="1"/>
  <c r="C72" i="20"/>
  <c r="E23" i="20"/>
  <c r="C77" i="20"/>
  <c r="C25" i="19"/>
  <c r="E25" i="20"/>
  <c r="E79" i="20" s="1"/>
  <c r="C79" i="20"/>
  <c r="P98" i="19"/>
  <c r="P103" i="19" s="1"/>
  <c r="N131" i="19"/>
  <c r="N134" i="19" s="1"/>
  <c r="N134" i="20"/>
  <c r="D10" i="19"/>
  <c r="D64" i="20"/>
  <c r="D13" i="19"/>
  <c r="D67" i="20"/>
  <c r="D23" i="19"/>
  <c r="D26" i="20"/>
  <c r="D77" i="20"/>
  <c r="P26" i="20"/>
  <c r="N93" i="20"/>
  <c r="P104" i="19"/>
  <c r="P107" i="20"/>
  <c r="P134" i="20"/>
  <c r="D9" i="19"/>
  <c r="D12" i="20"/>
  <c r="D14" i="19"/>
  <c r="D68" i="19" s="1"/>
  <c r="D68" i="20"/>
  <c r="D17" i="19"/>
  <c r="D71" i="20"/>
  <c r="D76" i="20" s="1"/>
  <c r="D24" i="19"/>
  <c r="D78" i="19" s="1"/>
  <c r="D78" i="20"/>
  <c r="D39" i="20"/>
  <c r="D47" i="20" s="1"/>
  <c r="N17" i="19"/>
  <c r="N22" i="19" s="1"/>
  <c r="M50" i="19"/>
  <c r="M53" i="20"/>
  <c r="P94" i="19"/>
  <c r="N125" i="19"/>
  <c r="N130" i="19" s="1"/>
  <c r="P26" i="19"/>
  <c r="P53" i="19"/>
  <c r="E37" i="19"/>
  <c r="O10" i="20"/>
  <c r="P241" i="19"/>
  <c r="O14" i="19"/>
  <c r="Q14" i="19" s="1"/>
  <c r="O122" i="19"/>
  <c r="E9" i="20"/>
  <c r="O118" i="20"/>
  <c r="Q118" i="20" s="1"/>
  <c r="O186" i="20"/>
  <c r="Q186" i="20" s="1"/>
  <c r="O24" i="19"/>
  <c r="Q24" i="19" s="1"/>
  <c r="N148" i="20"/>
  <c r="O172" i="20"/>
  <c r="Q172" i="20" s="1"/>
  <c r="N237" i="19"/>
  <c r="M188" i="20"/>
  <c r="N63" i="20"/>
  <c r="O63" i="20" s="1"/>
  <c r="P64" i="20"/>
  <c r="P153" i="19"/>
  <c r="O122" i="20"/>
  <c r="O180" i="20"/>
  <c r="Q180" i="20" s="1"/>
  <c r="P39" i="20"/>
  <c r="P47" i="20" s="1"/>
  <c r="P156" i="19"/>
  <c r="N234" i="19"/>
  <c r="E38" i="19"/>
  <c r="P12" i="20"/>
  <c r="N67" i="20"/>
  <c r="O14" i="20"/>
  <c r="Q14" i="20" s="1"/>
  <c r="P69" i="20"/>
  <c r="O18" i="19"/>
  <c r="Q18" i="19" s="1"/>
  <c r="O126" i="19"/>
  <c r="P215" i="19"/>
  <c r="E38" i="20"/>
  <c r="D18" i="19"/>
  <c r="D72" i="19" s="1"/>
  <c r="P63" i="20"/>
  <c r="P149" i="19"/>
  <c r="M120" i="20"/>
  <c r="M128" i="20" s="1"/>
  <c r="O132" i="20"/>
  <c r="Q132" i="20" s="1"/>
  <c r="P150" i="20"/>
  <c r="O176" i="20"/>
  <c r="Q176" i="20" s="1"/>
  <c r="N215" i="19"/>
  <c r="O213" i="20"/>
  <c r="Q213" i="20" s="1"/>
  <c r="C17" i="19"/>
  <c r="E37" i="20"/>
  <c r="C13" i="19"/>
  <c r="M12" i="20"/>
  <c r="O24" i="20"/>
  <c r="Q24" i="20" s="1"/>
  <c r="P77" i="20"/>
  <c r="O118" i="19"/>
  <c r="Q118" i="19" s="1"/>
  <c r="O126" i="20"/>
  <c r="M134" i="20"/>
  <c r="P156" i="20"/>
  <c r="N240" i="19"/>
  <c r="N241" i="19"/>
  <c r="O207" i="19"/>
  <c r="Q207" i="19" s="1"/>
  <c r="M215" i="20"/>
  <c r="O18" i="20"/>
  <c r="Q18" i="20" s="1"/>
  <c r="M26" i="20"/>
  <c r="O132" i="19"/>
  <c r="Q132" i="19" s="1"/>
  <c r="N227" i="19"/>
  <c r="O213" i="19"/>
  <c r="Q213" i="19" s="1"/>
  <c r="P12" i="19"/>
  <c r="P20" i="19" s="1"/>
  <c r="P39" i="19"/>
  <c r="P47" i="19" s="1"/>
  <c r="M63" i="19"/>
  <c r="N50" i="19"/>
  <c r="N53" i="19" s="1"/>
  <c r="N69" i="20"/>
  <c r="N90" i="19"/>
  <c r="P117" i="19"/>
  <c r="P120" i="19" s="1"/>
  <c r="P121" i="19"/>
  <c r="P125" i="19"/>
  <c r="P130" i="19" s="1"/>
  <c r="P79" i="20"/>
  <c r="N75" i="20"/>
  <c r="N75" i="19" s="1"/>
  <c r="M95" i="19"/>
  <c r="O95" i="20"/>
  <c r="N104" i="19"/>
  <c r="N158" i="20"/>
  <c r="P106" i="19"/>
  <c r="P160" i="19" s="1"/>
  <c r="P160" i="20"/>
  <c r="M99" i="19"/>
  <c r="O99" i="20"/>
  <c r="M37" i="19"/>
  <c r="O37" i="19" s="1"/>
  <c r="Q37" i="19" s="1"/>
  <c r="M39" i="20"/>
  <c r="O37" i="20"/>
  <c r="Q37" i="20" s="1"/>
  <c r="N40" i="19"/>
  <c r="N43" i="19" s="1"/>
  <c r="M51" i="19"/>
  <c r="O51" i="19" s="1"/>
  <c r="Q51" i="19" s="1"/>
  <c r="O51" i="20"/>
  <c r="Q51" i="20" s="1"/>
  <c r="P67" i="20"/>
  <c r="N79" i="20"/>
  <c r="N79" i="19" s="1"/>
  <c r="M91" i="19"/>
  <c r="M93" i="20"/>
  <c r="M101" i="20" s="1"/>
  <c r="O91" i="20"/>
  <c r="N98" i="19"/>
  <c r="N103" i="19" s="1"/>
  <c r="M149" i="20"/>
  <c r="N152" i="20"/>
  <c r="M41" i="19"/>
  <c r="O41" i="19" s="1"/>
  <c r="Q41" i="19" s="1"/>
  <c r="O41" i="20"/>
  <c r="Q41" i="20" s="1"/>
  <c r="P131" i="19"/>
  <c r="P134" i="19" s="1"/>
  <c r="N144" i="20"/>
  <c r="N44" i="19"/>
  <c r="N49" i="19" s="1"/>
  <c r="M64" i="20"/>
  <c r="N36" i="19"/>
  <c r="N39" i="19" s="1"/>
  <c r="N39" i="20"/>
  <c r="M45" i="19"/>
  <c r="O45" i="19" s="1"/>
  <c r="Q45" i="19" s="1"/>
  <c r="O45" i="20"/>
  <c r="Q45" i="20" s="1"/>
  <c r="N65" i="20"/>
  <c r="N65" i="19" s="1"/>
  <c r="P71" i="20"/>
  <c r="P76" i="20" s="1"/>
  <c r="N94" i="19"/>
  <c r="M105" i="19"/>
  <c r="M107" i="19" s="1"/>
  <c r="M107" i="20"/>
  <c r="O105" i="20"/>
  <c r="Q105" i="20" s="1"/>
  <c r="M159" i="20"/>
  <c r="P146" i="20"/>
  <c r="M153" i="20"/>
  <c r="O9" i="20"/>
  <c r="O13" i="20"/>
  <c r="O17" i="20"/>
  <c r="O21" i="19"/>
  <c r="Q21" i="19" s="1"/>
  <c r="O23" i="20"/>
  <c r="O25" i="19"/>
  <c r="Q25" i="19" s="1"/>
  <c r="O38" i="20"/>
  <c r="Q38" i="20" s="1"/>
  <c r="O42" i="20"/>
  <c r="Q42" i="20" s="1"/>
  <c r="O48" i="20"/>
  <c r="Q48" i="20" s="1"/>
  <c r="O52" i="20"/>
  <c r="Q52" i="20" s="1"/>
  <c r="N64" i="20"/>
  <c r="N64" i="19" s="1"/>
  <c r="M65" i="20"/>
  <c r="N68" i="20"/>
  <c r="N68" i="19" s="1"/>
  <c r="M69" i="20"/>
  <c r="N72" i="20"/>
  <c r="N72" i="19" s="1"/>
  <c r="M75" i="20"/>
  <c r="N78" i="20"/>
  <c r="N78" i="19" s="1"/>
  <c r="M79" i="20"/>
  <c r="M144" i="19"/>
  <c r="O92" i="20"/>
  <c r="O96" i="20"/>
  <c r="O102" i="20"/>
  <c r="M158" i="19"/>
  <c r="O106" i="20"/>
  <c r="O117" i="20"/>
  <c r="O119" i="19"/>
  <c r="Q119" i="19" s="1"/>
  <c r="O121" i="20"/>
  <c r="O123" i="19"/>
  <c r="O125" i="20"/>
  <c r="O129" i="19"/>
  <c r="Q129" i="19" s="1"/>
  <c r="O131" i="20"/>
  <c r="O133" i="19"/>
  <c r="M144" i="20"/>
  <c r="P145" i="20"/>
  <c r="M148" i="20"/>
  <c r="P149" i="20"/>
  <c r="M152" i="20"/>
  <c r="P153" i="20"/>
  <c r="M158" i="20"/>
  <c r="P159" i="20"/>
  <c r="O171" i="20"/>
  <c r="Q171" i="20" s="1"/>
  <c r="M227" i="19"/>
  <c r="O173" i="19"/>
  <c r="O175" i="20"/>
  <c r="O179" i="20"/>
  <c r="M237" i="19"/>
  <c r="O183" i="19"/>
  <c r="Q183" i="19" s="1"/>
  <c r="O185" i="20"/>
  <c r="M241" i="19"/>
  <c r="O187" i="19"/>
  <c r="Q187" i="19" s="1"/>
  <c r="P188" i="20"/>
  <c r="O198" i="19"/>
  <c r="O200" i="20"/>
  <c r="Q200" i="20" s="1"/>
  <c r="O204" i="20"/>
  <c r="Q204" i="20" s="1"/>
  <c r="O210" i="20"/>
  <c r="Q210" i="20" s="1"/>
  <c r="O212" i="19"/>
  <c r="M215" i="19"/>
  <c r="O214" i="20"/>
  <c r="Q214" i="20" s="1"/>
  <c r="N215" i="20"/>
  <c r="N226" i="20"/>
  <c r="M227" i="20"/>
  <c r="N230" i="20"/>
  <c r="M231" i="20"/>
  <c r="N234" i="20"/>
  <c r="M237" i="20"/>
  <c r="N240" i="20"/>
  <c r="M241" i="20"/>
  <c r="M9" i="19"/>
  <c r="N13" i="19"/>
  <c r="P225" i="20"/>
  <c r="N227" i="20"/>
  <c r="P229" i="20"/>
  <c r="N231" i="20"/>
  <c r="P233" i="20"/>
  <c r="N237" i="20"/>
  <c r="P239" i="20"/>
  <c r="N241" i="20"/>
  <c r="N9" i="19"/>
  <c r="M10" i="19"/>
  <c r="P225" i="19"/>
  <c r="P174" i="19"/>
  <c r="P239" i="19"/>
  <c r="P188" i="19"/>
  <c r="O11" i="20"/>
  <c r="N12" i="20"/>
  <c r="N20" i="20" s="1"/>
  <c r="O15" i="20"/>
  <c r="O21" i="20"/>
  <c r="Q21" i="20" s="1"/>
  <c r="M26" i="19"/>
  <c r="O25" i="20"/>
  <c r="Q25" i="20" s="1"/>
  <c r="O36" i="20"/>
  <c r="O38" i="19"/>
  <c r="Q38" i="19" s="1"/>
  <c r="O40" i="20"/>
  <c r="O42" i="19"/>
  <c r="Q42" i="19" s="1"/>
  <c r="O44" i="20"/>
  <c r="O48" i="19"/>
  <c r="Q48" i="19" s="1"/>
  <c r="O50" i="20"/>
  <c r="O52" i="19"/>
  <c r="Q52" i="19" s="1"/>
  <c r="M67" i="20"/>
  <c r="M71" i="20"/>
  <c r="M77" i="20"/>
  <c r="O90" i="20"/>
  <c r="O94" i="20"/>
  <c r="N149" i="19"/>
  <c r="O98" i="20"/>
  <c r="N153" i="19"/>
  <c r="O102" i="19"/>
  <c r="M156" i="19"/>
  <c r="O104" i="20"/>
  <c r="N159" i="19"/>
  <c r="O106" i="19"/>
  <c r="M160" i="19"/>
  <c r="M120" i="19"/>
  <c r="O119" i="20"/>
  <c r="Q119" i="20" s="1"/>
  <c r="O123" i="20"/>
  <c r="O129" i="20"/>
  <c r="Q129" i="20" s="1"/>
  <c r="M134" i="19"/>
  <c r="O133" i="20"/>
  <c r="N145" i="20"/>
  <c r="M146" i="20"/>
  <c r="N149" i="20"/>
  <c r="M150" i="20"/>
  <c r="N153" i="20"/>
  <c r="M156" i="20"/>
  <c r="N159" i="20"/>
  <c r="M160" i="20"/>
  <c r="M225" i="19"/>
  <c r="M174" i="19"/>
  <c r="O171" i="19"/>
  <c r="O173" i="20"/>
  <c r="Q173" i="20" s="1"/>
  <c r="O177" i="20"/>
  <c r="P234" i="19"/>
  <c r="O183" i="20"/>
  <c r="Q183" i="20" s="1"/>
  <c r="M239" i="19"/>
  <c r="M188" i="19"/>
  <c r="O185" i="19"/>
  <c r="P240" i="19"/>
  <c r="O187" i="20"/>
  <c r="Q187" i="20" s="1"/>
  <c r="N188" i="20"/>
  <c r="O198" i="20"/>
  <c r="Q198" i="20" s="1"/>
  <c r="O200" i="19"/>
  <c r="Q200" i="19" s="1"/>
  <c r="O202" i="20"/>
  <c r="O204" i="19"/>
  <c r="Q204" i="19" s="1"/>
  <c r="O206" i="20"/>
  <c r="O210" i="19"/>
  <c r="Q210" i="19" s="1"/>
  <c r="O212" i="20"/>
  <c r="O214" i="19"/>
  <c r="Q214" i="19" s="1"/>
  <c r="P215" i="20"/>
  <c r="M225" i="20"/>
  <c r="P226" i="20"/>
  <c r="M229" i="20"/>
  <c r="P230" i="20"/>
  <c r="M233" i="20"/>
  <c r="P234" i="20"/>
  <c r="M239" i="20"/>
  <c r="P240" i="20"/>
  <c r="M68" i="20"/>
  <c r="M68" i="19" s="1"/>
  <c r="N71" i="20"/>
  <c r="M72" i="20"/>
  <c r="N77" i="20"/>
  <c r="M78" i="20"/>
  <c r="N156" i="19"/>
  <c r="N160" i="19"/>
  <c r="P144" i="20"/>
  <c r="N146" i="20"/>
  <c r="P148" i="20"/>
  <c r="N150" i="20"/>
  <c r="P152" i="20"/>
  <c r="N156" i="20"/>
  <c r="P158" i="20"/>
  <c r="N160" i="20"/>
  <c r="N225" i="19"/>
  <c r="N174" i="19"/>
  <c r="O172" i="19"/>
  <c r="P227" i="19"/>
  <c r="O176" i="19"/>
  <c r="Q176" i="19" s="1"/>
  <c r="O180" i="19"/>
  <c r="Q180" i="19" s="1"/>
  <c r="M234" i="19"/>
  <c r="P237" i="19"/>
  <c r="N239" i="19"/>
  <c r="N188" i="19"/>
  <c r="O186" i="19"/>
  <c r="Q186" i="19" s="1"/>
  <c r="M240" i="19"/>
  <c r="O199" i="20"/>
  <c r="O203" i="20"/>
  <c r="O207" i="20"/>
  <c r="Q207" i="20" s="1"/>
  <c r="N225" i="20"/>
  <c r="M226" i="20"/>
  <c r="P227" i="20"/>
  <c r="N229" i="20"/>
  <c r="M230" i="20"/>
  <c r="P231" i="20"/>
  <c r="N233" i="20"/>
  <c r="M234" i="20"/>
  <c r="P237" i="20"/>
  <c r="N239" i="20"/>
  <c r="M240" i="20"/>
  <c r="P241" i="20"/>
  <c r="D21" i="19"/>
  <c r="D75" i="19" s="1"/>
  <c r="D25" i="19"/>
  <c r="D79" i="19" s="1"/>
  <c r="D36" i="19"/>
  <c r="D39" i="19" s="1"/>
  <c r="D47" i="19" s="1"/>
  <c r="C24" i="19"/>
  <c r="D11" i="19"/>
  <c r="C14" i="19"/>
  <c r="C18" i="19"/>
  <c r="C10" i="19"/>
  <c r="D15" i="19"/>
  <c r="E36" i="20"/>
  <c r="C63" i="20"/>
  <c r="C23" i="19"/>
  <c r="C12" i="20"/>
  <c r="C20" i="20" s="1"/>
  <c r="D63" i="20"/>
  <c r="M128" i="19" l="1"/>
  <c r="N101" i="20"/>
  <c r="N209" i="20"/>
  <c r="M47" i="20"/>
  <c r="M20" i="20"/>
  <c r="D20" i="20"/>
  <c r="N47" i="20"/>
  <c r="N46" i="19"/>
  <c r="N47" i="19"/>
  <c r="P20" i="20"/>
  <c r="M178" i="19"/>
  <c r="M181" i="19" s="1"/>
  <c r="Q99" i="20"/>
  <c r="Q126" i="20"/>
  <c r="Q102" i="19"/>
  <c r="Q102" i="20"/>
  <c r="Q126" i="19"/>
  <c r="M189" i="20"/>
  <c r="P205" i="19"/>
  <c r="P208" i="19" s="1"/>
  <c r="N189" i="20"/>
  <c r="M216" i="20"/>
  <c r="N178" i="19"/>
  <c r="N181" i="19" s="1"/>
  <c r="N135" i="20"/>
  <c r="P216" i="20"/>
  <c r="M205" i="19"/>
  <c r="M208" i="19" s="1"/>
  <c r="P135" i="20"/>
  <c r="N216" i="20"/>
  <c r="O205" i="20"/>
  <c r="O208" i="20" s="1"/>
  <c r="P178" i="19"/>
  <c r="P181" i="19" s="1"/>
  <c r="N205" i="19"/>
  <c r="N208" i="19" s="1"/>
  <c r="O178" i="20"/>
  <c r="O181" i="20" s="1"/>
  <c r="M135" i="20"/>
  <c r="N151" i="20"/>
  <c r="N154" i="20" s="1"/>
  <c r="M151" i="20"/>
  <c r="M154" i="20" s="1"/>
  <c r="P151" i="20"/>
  <c r="P154" i="20" s="1"/>
  <c r="N232" i="20"/>
  <c r="N235" i="20" s="1"/>
  <c r="P124" i="19"/>
  <c r="P127" i="19" s="1"/>
  <c r="M124" i="19"/>
  <c r="M127" i="19" s="1"/>
  <c r="N124" i="19"/>
  <c r="N127" i="19" s="1"/>
  <c r="O124" i="20"/>
  <c r="O127" i="20" s="1"/>
  <c r="C70" i="20"/>
  <c r="C73" i="20" s="1"/>
  <c r="M70" i="20"/>
  <c r="M73" i="20" s="1"/>
  <c r="P70" i="20"/>
  <c r="P73" i="20" s="1"/>
  <c r="N70" i="20"/>
  <c r="N73" i="20" s="1"/>
  <c r="P70" i="19"/>
  <c r="P73" i="19" s="1"/>
  <c r="D70" i="20"/>
  <c r="D73" i="20" s="1"/>
  <c r="P232" i="20"/>
  <c r="P235" i="20" s="1"/>
  <c r="M232" i="20"/>
  <c r="M235" i="20" s="1"/>
  <c r="N97" i="19"/>
  <c r="N100" i="19" s="1"/>
  <c r="N16" i="19"/>
  <c r="N19" i="19" s="1"/>
  <c r="O97" i="20"/>
  <c r="O100" i="20" s="1"/>
  <c r="M97" i="19"/>
  <c r="M100" i="19" s="1"/>
  <c r="M16" i="19"/>
  <c r="M19" i="19" s="1"/>
  <c r="P97" i="19"/>
  <c r="P100" i="19" s="1"/>
  <c r="O43" i="20"/>
  <c r="O46" i="20" s="1"/>
  <c r="M43" i="19"/>
  <c r="M46" i="19" s="1"/>
  <c r="C16" i="19"/>
  <c r="C19" i="19" s="1"/>
  <c r="E16" i="20"/>
  <c r="E19" i="20" s="1"/>
  <c r="D16" i="19"/>
  <c r="D19" i="19" s="1"/>
  <c r="O16" i="20"/>
  <c r="O19" i="20" s="1"/>
  <c r="O145" i="20"/>
  <c r="Q145" i="20" s="1"/>
  <c r="Q172" i="19"/>
  <c r="Q91" i="20"/>
  <c r="P145" i="19"/>
  <c r="Q10" i="20"/>
  <c r="O10" i="19"/>
  <c r="D64" i="19"/>
  <c r="C26" i="19"/>
  <c r="C80" i="19" s="1"/>
  <c r="O92" i="19"/>
  <c r="Q92" i="19" s="1"/>
  <c r="N93" i="19"/>
  <c r="Q173" i="19"/>
  <c r="M93" i="19"/>
  <c r="M101" i="19" s="1"/>
  <c r="P93" i="19"/>
  <c r="P101" i="19" s="1"/>
  <c r="O11" i="19"/>
  <c r="Q11" i="19" s="1"/>
  <c r="Q92" i="20"/>
  <c r="C27" i="20"/>
  <c r="D65" i="19"/>
  <c r="Q11" i="20"/>
  <c r="N12" i="19"/>
  <c r="Q133" i="20"/>
  <c r="Q133" i="19"/>
  <c r="Q106" i="20"/>
  <c r="N233" i="19"/>
  <c r="N238" i="19" s="1"/>
  <c r="O206" i="19"/>
  <c r="Q206" i="19" s="1"/>
  <c r="Q211" i="19" s="1"/>
  <c r="N238" i="20"/>
  <c r="N76" i="20"/>
  <c r="M238" i="20"/>
  <c r="P233" i="19"/>
  <c r="P238" i="19" s="1"/>
  <c r="P184" i="19"/>
  <c r="O184" i="20"/>
  <c r="O211" i="20"/>
  <c r="P238" i="20"/>
  <c r="O130" i="20"/>
  <c r="P157" i="20"/>
  <c r="M157" i="20"/>
  <c r="N157" i="20"/>
  <c r="O103" i="20"/>
  <c r="M76" i="20"/>
  <c r="M152" i="19"/>
  <c r="M103" i="19"/>
  <c r="O49" i="20"/>
  <c r="D22" i="19"/>
  <c r="C76" i="20"/>
  <c r="E22" i="20"/>
  <c r="O22" i="20"/>
  <c r="C22" i="19"/>
  <c r="P76" i="19"/>
  <c r="M49" i="19"/>
  <c r="P201" i="19"/>
  <c r="M233" i="19"/>
  <c r="O179" i="19"/>
  <c r="O184" i="19" s="1"/>
  <c r="N226" i="19"/>
  <c r="O203" i="19"/>
  <c r="Q203" i="19" s="1"/>
  <c r="O177" i="19"/>
  <c r="Q177" i="19" s="1"/>
  <c r="Q203" i="20"/>
  <c r="P230" i="19"/>
  <c r="Q199" i="20"/>
  <c r="M226" i="19"/>
  <c r="M201" i="19"/>
  <c r="O199" i="19"/>
  <c r="O201" i="19" s="1"/>
  <c r="Q177" i="20"/>
  <c r="M150" i="19"/>
  <c r="O150" i="19" s="1"/>
  <c r="O96" i="19"/>
  <c r="P150" i="19"/>
  <c r="M69" i="19"/>
  <c r="N69" i="19"/>
  <c r="O15" i="19"/>
  <c r="Q15" i="19" s="1"/>
  <c r="D69" i="19"/>
  <c r="E69" i="20"/>
  <c r="Q123" i="19"/>
  <c r="Q122" i="20"/>
  <c r="Q123" i="20"/>
  <c r="Q96" i="20"/>
  <c r="Q122" i="19"/>
  <c r="O202" i="19"/>
  <c r="O175" i="19"/>
  <c r="M229" i="19"/>
  <c r="M232" i="19" s="1"/>
  <c r="N229" i="19"/>
  <c r="N232" i="19" s="1"/>
  <c r="N235" i="19" s="1"/>
  <c r="P229" i="19"/>
  <c r="M148" i="19"/>
  <c r="O201" i="20"/>
  <c r="O209" i="20" s="1"/>
  <c r="P66" i="19"/>
  <c r="N67" i="19"/>
  <c r="O117" i="19"/>
  <c r="Q117" i="19" s="1"/>
  <c r="Q120" i="19" s="1"/>
  <c r="C63" i="19"/>
  <c r="O121" i="19"/>
  <c r="O93" i="20"/>
  <c r="P80" i="19"/>
  <c r="O125" i="19"/>
  <c r="P147" i="20"/>
  <c r="P155" i="20" s="1"/>
  <c r="O174" i="20"/>
  <c r="O17" i="19"/>
  <c r="O22" i="19" s="1"/>
  <c r="O134" i="20"/>
  <c r="O107" i="20"/>
  <c r="D12" i="19"/>
  <c r="D20" i="19" s="1"/>
  <c r="P54" i="20"/>
  <c r="M80" i="20"/>
  <c r="O53" i="20"/>
  <c r="E18" i="19"/>
  <c r="E72" i="19" s="1"/>
  <c r="C72" i="19"/>
  <c r="D54" i="19"/>
  <c r="N147" i="20"/>
  <c r="N155" i="20" s="1"/>
  <c r="Q95" i="20"/>
  <c r="D71" i="19"/>
  <c r="D76" i="19" s="1"/>
  <c r="D27" i="20"/>
  <c r="D80" i="20"/>
  <c r="E21" i="19"/>
  <c r="E75" i="19" s="1"/>
  <c r="C75" i="19"/>
  <c r="E14" i="19"/>
  <c r="E68" i="19" s="1"/>
  <c r="C68" i="19"/>
  <c r="O23" i="19"/>
  <c r="O26" i="19" s="1"/>
  <c r="M39" i="19"/>
  <c r="P107" i="19"/>
  <c r="D26" i="19"/>
  <c r="D80" i="19" s="1"/>
  <c r="D77" i="19"/>
  <c r="N108" i="20"/>
  <c r="E64" i="20"/>
  <c r="E65" i="20"/>
  <c r="C66" i="20"/>
  <c r="E12" i="20"/>
  <c r="E20" i="20" s="1"/>
  <c r="O131" i="19"/>
  <c r="O134" i="19" s="1"/>
  <c r="O120" i="20"/>
  <c r="O128" i="20" s="1"/>
  <c r="O40" i="19"/>
  <c r="O43" i="19" s="1"/>
  <c r="N54" i="20"/>
  <c r="N161" i="20"/>
  <c r="P66" i="20"/>
  <c r="P27" i="20"/>
  <c r="P54" i="19"/>
  <c r="M54" i="20"/>
  <c r="E26" i="20"/>
  <c r="E77" i="20"/>
  <c r="E39" i="20"/>
  <c r="E47" i="20" s="1"/>
  <c r="C54" i="20"/>
  <c r="E71" i="20"/>
  <c r="E76" i="20" s="1"/>
  <c r="E67" i="20"/>
  <c r="P80" i="20"/>
  <c r="D67" i="19"/>
  <c r="E25" i="19"/>
  <c r="E79" i="19" s="1"/>
  <c r="C79" i="19"/>
  <c r="E9" i="19"/>
  <c r="E17" i="19"/>
  <c r="C71" i="19"/>
  <c r="P108" i="20"/>
  <c r="E23" i="19"/>
  <c r="C77" i="19"/>
  <c r="E10" i="19"/>
  <c r="C64" i="19"/>
  <c r="E24" i="19"/>
  <c r="E78" i="19" s="1"/>
  <c r="C78" i="19"/>
  <c r="P161" i="20"/>
  <c r="N80" i="20"/>
  <c r="O26" i="20"/>
  <c r="O98" i="19"/>
  <c r="O104" i="19"/>
  <c r="Q104" i="19" s="1"/>
  <c r="N107" i="19"/>
  <c r="E13" i="19"/>
  <c r="C67" i="19"/>
  <c r="P27" i="19"/>
  <c r="M53" i="19"/>
  <c r="D54" i="20"/>
  <c r="D66" i="20"/>
  <c r="D74" i="20" s="1"/>
  <c r="E15" i="19"/>
  <c r="C69" i="19"/>
  <c r="E39" i="19"/>
  <c r="E47" i="19" s="1"/>
  <c r="C54" i="19"/>
  <c r="C65" i="19"/>
  <c r="E11" i="19"/>
  <c r="E65" i="19" s="1"/>
  <c r="N27" i="20"/>
  <c r="O230" i="19"/>
  <c r="O240" i="19"/>
  <c r="Q240" i="19" s="1"/>
  <c r="O231" i="19"/>
  <c r="Q231" i="19" s="1"/>
  <c r="N242" i="19"/>
  <c r="O241" i="19"/>
  <c r="Q241" i="19" s="1"/>
  <c r="N63" i="19"/>
  <c r="O63" i="19" s="1"/>
  <c r="O234" i="19"/>
  <c r="Q234" i="19" s="1"/>
  <c r="O237" i="19"/>
  <c r="Q237" i="19" s="1"/>
  <c r="O44" i="19"/>
  <c r="O49" i="19" s="1"/>
  <c r="O68" i="19"/>
  <c r="Q68" i="19" s="1"/>
  <c r="O227" i="19"/>
  <c r="Q227" i="19" s="1"/>
  <c r="O226" i="20"/>
  <c r="P152" i="19"/>
  <c r="P157" i="19" s="1"/>
  <c r="O153" i="20"/>
  <c r="N228" i="20"/>
  <c r="N236" i="20" s="1"/>
  <c r="P158" i="19"/>
  <c r="P161" i="19" s="1"/>
  <c r="P144" i="19"/>
  <c r="O160" i="20"/>
  <c r="O150" i="20"/>
  <c r="O146" i="19"/>
  <c r="Q146" i="19" s="1"/>
  <c r="P242" i="19"/>
  <c r="M66" i="20"/>
  <c r="M27" i="20"/>
  <c r="O234" i="20"/>
  <c r="Q234" i="20" s="1"/>
  <c r="O237" i="20"/>
  <c r="Q237" i="20" s="1"/>
  <c r="O227" i="20"/>
  <c r="Q227" i="20" s="1"/>
  <c r="O215" i="20"/>
  <c r="Q212" i="20"/>
  <c r="Q215" i="20" s="1"/>
  <c r="O188" i="19"/>
  <c r="Q185" i="19"/>
  <c r="Q188" i="19" s="1"/>
  <c r="M77" i="19"/>
  <c r="O77" i="20"/>
  <c r="P228" i="20"/>
  <c r="P236" i="20" s="1"/>
  <c r="O152" i="20"/>
  <c r="Q125" i="20"/>
  <c r="N148" i="19"/>
  <c r="N144" i="19"/>
  <c r="O144" i="19" s="1"/>
  <c r="O240" i="20"/>
  <c r="Q240" i="20" s="1"/>
  <c r="P148" i="19"/>
  <c r="M78" i="19"/>
  <c r="O78" i="19" s="1"/>
  <c r="Q78" i="19" s="1"/>
  <c r="O78" i="20"/>
  <c r="Q78" i="20" s="1"/>
  <c r="O233" i="20"/>
  <c r="M228" i="20"/>
  <c r="M236" i="20" s="1"/>
  <c r="O225" i="20"/>
  <c r="O174" i="19"/>
  <c r="Q171" i="19"/>
  <c r="O160" i="19"/>
  <c r="Q98" i="20"/>
  <c r="M71" i="19"/>
  <c r="O71" i="20"/>
  <c r="O188" i="20"/>
  <c r="Q185" i="20"/>
  <c r="Q188" i="20" s="1"/>
  <c r="Q179" i="20"/>
  <c r="Q175" i="20"/>
  <c r="M79" i="19"/>
  <c r="O79" i="19" s="1"/>
  <c r="Q79" i="19" s="1"/>
  <c r="O79" i="20"/>
  <c r="Q79" i="20" s="1"/>
  <c r="O149" i="20"/>
  <c r="M108" i="20"/>
  <c r="Q40" i="20"/>
  <c r="Q43" i="20" s="1"/>
  <c r="N242" i="20"/>
  <c r="N77" i="19"/>
  <c r="N80" i="19" s="1"/>
  <c r="Q202" i="20"/>
  <c r="M242" i="19"/>
  <c r="O239" i="19"/>
  <c r="O156" i="20"/>
  <c r="Q156" i="20" s="1"/>
  <c r="O146" i="20"/>
  <c r="Q146" i="20" s="1"/>
  <c r="Q106" i="19"/>
  <c r="O156" i="19"/>
  <c r="Q156" i="19" s="1"/>
  <c r="Q94" i="20"/>
  <c r="M67" i="19"/>
  <c r="O67" i="20"/>
  <c r="Q44" i="20"/>
  <c r="Q49" i="20" s="1"/>
  <c r="Q36" i="20"/>
  <c r="Q39" i="20" s="1"/>
  <c r="O39" i="20"/>
  <c r="P242" i="20"/>
  <c r="M12" i="19"/>
  <c r="O9" i="19"/>
  <c r="O215" i="19"/>
  <c r="Q212" i="19"/>
  <c r="Q215" i="19" s="1"/>
  <c r="M161" i="20"/>
  <c r="O158" i="20"/>
  <c r="O148" i="20"/>
  <c r="Q131" i="20"/>
  <c r="Q121" i="20"/>
  <c r="O94" i="19"/>
  <c r="O90" i="19"/>
  <c r="O50" i="19"/>
  <c r="O53" i="19" s="1"/>
  <c r="Q23" i="20"/>
  <c r="Q26" i="20" s="1"/>
  <c r="Q13" i="20"/>
  <c r="M159" i="19"/>
  <c r="O159" i="19" s="1"/>
  <c r="Q159" i="19" s="1"/>
  <c r="O105" i="19"/>
  <c r="Q105" i="19" s="1"/>
  <c r="O68" i="20"/>
  <c r="Q68" i="20" s="1"/>
  <c r="M145" i="19"/>
  <c r="O145" i="19" s="1"/>
  <c r="O91" i="19"/>
  <c r="M153" i="19"/>
  <c r="O153" i="19" s="1"/>
  <c r="O99" i="19"/>
  <c r="Q63" i="20"/>
  <c r="N71" i="19"/>
  <c r="N76" i="19" s="1"/>
  <c r="Q104" i="20"/>
  <c r="Q50" i="20"/>
  <c r="Q53" i="20" s="1"/>
  <c r="O69" i="20"/>
  <c r="Q15" i="20"/>
  <c r="Q198" i="19"/>
  <c r="M147" i="20"/>
  <c r="M155" i="20" s="1"/>
  <c r="O144" i="20"/>
  <c r="Q117" i="20"/>
  <c r="Q120" i="20" s="1"/>
  <c r="Q17" i="20"/>
  <c r="Q22" i="20" s="1"/>
  <c r="N158" i="19"/>
  <c r="N161" i="19" s="1"/>
  <c r="O230" i="20"/>
  <c r="N228" i="19"/>
  <c r="M72" i="19"/>
  <c r="O72" i="19" s="1"/>
  <c r="Q72" i="19" s="1"/>
  <c r="O72" i="20"/>
  <c r="Q72" i="20" s="1"/>
  <c r="M242" i="20"/>
  <c r="O239" i="20"/>
  <c r="O229" i="20"/>
  <c r="Q206" i="20"/>
  <c r="Q211" i="20" s="1"/>
  <c r="O225" i="19"/>
  <c r="Q225" i="19" s="1"/>
  <c r="Q90" i="20"/>
  <c r="O241" i="20"/>
  <c r="Q241" i="20" s="1"/>
  <c r="O231" i="20"/>
  <c r="Q231" i="20" s="1"/>
  <c r="M75" i="19"/>
  <c r="O75" i="19" s="1"/>
  <c r="Q75" i="19" s="1"/>
  <c r="O75" i="20"/>
  <c r="Q75" i="20" s="1"/>
  <c r="M65" i="19"/>
  <c r="O65" i="19" s="1"/>
  <c r="Q65" i="19" s="1"/>
  <c r="O65" i="20"/>
  <c r="Q65" i="20" s="1"/>
  <c r="O36" i="19"/>
  <c r="O12" i="20"/>
  <c r="Q9" i="20"/>
  <c r="O159" i="20"/>
  <c r="Q159" i="20" s="1"/>
  <c r="M64" i="19"/>
  <c r="O64" i="19" s="1"/>
  <c r="Q64" i="19" s="1"/>
  <c r="O64" i="20"/>
  <c r="Q64" i="20" s="1"/>
  <c r="P189" i="20"/>
  <c r="N152" i="19"/>
  <c r="N157" i="19" s="1"/>
  <c r="O13" i="19"/>
  <c r="M149" i="19"/>
  <c r="O149" i="19" s="1"/>
  <c r="O95" i="19"/>
  <c r="N66" i="20"/>
  <c r="D63" i="19"/>
  <c r="E36" i="19"/>
  <c r="E63" i="20"/>
  <c r="C12" i="19"/>
  <c r="N236" i="19" l="1"/>
  <c r="M235" i="19"/>
  <c r="M209" i="19"/>
  <c r="N209" i="19"/>
  <c r="O209" i="19"/>
  <c r="C20" i="19"/>
  <c r="P128" i="19"/>
  <c r="O101" i="20"/>
  <c r="N101" i="19"/>
  <c r="N128" i="19"/>
  <c r="P182" i="19"/>
  <c r="Q103" i="20"/>
  <c r="P74" i="20"/>
  <c r="O182" i="20"/>
  <c r="O189" i="20" s="1"/>
  <c r="P209" i="19"/>
  <c r="P216" i="19" s="1"/>
  <c r="M182" i="19"/>
  <c r="N182" i="19"/>
  <c r="M74" i="20"/>
  <c r="M81" i="20" s="1"/>
  <c r="M20" i="19"/>
  <c r="P74" i="19"/>
  <c r="P81" i="19" s="1"/>
  <c r="O178" i="19"/>
  <c r="O181" i="19" s="1"/>
  <c r="O20" i="20"/>
  <c r="Q130" i="20"/>
  <c r="O47" i="20"/>
  <c r="C74" i="20"/>
  <c r="P162" i="20"/>
  <c r="Q47" i="20"/>
  <c r="N74" i="20"/>
  <c r="O46" i="19"/>
  <c r="M47" i="19"/>
  <c r="N189" i="19"/>
  <c r="Q46" i="20"/>
  <c r="O205" i="19"/>
  <c r="O208" i="19" s="1"/>
  <c r="N20" i="19"/>
  <c r="Q178" i="20"/>
  <c r="Q153" i="20"/>
  <c r="N162" i="20"/>
  <c r="Q99" i="19"/>
  <c r="M162" i="20"/>
  <c r="N70" i="19"/>
  <c r="N73" i="19" s="1"/>
  <c r="Q153" i="19"/>
  <c r="M216" i="19"/>
  <c r="P135" i="19"/>
  <c r="N216" i="19"/>
  <c r="O216" i="20"/>
  <c r="Q205" i="20"/>
  <c r="Q208" i="20" s="1"/>
  <c r="W208" i="20" s="1"/>
  <c r="P189" i="19"/>
  <c r="E70" i="20"/>
  <c r="E73" i="20" s="1"/>
  <c r="O151" i="20"/>
  <c r="O154" i="20" s="1"/>
  <c r="M135" i="19"/>
  <c r="P151" i="19"/>
  <c r="P154" i="19" s="1"/>
  <c r="N151" i="19"/>
  <c r="N154" i="19" s="1"/>
  <c r="N135" i="19"/>
  <c r="M151" i="19"/>
  <c r="M154" i="19" s="1"/>
  <c r="O124" i="19"/>
  <c r="O127" i="19" s="1"/>
  <c r="Q124" i="20"/>
  <c r="Q127" i="20" s="1"/>
  <c r="M70" i="19"/>
  <c r="M73" i="19" s="1"/>
  <c r="N81" i="20"/>
  <c r="O70" i="20"/>
  <c r="O73" i="20" s="1"/>
  <c r="C70" i="19"/>
  <c r="C73" i="19" s="1"/>
  <c r="D70" i="19"/>
  <c r="D73" i="19" s="1"/>
  <c r="P81" i="20"/>
  <c r="Q97" i="20"/>
  <c r="Q100" i="20" s="1"/>
  <c r="O232" i="20"/>
  <c r="O235" i="20" s="1"/>
  <c r="P232" i="19"/>
  <c r="P235" i="19" s="1"/>
  <c r="O97" i="19"/>
  <c r="O100" i="19" s="1"/>
  <c r="E16" i="19"/>
  <c r="E19" i="19" s="1"/>
  <c r="O16" i="19"/>
  <c r="O19" i="19" s="1"/>
  <c r="Q16" i="20"/>
  <c r="Q19" i="20" s="1"/>
  <c r="M147" i="19"/>
  <c r="Q91" i="19"/>
  <c r="Q145" i="19"/>
  <c r="Q54" i="20"/>
  <c r="Q10" i="19"/>
  <c r="E64" i="19"/>
  <c r="P147" i="19"/>
  <c r="P155" i="19" s="1"/>
  <c r="Q174" i="19"/>
  <c r="N147" i="19"/>
  <c r="N155" i="19" s="1"/>
  <c r="Q93" i="20"/>
  <c r="Q101" i="20" s="1"/>
  <c r="Q12" i="20"/>
  <c r="C27" i="19"/>
  <c r="C81" i="19" s="1"/>
  <c r="Q134" i="20"/>
  <c r="Q107" i="20"/>
  <c r="Q160" i="19"/>
  <c r="Q160" i="20"/>
  <c r="O211" i="19"/>
  <c r="Q184" i="20"/>
  <c r="O238" i="20"/>
  <c r="O233" i="19"/>
  <c r="O238" i="19" s="1"/>
  <c r="M238" i="19"/>
  <c r="Q125" i="19"/>
  <c r="Q130" i="19" s="1"/>
  <c r="O130" i="19"/>
  <c r="O103" i="19"/>
  <c r="O157" i="20"/>
  <c r="M157" i="19"/>
  <c r="O76" i="20"/>
  <c r="M76" i="19"/>
  <c r="E22" i="19"/>
  <c r="C76" i="19"/>
  <c r="P228" i="19"/>
  <c r="P236" i="19" s="1"/>
  <c r="M228" i="19"/>
  <c r="M236" i="19" s="1"/>
  <c r="Q179" i="19"/>
  <c r="Q184" i="19" s="1"/>
  <c r="O226" i="19"/>
  <c r="Q226" i="19" s="1"/>
  <c r="Q230" i="20"/>
  <c r="Q230" i="19"/>
  <c r="Q226" i="20"/>
  <c r="Q199" i="19"/>
  <c r="Q96" i="19"/>
  <c r="O69" i="19"/>
  <c r="Q69" i="20"/>
  <c r="N27" i="19"/>
  <c r="E69" i="19"/>
  <c r="Q150" i="19"/>
  <c r="Q150" i="20"/>
  <c r="Q175" i="19"/>
  <c r="Q178" i="19" s="1"/>
  <c r="Q181" i="19" s="1"/>
  <c r="Q202" i="19"/>
  <c r="M189" i="19"/>
  <c r="O229" i="19"/>
  <c r="O232" i="19" s="1"/>
  <c r="O235" i="19" s="1"/>
  <c r="Q174" i="20"/>
  <c r="Q182" i="20" s="1"/>
  <c r="Q149" i="20"/>
  <c r="Q149" i="19"/>
  <c r="Q201" i="20"/>
  <c r="Q209" i="20" s="1"/>
  <c r="W209" i="20" s="1"/>
  <c r="M108" i="19"/>
  <c r="P108" i="19"/>
  <c r="N54" i="19"/>
  <c r="Q17" i="19"/>
  <c r="Q22" i="19" s="1"/>
  <c r="I66" i="16"/>
  <c r="I66" i="1"/>
  <c r="I66" i="14"/>
  <c r="I66" i="15"/>
  <c r="I66" i="13"/>
  <c r="I66" i="17"/>
  <c r="O120" i="19"/>
  <c r="O128" i="19" s="1"/>
  <c r="O108" i="20"/>
  <c r="O135" i="20"/>
  <c r="D66" i="19"/>
  <c r="Q121" i="19"/>
  <c r="O80" i="20"/>
  <c r="Q107" i="19"/>
  <c r="N66" i="19"/>
  <c r="N74" i="19" s="1"/>
  <c r="N108" i="19"/>
  <c r="Q40" i="19"/>
  <c r="Q43" i="19" s="1"/>
  <c r="M80" i="19"/>
  <c r="D81" i="20"/>
  <c r="O147" i="20"/>
  <c r="O155" i="20" s="1"/>
  <c r="Q98" i="19"/>
  <c r="C81" i="20"/>
  <c r="O54" i="20"/>
  <c r="E71" i="19"/>
  <c r="E76" i="19" s="1"/>
  <c r="E27" i="20"/>
  <c r="E80" i="20"/>
  <c r="M54" i="19"/>
  <c r="O27" i="20"/>
  <c r="D27" i="19"/>
  <c r="D81" i="19" s="1"/>
  <c r="Q95" i="19"/>
  <c r="O93" i="19"/>
  <c r="O101" i="19" s="1"/>
  <c r="Q131" i="19"/>
  <c r="Q134" i="19" s="1"/>
  <c r="E54" i="19"/>
  <c r="O107" i="19"/>
  <c r="E67" i="19"/>
  <c r="O161" i="20"/>
  <c r="E26" i="19"/>
  <c r="E77" i="19"/>
  <c r="C66" i="19"/>
  <c r="E12" i="19"/>
  <c r="Q23" i="19"/>
  <c r="Q26" i="19" s="1"/>
  <c r="E54" i="20"/>
  <c r="E66" i="20"/>
  <c r="Q44" i="19"/>
  <c r="Q49" i="19" s="1"/>
  <c r="E63" i="19"/>
  <c r="M27" i="19"/>
  <c r="N243" i="20"/>
  <c r="O148" i="19"/>
  <c r="Q144" i="19"/>
  <c r="Q66" i="20"/>
  <c r="Q158" i="20"/>
  <c r="P243" i="20"/>
  <c r="Q229" i="20"/>
  <c r="O66" i="19"/>
  <c r="Q63" i="19"/>
  <c r="Q66" i="19" s="1"/>
  <c r="Q13" i="19"/>
  <c r="Q16" i="19" s="1"/>
  <c r="O39" i="19"/>
  <c r="O47" i="19" s="1"/>
  <c r="Q36" i="19"/>
  <c r="Q39" i="19" s="1"/>
  <c r="Q90" i="19"/>
  <c r="Q148" i="20"/>
  <c r="O12" i="19"/>
  <c r="Q9" i="19"/>
  <c r="M243" i="20"/>
  <c r="O158" i="19"/>
  <c r="O161" i="19" s="1"/>
  <c r="Q152" i="20"/>
  <c r="Q77" i="20"/>
  <c r="Q80" i="20" s="1"/>
  <c r="Q67" i="20"/>
  <c r="Q71" i="20"/>
  <c r="Q76" i="20" s="1"/>
  <c r="O66" i="20"/>
  <c r="Q50" i="19"/>
  <c r="Q53" i="19" s="1"/>
  <c r="O67" i="19"/>
  <c r="O71" i="19"/>
  <c r="O76" i="19" s="1"/>
  <c r="O228" i="20"/>
  <c r="O236" i="20" s="1"/>
  <c r="Q225" i="20"/>
  <c r="M66" i="19"/>
  <c r="O242" i="20"/>
  <c r="Q239" i="20"/>
  <c r="Q242" i="20" s="1"/>
  <c r="O152" i="19"/>
  <c r="Q144" i="20"/>
  <c r="Q147" i="20" s="1"/>
  <c r="Q94" i="19"/>
  <c r="Q239" i="19"/>
  <c r="Q242" i="19" s="1"/>
  <c r="O242" i="19"/>
  <c r="Q233" i="20"/>
  <c r="Q238" i="20" s="1"/>
  <c r="M161" i="19"/>
  <c r="O77" i="19"/>
  <c r="O80" i="19" s="1"/>
  <c r="Q128" i="20" l="1"/>
  <c r="Q182" i="19"/>
  <c r="M155" i="19"/>
  <c r="M162" i="19" s="1"/>
  <c r="Q181" i="20"/>
  <c r="W181" i="20" s="1"/>
  <c r="O182" i="19"/>
  <c r="O189" i="19" s="1"/>
  <c r="Q20" i="20"/>
  <c r="Q19" i="19"/>
  <c r="C74" i="19"/>
  <c r="O20" i="19"/>
  <c r="E74" i="20"/>
  <c r="M74" i="19"/>
  <c r="O74" i="20"/>
  <c r="O81" i="20" s="1"/>
  <c r="E20" i="19"/>
  <c r="Q46" i="19"/>
  <c r="W182" i="20"/>
  <c r="D74" i="19"/>
  <c r="N162" i="19"/>
  <c r="Q47" i="19"/>
  <c r="W178" i="20"/>
  <c r="O157" i="19"/>
  <c r="Q157" i="20"/>
  <c r="Q103" i="19"/>
  <c r="N81" i="19"/>
  <c r="Q189" i="19"/>
  <c r="P162" i="19"/>
  <c r="E70" i="19"/>
  <c r="E73" i="19" s="1"/>
  <c r="M81" i="19"/>
  <c r="Q151" i="20"/>
  <c r="Q154" i="20" s="1"/>
  <c r="Q205" i="19"/>
  <c r="Q208" i="19" s="1"/>
  <c r="Q232" i="20"/>
  <c r="Q235" i="20" s="1"/>
  <c r="W235" i="20" s="1"/>
  <c r="Q135" i="20"/>
  <c r="W205" i="20"/>
  <c r="O70" i="19"/>
  <c r="O73" i="19" s="1"/>
  <c r="O151" i="19"/>
  <c r="O154" i="19" s="1"/>
  <c r="Q70" i="20"/>
  <c r="Q73" i="20" s="1"/>
  <c r="Q124" i="19"/>
  <c r="Q97" i="19"/>
  <c r="Q100" i="19" s="1"/>
  <c r="Q93" i="19"/>
  <c r="Q12" i="19"/>
  <c r="Q20" i="19" s="1"/>
  <c r="Q54" i="19"/>
  <c r="Q161" i="20"/>
  <c r="Q233" i="19"/>
  <c r="Q238" i="19" s="1"/>
  <c r="O228" i="19"/>
  <c r="O236" i="19" s="1"/>
  <c r="Q228" i="20"/>
  <c r="Q236" i="20" s="1"/>
  <c r="W236" i="20" s="1"/>
  <c r="Q201" i="19"/>
  <c r="Q209" i="19" s="1"/>
  <c r="Q69" i="19"/>
  <c r="O216" i="19"/>
  <c r="P243" i="19"/>
  <c r="M243" i="19"/>
  <c r="N243" i="19"/>
  <c r="Q229" i="19"/>
  <c r="Q232" i="19" s="1"/>
  <c r="E81" i="20"/>
  <c r="O54" i="19"/>
  <c r="Q27" i="20"/>
  <c r="Q108" i="20"/>
  <c r="E66" i="19"/>
  <c r="E27" i="19"/>
  <c r="E81" i="19" s="1"/>
  <c r="E80" i="19"/>
  <c r="O147" i="19"/>
  <c r="O155" i="19" s="1"/>
  <c r="Q148" i="19"/>
  <c r="O108" i="19"/>
  <c r="O27" i="19"/>
  <c r="Q67" i="19"/>
  <c r="Q158" i="19"/>
  <c r="Q161" i="19" s="1"/>
  <c r="O243" i="20"/>
  <c r="Q152" i="19"/>
  <c r="Q157" i="19" s="1"/>
  <c r="Q77" i="19"/>
  <c r="Q80" i="19" s="1"/>
  <c r="Q71" i="19"/>
  <c r="Q76" i="19" s="1"/>
  <c r="Q101" i="19" l="1"/>
  <c r="Q127" i="19"/>
  <c r="Q128" i="19"/>
  <c r="Q235" i="19"/>
  <c r="Q155" i="20"/>
  <c r="Q162" i="20" s="1"/>
  <c r="Q70" i="19"/>
  <c r="Q73" i="19" s="1"/>
  <c r="Q189" i="20"/>
  <c r="O74" i="19"/>
  <c r="O81" i="19" s="1"/>
  <c r="E74" i="19"/>
  <c r="Q74" i="20"/>
  <c r="Q81" i="20" s="1"/>
  <c r="Q216" i="20"/>
  <c r="W232" i="20"/>
  <c r="O135" i="19"/>
  <c r="Q216" i="19"/>
  <c r="O162" i="20"/>
  <c r="Q151" i="19"/>
  <c r="Q154" i="19" s="1"/>
  <c r="Q147" i="19"/>
  <c r="Q155" i="19" s="1"/>
  <c r="Q228" i="19"/>
  <c r="Q236" i="19" s="1"/>
  <c r="O243" i="19"/>
  <c r="Q243" i="20"/>
  <c r="Q108" i="19"/>
  <c r="Q27" i="19"/>
  <c r="O162" i="19"/>
  <c r="Q74" i="19" l="1"/>
  <c r="Q162" i="19"/>
  <c r="Q135" i="19"/>
  <c r="Q81" i="19"/>
  <c r="Q243" i="19"/>
  <c r="T48" i="16"/>
  <c r="V48" i="16" s="1"/>
  <c r="W48" i="16" s="1"/>
  <c r="T45" i="16"/>
  <c r="V45" i="16" s="1"/>
  <c r="T44" i="16"/>
  <c r="T42" i="16"/>
  <c r="V42" i="16" s="1"/>
  <c r="W42" i="16" s="1"/>
  <c r="T41" i="16"/>
  <c r="T40" i="16"/>
  <c r="V38" i="16"/>
  <c r="W38" i="16" s="1"/>
  <c r="V37" i="16"/>
  <c r="T18" i="16"/>
  <c r="V18" i="16" s="1"/>
  <c r="W18" i="16" s="1"/>
  <c r="T17" i="16"/>
  <c r="T15" i="16"/>
  <c r="V15" i="16" s="1"/>
  <c r="T14" i="16"/>
  <c r="T13" i="16"/>
  <c r="V11" i="16"/>
  <c r="V10" i="16"/>
  <c r="W207" i="16"/>
  <c r="V200" i="16"/>
  <c r="V199" i="16"/>
  <c r="V198" i="16"/>
  <c r="W204" i="16"/>
  <c r="W202" i="16"/>
  <c r="W199" i="16"/>
  <c r="W198" i="16"/>
  <c r="W206" i="16"/>
  <c r="W203" i="16"/>
  <c r="W200" i="16"/>
  <c r="V180" i="16"/>
  <c r="V172" i="16"/>
  <c r="W172" i="16" s="1"/>
  <c r="V171" i="16"/>
  <c r="W171" i="16" s="1"/>
  <c r="T126" i="16"/>
  <c r="T125" i="16"/>
  <c r="T123" i="16"/>
  <c r="T122" i="16"/>
  <c r="T121" i="16"/>
  <c r="V119" i="16"/>
  <c r="W119" i="16" s="1"/>
  <c r="V118" i="16"/>
  <c r="V117" i="16"/>
  <c r="T99" i="16"/>
  <c r="T98" i="16"/>
  <c r="V92" i="16"/>
  <c r="V91" i="16"/>
  <c r="V36" i="16"/>
  <c r="V9" i="16"/>
  <c r="W9" i="16" s="1"/>
  <c r="H38" i="16"/>
  <c r="H37" i="16"/>
  <c r="H36" i="16"/>
  <c r="I36" i="16" s="1"/>
  <c r="I18" i="16"/>
  <c r="I17" i="16"/>
  <c r="I15" i="16"/>
  <c r="I14" i="16"/>
  <c r="I13" i="16"/>
  <c r="I11" i="16"/>
  <c r="I10" i="16"/>
  <c r="H9" i="16"/>
  <c r="I9" i="16" s="1"/>
  <c r="W180" i="16" l="1"/>
  <c r="T127" i="16"/>
  <c r="T128" i="16"/>
  <c r="T100" i="16"/>
  <c r="T101" i="16"/>
  <c r="T124" i="16"/>
  <c r="V204" i="16"/>
  <c r="V177" i="16"/>
  <c r="T16" i="16"/>
  <c r="T19" i="16" s="1"/>
  <c r="T43" i="16"/>
  <c r="T46" i="16" s="1"/>
  <c r="V176" i="16"/>
  <c r="V41" i="16"/>
  <c r="W41" i="16" s="1"/>
  <c r="V14" i="16"/>
  <c r="W14" i="16" s="1"/>
  <c r="W92" i="16"/>
  <c r="V207" i="16"/>
  <c r="V179" i="16"/>
  <c r="V44" i="16"/>
  <c r="V206" i="16"/>
  <c r="V96" i="16"/>
  <c r="W96" i="16" s="1"/>
  <c r="V203" i="16"/>
  <c r="V202" i="16"/>
  <c r="V175" i="16"/>
  <c r="V40" i="16"/>
  <c r="I38" i="16"/>
  <c r="H65" i="16"/>
  <c r="I65" i="16" s="1"/>
  <c r="W117" i="16"/>
  <c r="V120" i="16"/>
  <c r="I37" i="16"/>
  <c r="H64" i="16"/>
  <c r="V17" i="16"/>
  <c r="V121" i="16"/>
  <c r="V13" i="16"/>
  <c r="V126" i="16"/>
  <c r="V122" i="16"/>
  <c r="V125" i="16"/>
  <c r="V173" i="16"/>
  <c r="W173" i="16" s="1"/>
  <c r="W36" i="16"/>
  <c r="W118" i="16"/>
  <c r="V123" i="16"/>
  <c r="V90" i="16"/>
  <c r="V94" i="16"/>
  <c r="V98" i="16"/>
  <c r="W91" i="16"/>
  <c r="V95" i="16"/>
  <c r="V99" i="16"/>
  <c r="W37" i="16"/>
  <c r="W45" i="16"/>
  <c r="W10" i="16"/>
  <c r="W11" i="16"/>
  <c r="W15" i="16"/>
  <c r="U201" i="16"/>
  <c r="U209" i="16" s="1"/>
  <c r="S201" i="16"/>
  <c r="S209" i="16" s="1"/>
  <c r="R201" i="16"/>
  <c r="R209" i="16" s="1"/>
  <c r="U72" i="16"/>
  <c r="S72" i="16"/>
  <c r="R72" i="16"/>
  <c r="U71" i="16"/>
  <c r="S71" i="16"/>
  <c r="R71" i="16"/>
  <c r="U69" i="16"/>
  <c r="S69" i="16"/>
  <c r="R69" i="16"/>
  <c r="U68" i="16"/>
  <c r="S68" i="16"/>
  <c r="R68" i="16"/>
  <c r="U67" i="16"/>
  <c r="T67" i="16"/>
  <c r="S67" i="16"/>
  <c r="R67" i="16"/>
  <c r="U65" i="16"/>
  <c r="S65" i="16"/>
  <c r="R65" i="16"/>
  <c r="U64" i="16"/>
  <c r="S64" i="16"/>
  <c r="R64" i="16"/>
  <c r="U63" i="16"/>
  <c r="S63" i="16"/>
  <c r="R63" i="16"/>
  <c r="H63" i="16"/>
  <c r="G63" i="16"/>
  <c r="F63" i="16"/>
  <c r="U39" i="16"/>
  <c r="U47" i="16" s="1"/>
  <c r="S39" i="16"/>
  <c r="S47" i="16" s="1"/>
  <c r="R39" i="16"/>
  <c r="R47" i="16" s="1"/>
  <c r="U12" i="16"/>
  <c r="U20" i="16" s="1"/>
  <c r="S12" i="16"/>
  <c r="S20" i="16" s="1"/>
  <c r="R12" i="16"/>
  <c r="R20" i="16" s="1"/>
  <c r="W126" i="16" l="1"/>
  <c r="W99" i="16"/>
  <c r="V100" i="16"/>
  <c r="R70" i="16"/>
  <c r="R73" i="16" s="1"/>
  <c r="V178" i="16"/>
  <c r="V205" i="16"/>
  <c r="V208" i="16" s="1"/>
  <c r="S70" i="16"/>
  <c r="S73" i="16" s="1"/>
  <c r="U70" i="16"/>
  <c r="U73" i="16" s="1"/>
  <c r="V124" i="16"/>
  <c r="V128" i="16" s="1"/>
  <c r="W128" i="16" s="1"/>
  <c r="W177" i="16"/>
  <c r="V97" i="16"/>
  <c r="V43" i="16"/>
  <c r="V46" i="16" s="1"/>
  <c r="W46" i="16" s="1"/>
  <c r="V16" i="16"/>
  <c r="W176" i="16"/>
  <c r="W122" i="16"/>
  <c r="W95" i="16"/>
  <c r="W44" i="16"/>
  <c r="W179" i="16"/>
  <c r="W175" i="16"/>
  <c r="T71" i="16"/>
  <c r="W40" i="16"/>
  <c r="U66" i="16"/>
  <c r="W17" i="16"/>
  <c r="T68" i="16"/>
  <c r="W90" i="16"/>
  <c r="V93" i="16"/>
  <c r="V101" i="16" s="1"/>
  <c r="W125" i="16"/>
  <c r="W121" i="16"/>
  <c r="W13" i="16"/>
  <c r="S66" i="16"/>
  <c r="S74" i="16" s="1"/>
  <c r="T64" i="16"/>
  <c r="V64" i="16" s="1"/>
  <c r="W64" i="16" s="1"/>
  <c r="T201" i="16"/>
  <c r="T209" i="16" s="1"/>
  <c r="T63" i="16"/>
  <c r="V63" i="16" s="1"/>
  <c r="T65" i="16"/>
  <c r="V65" i="16" s="1"/>
  <c r="W65" i="16" s="1"/>
  <c r="T72" i="16"/>
  <c r="V72" i="16" s="1"/>
  <c r="W72" i="16" s="1"/>
  <c r="V149" i="16"/>
  <c r="I16" i="16"/>
  <c r="T39" i="16"/>
  <c r="T47" i="16" s="1"/>
  <c r="I64" i="16"/>
  <c r="W98" i="16"/>
  <c r="T12" i="16"/>
  <c r="T20" i="16" s="1"/>
  <c r="V67" i="16"/>
  <c r="T69" i="16"/>
  <c r="V69" i="16" s="1"/>
  <c r="T146" i="16"/>
  <c r="W94" i="16"/>
  <c r="I63" i="16"/>
  <c r="W123" i="16"/>
  <c r="T153" i="16"/>
  <c r="R66" i="16"/>
  <c r="T145" i="16"/>
  <c r="T144" i="16"/>
  <c r="V127" i="16" l="1"/>
  <c r="W127" i="16" s="1"/>
  <c r="W181" i="16"/>
  <c r="V181" i="16"/>
  <c r="V182" i="16"/>
  <c r="W182" i="16" s="1"/>
  <c r="T154" i="16"/>
  <c r="W178" i="16"/>
  <c r="R74" i="16"/>
  <c r="V19" i="16"/>
  <c r="U74" i="16"/>
  <c r="W100" i="16"/>
  <c r="T70" i="16"/>
  <c r="T73" i="16" s="1"/>
  <c r="W124" i="16"/>
  <c r="W101" i="16"/>
  <c r="W43" i="16"/>
  <c r="W149" i="16"/>
  <c r="V71" i="16"/>
  <c r="W97" i="16"/>
  <c r="V39" i="16"/>
  <c r="V47" i="16" s="1"/>
  <c r="W47" i="16" s="1"/>
  <c r="V150" i="16"/>
  <c r="W150" i="16" s="1"/>
  <c r="V12" i="16"/>
  <c r="V20" i="16" s="1"/>
  <c r="V66" i="16"/>
  <c r="W16" i="16"/>
  <c r="V68" i="16"/>
  <c r="V70" i="16" s="1"/>
  <c r="T147" i="16"/>
  <c r="T155" i="16" s="1"/>
  <c r="I12" i="16"/>
  <c r="V201" i="16"/>
  <c r="V209" i="16" s="1"/>
  <c r="T66" i="16"/>
  <c r="T74" i="16" s="1"/>
  <c r="V145" i="16"/>
  <c r="W145" i="16" s="1"/>
  <c r="V153" i="16"/>
  <c r="V146" i="16"/>
  <c r="W146" i="16" s="1"/>
  <c r="W69" i="16"/>
  <c r="V144" i="16"/>
  <c r="W67" i="16"/>
  <c r="W63" i="16"/>
  <c r="V148" i="16"/>
  <c r="V152" i="16"/>
  <c r="W153" i="16" l="1"/>
  <c r="W19" i="16"/>
  <c r="V73" i="16"/>
  <c r="W73" i="16" s="1"/>
  <c r="V74" i="16"/>
  <c r="W74" i="16" s="1"/>
  <c r="V151" i="16"/>
  <c r="V154" i="16" s="1"/>
  <c r="W154" i="16" s="1"/>
  <c r="W70" i="16"/>
  <c r="W68" i="16"/>
  <c r="W20" i="16"/>
  <c r="W71" i="16"/>
  <c r="W144" i="16"/>
  <c r="V147" i="16"/>
  <c r="V155" i="16" s="1"/>
  <c r="W155" i="16" s="1"/>
  <c r="W120" i="16"/>
  <c r="W201" i="16"/>
  <c r="W174" i="16"/>
  <c r="W93" i="16"/>
  <c r="W39" i="16"/>
  <c r="W12" i="16"/>
  <c r="W148" i="16"/>
  <c r="W66" i="16"/>
  <c r="W152" i="16"/>
  <c r="W151" i="16" l="1"/>
  <c r="W147" i="16"/>
  <c r="U234" i="13"/>
  <c r="S234" i="13"/>
  <c r="R234" i="13"/>
  <c r="U233" i="13"/>
  <c r="S233" i="13"/>
  <c r="R233" i="13"/>
  <c r="U231" i="13"/>
  <c r="S231" i="13"/>
  <c r="R231" i="13"/>
  <c r="U230" i="13"/>
  <c r="S230" i="13"/>
  <c r="R230" i="13"/>
  <c r="U229" i="13"/>
  <c r="S229" i="13"/>
  <c r="R229" i="13"/>
  <c r="U227" i="13"/>
  <c r="S227" i="13"/>
  <c r="R227" i="13"/>
  <c r="U226" i="13"/>
  <c r="S226" i="13"/>
  <c r="R226" i="13"/>
  <c r="U225" i="13"/>
  <c r="S225" i="13"/>
  <c r="R225" i="13"/>
  <c r="U201" i="13"/>
  <c r="U209" i="13" s="1"/>
  <c r="S201" i="13"/>
  <c r="S209" i="13" s="1"/>
  <c r="R201" i="13"/>
  <c r="R209" i="13" s="1"/>
  <c r="V200" i="13"/>
  <c r="V199" i="13"/>
  <c r="V176" i="13"/>
  <c r="V173" i="13"/>
  <c r="W173" i="13"/>
  <c r="V172" i="13"/>
  <c r="V171" i="13"/>
  <c r="T126" i="13"/>
  <c r="T125" i="13"/>
  <c r="T123" i="13"/>
  <c r="T122" i="13"/>
  <c r="T121" i="13"/>
  <c r="V119" i="13"/>
  <c r="V118" i="13"/>
  <c r="A103" i="13"/>
  <c r="T99" i="13"/>
  <c r="T98" i="13"/>
  <c r="V92" i="13"/>
  <c r="V91" i="13"/>
  <c r="V90" i="13"/>
  <c r="U72" i="13"/>
  <c r="S72" i="13"/>
  <c r="R72" i="13"/>
  <c r="U71" i="13"/>
  <c r="S71" i="13"/>
  <c r="R71" i="13"/>
  <c r="U69" i="13"/>
  <c r="S69" i="13"/>
  <c r="R69" i="13"/>
  <c r="U68" i="13"/>
  <c r="S68" i="13"/>
  <c r="R68" i="13"/>
  <c r="U67" i="13"/>
  <c r="S67" i="13"/>
  <c r="R67" i="13"/>
  <c r="U65" i="13"/>
  <c r="S65" i="13"/>
  <c r="R65" i="13"/>
  <c r="U64" i="13"/>
  <c r="S64" i="13"/>
  <c r="R64" i="13"/>
  <c r="U63" i="13"/>
  <c r="S63" i="13"/>
  <c r="R63" i="13"/>
  <c r="G63" i="13"/>
  <c r="F63" i="13"/>
  <c r="A52" i="13"/>
  <c r="A51" i="13"/>
  <c r="A50" i="13"/>
  <c r="T48" i="13"/>
  <c r="A48" i="13"/>
  <c r="T45" i="13"/>
  <c r="A45" i="13"/>
  <c r="T44" i="13"/>
  <c r="A44" i="13"/>
  <c r="T42" i="13"/>
  <c r="V42" i="13" s="1"/>
  <c r="A42" i="13"/>
  <c r="T41" i="13"/>
  <c r="A41" i="13"/>
  <c r="T40" i="13"/>
  <c r="A40" i="13"/>
  <c r="U39" i="13"/>
  <c r="U47" i="13" s="1"/>
  <c r="S39" i="13"/>
  <c r="S47" i="13" s="1"/>
  <c r="R39" i="13"/>
  <c r="R47" i="13" s="1"/>
  <c r="V38" i="13"/>
  <c r="H38" i="13"/>
  <c r="H65" i="13" s="1"/>
  <c r="A38" i="13"/>
  <c r="V37" i="13"/>
  <c r="H37" i="13"/>
  <c r="H64" i="13" s="1"/>
  <c r="A37" i="13"/>
  <c r="V36" i="13"/>
  <c r="H36" i="13"/>
  <c r="A36" i="13"/>
  <c r="A25" i="13"/>
  <c r="A24" i="13"/>
  <c r="A23" i="13"/>
  <c r="A21" i="13"/>
  <c r="T18" i="13"/>
  <c r="A18" i="13"/>
  <c r="T17" i="13"/>
  <c r="A17" i="13"/>
  <c r="T15" i="13"/>
  <c r="V15" i="13" s="1"/>
  <c r="A15" i="13"/>
  <c r="T14" i="13"/>
  <c r="A14" i="13"/>
  <c r="T13" i="13"/>
  <c r="A13" i="13"/>
  <c r="U12" i="13"/>
  <c r="U20" i="13" s="1"/>
  <c r="S12" i="13"/>
  <c r="S20" i="13" s="1"/>
  <c r="R12" i="13"/>
  <c r="R20" i="13" s="1"/>
  <c r="V11" i="13"/>
  <c r="A11" i="13"/>
  <c r="A10" i="13"/>
  <c r="V9" i="13"/>
  <c r="H9" i="13"/>
  <c r="A9" i="13"/>
  <c r="T128" i="13" l="1"/>
  <c r="S235" i="13"/>
  <c r="R235" i="13"/>
  <c r="T101" i="13"/>
  <c r="T100" i="13"/>
  <c r="T124" i="13"/>
  <c r="T127" i="13" s="1"/>
  <c r="S70" i="13"/>
  <c r="S73" i="13" s="1"/>
  <c r="S232" i="13"/>
  <c r="T229" i="13"/>
  <c r="R232" i="13"/>
  <c r="T231" i="13"/>
  <c r="T234" i="13"/>
  <c r="U232" i="13"/>
  <c r="U235" i="13" s="1"/>
  <c r="T230" i="13"/>
  <c r="T233" i="13"/>
  <c r="U70" i="13"/>
  <c r="U73" i="13" s="1"/>
  <c r="R70" i="13"/>
  <c r="R73" i="13" s="1"/>
  <c r="V204" i="13"/>
  <c r="V177" i="13"/>
  <c r="T43" i="13"/>
  <c r="T46" i="13" s="1"/>
  <c r="T16" i="13"/>
  <c r="T19" i="13" s="1"/>
  <c r="V174" i="13"/>
  <c r="V179" i="13"/>
  <c r="V39" i="13"/>
  <c r="V122" i="13"/>
  <c r="V96" i="13"/>
  <c r="W96" i="13" s="1"/>
  <c r="V123" i="13"/>
  <c r="W123" i="13" s="1"/>
  <c r="V202" i="13"/>
  <c r="V40" i="13"/>
  <c r="V93" i="13"/>
  <c r="V95" i="13"/>
  <c r="V121" i="13"/>
  <c r="V94" i="13"/>
  <c r="V13" i="13"/>
  <c r="A54" i="13"/>
  <c r="U228" i="13"/>
  <c r="U236" i="13" s="1"/>
  <c r="V48" i="13"/>
  <c r="V207" i="13"/>
  <c r="V180" i="13"/>
  <c r="V126" i="13"/>
  <c r="V99" i="13"/>
  <c r="V45" i="13"/>
  <c r="V18" i="13"/>
  <c r="W18" i="13" s="1"/>
  <c r="R66" i="13"/>
  <c r="R74" i="13" s="1"/>
  <c r="A69" i="13"/>
  <c r="W204" i="13"/>
  <c r="H63" i="13"/>
  <c r="W176" i="13"/>
  <c r="V17" i="13"/>
  <c r="I38" i="13"/>
  <c r="T146" i="13"/>
  <c r="V146" i="13" s="1"/>
  <c r="A16" i="13"/>
  <c r="A63" i="13"/>
  <c r="A77" i="13"/>
  <c r="W36" i="13"/>
  <c r="W171" i="13"/>
  <c r="A65" i="13"/>
  <c r="A78" i="13"/>
  <c r="V14" i="13"/>
  <c r="A26" i="13"/>
  <c r="I36" i="13"/>
  <c r="A64" i="13"/>
  <c r="A71" i="13"/>
  <c r="A75" i="13"/>
  <c r="W91" i="13"/>
  <c r="T145" i="13"/>
  <c r="V145" i="13" s="1"/>
  <c r="S228" i="13"/>
  <c r="S236" i="13" s="1"/>
  <c r="I9" i="13"/>
  <c r="W42" i="13"/>
  <c r="S66" i="13"/>
  <c r="S74" i="13" s="1"/>
  <c r="T65" i="13"/>
  <c r="V65" i="13" s="1"/>
  <c r="A68" i="13"/>
  <c r="A72" i="13"/>
  <c r="T72" i="13"/>
  <c r="A79" i="13"/>
  <c r="V175" i="13"/>
  <c r="T12" i="13"/>
  <c r="W11" i="13"/>
  <c r="A22" i="13"/>
  <c r="U66" i="13"/>
  <c r="T64" i="13"/>
  <c r="V64" i="13" s="1"/>
  <c r="T68" i="13"/>
  <c r="T69" i="13"/>
  <c r="V69" i="13" s="1"/>
  <c r="T144" i="13"/>
  <c r="A12" i="13"/>
  <c r="I14" i="13"/>
  <c r="W9" i="13"/>
  <c r="W15" i="13"/>
  <c r="I10" i="13"/>
  <c r="I15" i="13"/>
  <c r="W37" i="13"/>
  <c r="I13" i="13"/>
  <c r="W38" i="13"/>
  <c r="V10" i="13"/>
  <c r="V12" i="13" s="1"/>
  <c r="I37" i="13"/>
  <c r="T63" i="13"/>
  <c r="A67" i="13"/>
  <c r="T67" i="13"/>
  <c r="W92" i="13"/>
  <c r="W119" i="13"/>
  <c r="V41" i="13"/>
  <c r="I11" i="13"/>
  <c r="I17" i="13"/>
  <c r="I18" i="13"/>
  <c r="A39" i="13"/>
  <c r="T39" i="13"/>
  <c r="A53" i="13"/>
  <c r="W90" i="13"/>
  <c r="V44" i="13"/>
  <c r="W118" i="13"/>
  <c r="T71" i="13"/>
  <c r="V117" i="13"/>
  <c r="V120" i="13" s="1"/>
  <c r="V125" i="13"/>
  <c r="T153" i="13"/>
  <c r="V98" i="13"/>
  <c r="T226" i="13"/>
  <c r="W172" i="13"/>
  <c r="W177" i="13"/>
  <c r="R228" i="13"/>
  <c r="R236" i="13" s="1"/>
  <c r="W199" i="13"/>
  <c r="V206" i="13"/>
  <c r="T225" i="13"/>
  <c r="T201" i="13"/>
  <c r="T209" i="13" s="1"/>
  <c r="V198" i="13"/>
  <c r="V201" i="13" s="1"/>
  <c r="W200" i="13"/>
  <c r="V203" i="13"/>
  <c r="T227" i="13"/>
  <c r="V227" i="13" s="1"/>
  <c r="F17" i="20"/>
  <c r="G17" i="20"/>
  <c r="W207" i="13" l="1"/>
  <c r="W180" i="13"/>
  <c r="W99" i="13"/>
  <c r="V100" i="13"/>
  <c r="T154" i="13"/>
  <c r="T47" i="13"/>
  <c r="T20" i="13"/>
  <c r="T232" i="13"/>
  <c r="T235" i="13" s="1"/>
  <c r="U74" i="13"/>
  <c r="V124" i="13"/>
  <c r="V127" i="13" s="1"/>
  <c r="W127" i="13" s="1"/>
  <c r="T70" i="13"/>
  <c r="T73" i="13" s="1"/>
  <c r="V205" i="13"/>
  <c r="V208" i="13" s="1"/>
  <c r="V178" i="13"/>
  <c r="V182" i="13" s="1"/>
  <c r="V97" i="13"/>
  <c r="V101" i="13" s="1"/>
  <c r="V16" i="13"/>
  <c r="V19" i="13" s="1"/>
  <c r="V43" i="13"/>
  <c r="V46" i="13" s="1"/>
  <c r="W46" i="13" s="1"/>
  <c r="W122" i="13"/>
  <c r="W95" i="13"/>
  <c r="W41" i="13"/>
  <c r="V68" i="13"/>
  <c r="W14" i="13"/>
  <c r="V233" i="13"/>
  <c r="V226" i="13"/>
  <c r="V150" i="13"/>
  <c r="W150" i="13" s="1"/>
  <c r="V231" i="13"/>
  <c r="W40" i="13"/>
  <c r="W203" i="13"/>
  <c r="V230" i="13"/>
  <c r="V149" i="13"/>
  <c r="W94" i="13"/>
  <c r="H17" i="20"/>
  <c r="F71" i="20"/>
  <c r="V144" i="13"/>
  <c r="V147" i="13" s="1"/>
  <c r="T147" i="13"/>
  <c r="T155" i="13" s="1"/>
  <c r="G71" i="20"/>
  <c r="V148" i="13"/>
  <c r="W179" i="13"/>
  <c r="I65" i="13"/>
  <c r="W48" i="13"/>
  <c r="W231" i="13"/>
  <c r="V234" i="13"/>
  <c r="W126" i="13"/>
  <c r="V153" i="13"/>
  <c r="W45" i="13"/>
  <c r="V72" i="13"/>
  <c r="A80" i="13"/>
  <c r="W146" i="13"/>
  <c r="W13" i="13"/>
  <c r="W69" i="13"/>
  <c r="I16" i="13"/>
  <c r="W64" i="13"/>
  <c r="W227" i="13"/>
  <c r="W145" i="13"/>
  <c r="V152" i="13"/>
  <c r="I64" i="13"/>
  <c r="W175" i="13"/>
  <c r="A66" i="13"/>
  <c r="W226" i="13"/>
  <c r="W206" i="13"/>
  <c r="W65" i="13"/>
  <c r="W201" i="13"/>
  <c r="W202" i="13"/>
  <c r="W93" i="13"/>
  <c r="A27" i="13"/>
  <c r="W12" i="13"/>
  <c r="W121" i="13"/>
  <c r="W117" i="13"/>
  <c r="W198" i="13"/>
  <c r="W120" i="13"/>
  <c r="W98" i="13"/>
  <c r="W44" i="13"/>
  <c r="W17" i="13"/>
  <c r="W10" i="13"/>
  <c r="V229" i="13"/>
  <c r="T228" i="13"/>
  <c r="V225" i="13"/>
  <c r="V71" i="13"/>
  <c r="W125" i="13"/>
  <c r="I63" i="13"/>
  <c r="I12" i="13"/>
  <c r="V67" i="13"/>
  <c r="V63" i="13"/>
  <c r="V66" i="13" s="1"/>
  <c r="T66" i="13"/>
  <c r="T74" i="13" s="1"/>
  <c r="V209" i="13" l="1"/>
  <c r="T236" i="13"/>
  <c r="V181" i="13"/>
  <c r="V128" i="13"/>
  <c r="W128" i="13" s="1"/>
  <c r="V235" i="13"/>
  <c r="V236" i="13"/>
  <c r="W153" i="13"/>
  <c r="V20" i="13"/>
  <c r="V47" i="13"/>
  <c r="W47" i="13" s="1"/>
  <c r="W124" i="13"/>
  <c r="W101" i="13"/>
  <c r="V232" i="13"/>
  <c r="W100" i="13"/>
  <c r="V70" i="13"/>
  <c r="V73" i="13" s="1"/>
  <c r="W73" i="13" s="1"/>
  <c r="V151" i="13"/>
  <c r="V154" i="13" s="1"/>
  <c r="W154" i="13" s="1"/>
  <c r="W43" i="13"/>
  <c r="W149" i="13"/>
  <c r="W68" i="13"/>
  <c r="W234" i="13"/>
  <c r="V228" i="13"/>
  <c r="W230" i="13"/>
  <c r="W97" i="13"/>
  <c r="W148" i="13"/>
  <c r="W144" i="13"/>
  <c r="H71" i="20"/>
  <c r="A81" i="13"/>
  <c r="W152" i="13"/>
  <c r="W174" i="13"/>
  <c r="W233" i="13"/>
  <c r="W39" i="13"/>
  <c r="W72" i="13"/>
  <c r="W16" i="13"/>
  <c r="W63" i="13"/>
  <c r="W66" i="13"/>
  <c r="W225" i="13"/>
  <c r="W67" i="13"/>
  <c r="W229" i="13"/>
  <c r="W147" i="13"/>
  <c r="W71" i="13"/>
  <c r="U231" i="1"/>
  <c r="S231" i="1"/>
  <c r="R231" i="1"/>
  <c r="U231" i="14"/>
  <c r="S231" i="14"/>
  <c r="R231" i="14"/>
  <c r="U231" i="15"/>
  <c r="S231" i="15"/>
  <c r="R231" i="15"/>
  <c r="U231" i="17"/>
  <c r="S231" i="17"/>
  <c r="R231" i="17"/>
  <c r="U69" i="1"/>
  <c r="S69" i="1"/>
  <c r="R69" i="1"/>
  <c r="U69" i="14"/>
  <c r="S69" i="14"/>
  <c r="R69" i="14"/>
  <c r="U69" i="15"/>
  <c r="S69" i="15"/>
  <c r="R69" i="15"/>
  <c r="U69" i="17"/>
  <c r="S69" i="17"/>
  <c r="R69" i="17"/>
  <c r="W204" i="1"/>
  <c r="U204" i="20"/>
  <c r="S204" i="20"/>
  <c r="R204" i="20"/>
  <c r="W177" i="14"/>
  <c r="U177" i="20"/>
  <c r="S177" i="20"/>
  <c r="R177" i="20"/>
  <c r="T123" i="1"/>
  <c r="W123" i="1"/>
  <c r="T123" i="14"/>
  <c r="T123" i="15"/>
  <c r="T123" i="17"/>
  <c r="U123" i="20"/>
  <c r="U123" i="19" s="1"/>
  <c r="S123" i="20"/>
  <c r="S123" i="19" s="1"/>
  <c r="R123" i="20"/>
  <c r="R123" i="19" s="1"/>
  <c r="U96" i="20"/>
  <c r="S96" i="20"/>
  <c r="R96" i="20"/>
  <c r="T42" i="1"/>
  <c r="V42" i="1" s="1"/>
  <c r="A42" i="1"/>
  <c r="T42" i="14"/>
  <c r="V42" i="14" s="1"/>
  <c r="A42" i="14"/>
  <c r="T42" i="15"/>
  <c r="V42" i="15" s="1"/>
  <c r="A42" i="15"/>
  <c r="T42" i="17"/>
  <c r="V42" i="17" s="1"/>
  <c r="A42" i="17"/>
  <c r="U42" i="19"/>
  <c r="U42" i="20"/>
  <c r="S42" i="20"/>
  <c r="S42" i="19" s="1"/>
  <c r="R42" i="20"/>
  <c r="T15" i="1"/>
  <c r="V15" i="1" s="1"/>
  <c r="A15" i="1"/>
  <c r="T15" i="14"/>
  <c r="V15" i="14" s="1"/>
  <c r="A15" i="14"/>
  <c r="T15" i="15"/>
  <c r="V15" i="15" s="1"/>
  <c r="A15" i="15"/>
  <c r="T15" i="17"/>
  <c r="V15" i="17" s="1"/>
  <c r="A15" i="17"/>
  <c r="U15" i="19"/>
  <c r="U15" i="20"/>
  <c r="S15" i="20"/>
  <c r="R15" i="20"/>
  <c r="G15" i="20"/>
  <c r="F15" i="20"/>
  <c r="V155" i="13" l="1"/>
  <c r="W155" i="13" s="1"/>
  <c r="T231" i="15"/>
  <c r="T231" i="1"/>
  <c r="T204" i="20"/>
  <c r="V74" i="13"/>
  <c r="W74" i="13" s="1"/>
  <c r="T231" i="17"/>
  <c r="T231" i="14"/>
  <c r="T96" i="20"/>
  <c r="T177" i="20"/>
  <c r="W151" i="13"/>
  <c r="W19" i="13"/>
  <c r="W20" i="13"/>
  <c r="W70" i="13"/>
  <c r="V177" i="17"/>
  <c r="U204" i="19"/>
  <c r="S204" i="19"/>
  <c r="V204" i="1"/>
  <c r="R204" i="19"/>
  <c r="V177" i="1"/>
  <c r="V204" i="15"/>
  <c r="V177" i="15"/>
  <c r="I71" i="20"/>
  <c r="V204" i="14"/>
  <c r="R177" i="19"/>
  <c r="S177" i="19"/>
  <c r="U177" i="19"/>
  <c r="R96" i="19"/>
  <c r="U96" i="19"/>
  <c r="U150" i="19" s="1"/>
  <c r="S96" i="19"/>
  <c r="S150" i="19" s="1"/>
  <c r="R15" i="19"/>
  <c r="S15" i="19"/>
  <c r="V123" i="17"/>
  <c r="V96" i="17"/>
  <c r="F69" i="20"/>
  <c r="H15" i="20"/>
  <c r="G15" i="19"/>
  <c r="G69" i="20"/>
  <c r="V123" i="15"/>
  <c r="V96" i="14"/>
  <c r="W228" i="13"/>
  <c r="T69" i="17"/>
  <c r="V69" i="17" s="1"/>
  <c r="T69" i="14"/>
  <c r="V69" i="14" s="1"/>
  <c r="T69" i="1"/>
  <c r="V69" i="1" s="1"/>
  <c r="T69" i="15"/>
  <c r="V69" i="15" s="1"/>
  <c r="R69" i="20"/>
  <c r="V204" i="17"/>
  <c r="U69" i="19"/>
  <c r="W204" i="14"/>
  <c r="V177" i="14"/>
  <c r="S231" i="20"/>
  <c r="R231" i="20"/>
  <c r="U231" i="20"/>
  <c r="U150" i="20"/>
  <c r="R150" i="20"/>
  <c r="S150" i="20"/>
  <c r="U69" i="20"/>
  <c r="S69" i="20"/>
  <c r="A16" i="17"/>
  <c r="W204" i="15"/>
  <c r="W177" i="1"/>
  <c r="W177" i="17"/>
  <c r="W177" i="15"/>
  <c r="V123" i="14"/>
  <c r="A15" i="20"/>
  <c r="V96" i="15"/>
  <c r="W96" i="15" s="1"/>
  <c r="T123" i="20"/>
  <c r="T123" i="19"/>
  <c r="V123" i="1"/>
  <c r="A16" i="15"/>
  <c r="W42" i="1"/>
  <c r="V96" i="1"/>
  <c r="W96" i="17"/>
  <c r="I15" i="15"/>
  <c r="A69" i="1"/>
  <c r="W15" i="17"/>
  <c r="A69" i="17"/>
  <c r="A69" i="15"/>
  <c r="A69" i="14"/>
  <c r="A16" i="14"/>
  <c r="W42" i="14"/>
  <c r="W15" i="1"/>
  <c r="A16" i="1"/>
  <c r="T42" i="20"/>
  <c r="W42" i="17"/>
  <c r="W42" i="15"/>
  <c r="A42" i="20"/>
  <c r="R42" i="19"/>
  <c r="T15" i="20"/>
  <c r="W15" i="14"/>
  <c r="I15" i="17"/>
  <c r="W15" i="15"/>
  <c r="I15" i="14"/>
  <c r="I15" i="1"/>
  <c r="F15" i="19"/>
  <c r="T204" i="19" l="1"/>
  <c r="T231" i="20"/>
  <c r="T177" i="19"/>
  <c r="R150" i="19"/>
  <c r="T150" i="19" s="1"/>
  <c r="T96" i="19"/>
  <c r="T150" i="20"/>
  <c r="U231" i="19"/>
  <c r="S231" i="19"/>
  <c r="R231" i="19"/>
  <c r="T15" i="19"/>
  <c r="V15" i="19" s="1"/>
  <c r="G69" i="19"/>
  <c r="V150" i="17"/>
  <c r="W150" i="17" s="1"/>
  <c r="V231" i="1"/>
  <c r="H69" i="20"/>
  <c r="F69" i="19"/>
  <c r="H15" i="19"/>
  <c r="W123" i="15"/>
  <c r="W96" i="14"/>
  <c r="V150" i="14"/>
  <c r="W150" i="14" s="1"/>
  <c r="V150" i="15"/>
  <c r="V150" i="1"/>
  <c r="W150" i="1" s="1"/>
  <c r="W204" i="17"/>
  <c r="R69" i="19"/>
  <c r="A69" i="20"/>
  <c r="V231" i="17"/>
  <c r="W123" i="14"/>
  <c r="V204" i="20"/>
  <c r="V177" i="20"/>
  <c r="V96" i="20"/>
  <c r="V42" i="20"/>
  <c r="W42" i="20" s="1"/>
  <c r="S69" i="19"/>
  <c r="V15" i="20"/>
  <c r="T69" i="20"/>
  <c r="W69" i="17"/>
  <c r="V123" i="20"/>
  <c r="W123" i="20" s="1"/>
  <c r="W123" i="17"/>
  <c r="V123" i="19"/>
  <c r="W96" i="1"/>
  <c r="W69" i="14"/>
  <c r="W69" i="15"/>
  <c r="W69" i="1"/>
  <c r="A42" i="19"/>
  <c r="T42" i="19"/>
  <c r="A15" i="19"/>
  <c r="I15" i="20"/>
  <c r="U207" i="20"/>
  <c r="S207" i="20"/>
  <c r="R207" i="20"/>
  <c r="U206" i="20"/>
  <c r="S206" i="20"/>
  <c r="R206" i="20"/>
  <c r="U203" i="20"/>
  <c r="S203" i="20"/>
  <c r="R203" i="20"/>
  <c r="U202" i="20"/>
  <c r="S202" i="20"/>
  <c r="R202" i="20"/>
  <c r="U200" i="20"/>
  <c r="S200" i="20"/>
  <c r="R200" i="20"/>
  <c r="U180" i="20"/>
  <c r="S180" i="20"/>
  <c r="R180" i="20"/>
  <c r="U179" i="20"/>
  <c r="S179" i="20"/>
  <c r="R179" i="20"/>
  <c r="U176" i="20"/>
  <c r="S176" i="20"/>
  <c r="R176" i="20"/>
  <c r="T176" i="20" s="1"/>
  <c r="U175" i="20"/>
  <c r="S175" i="20"/>
  <c r="R175" i="20"/>
  <c r="U173" i="20"/>
  <c r="S173" i="20"/>
  <c r="R173" i="20"/>
  <c r="S208" i="20" l="1"/>
  <c r="U182" i="20"/>
  <c r="S181" i="20"/>
  <c r="T180" i="20"/>
  <c r="R182" i="20"/>
  <c r="R181" i="20"/>
  <c r="S205" i="20"/>
  <c r="T203" i="20"/>
  <c r="T207" i="20"/>
  <c r="S178" i="20"/>
  <c r="S182" i="20" s="1"/>
  <c r="R205" i="20"/>
  <c r="R208" i="20" s="1"/>
  <c r="T202" i="20"/>
  <c r="R178" i="20"/>
  <c r="T175" i="20"/>
  <c r="T231" i="19"/>
  <c r="V231" i="19" s="1"/>
  <c r="T206" i="20"/>
  <c r="T179" i="20"/>
  <c r="U178" i="20"/>
  <c r="U181" i="20" s="1"/>
  <c r="U205" i="20"/>
  <c r="U208" i="20" s="1"/>
  <c r="V204" i="19"/>
  <c r="W204" i="20"/>
  <c r="V177" i="19"/>
  <c r="W177" i="19" s="1"/>
  <c r="V96" i="19"/>
  <c r="U206" i="19"/>
  <c r="S206" i="19"/>
  <c r="R206" i="19"/>
  <c r="W177" i="20"/>
  <c r="W96" i="20"/>
  <c r="A69" i="19"/>
  <c r="I69" i="20"/>
  <c r="H69" i="19"/>
  <c r="V150" i="19"/>
  <c r="U203" i="19"/>
  <c r="S203" i="19"/>
  <c r="R203" i="19"/>
  <c r="W150" i="15"/>
  <c r="S207" i="19"/>
  <c r="U207" i="19"/>
  <c r="V231" i="20"/>
  <c r="V150" i="20"/>
  <c r="W150" i="20" s="1"/>
  <c r="V69" i="20"/>
  <c r="T69" i="19"/>
  <c r="T173" i="20"/>
  <c r="V173" i="20" s="1"/>
  <c r="V42" i="19"/>
  <c r="R207" i="19"/>
  <c r="W15" i="19"/>
  <c r="W15" i="20"/>
  <c r="I15" i="19"/>
  <c r="T200" i="20"/>
  <c r="V200" i="20" s="1"/>
  <c r="T205" i="20" l="1"/>
  <c r="T208" i="20" s="1"/>
  <c r="T207" i="19"/>
  <c r="T203" i="19"/>
  <c r="T178" i="20"/>
  <c r="T181" i="20" s="1"/>
  <c r="T206" i="19"/>
  <c r="V206" i="20"/>
  <c r="V179" i="20"/>
  <c r="I69" i="19"/>
  <c r="V207" i="20"/>
  <c r="V180" i="20"/>
  <c r="V202" i="20"/>
  <c r="V175" i="20"/>
  <c r="W150" i="19"/>
  <c r="W231" i="20"/>
  <c r="W69" i="20"/>
  <c r="V69" i="19"/>
  <c r="W204" i="19"/>
  <c r="V203" i="20"/>
  <c r="W123" i="19"/>
  <c r="V176" i="20"/>
  <c r="W96" i="19"/>
  <c r="W42" i="19"/>
  <c r="U234" i="17"/>
  <c r="S234" i="17"/>
  <c r="R234" i="17"/>
  <c r="U233" i="17"/>
  <c r="S233" i="17"/>
  <c r="R233" i="17"/>
  <c r="U230" i="17"/>
  <c r="S230" i="17"/>
  <c r="R230" i="17"/>
  <c r="U230" i="1"/>
  <c r="S230" i="1"/>
  <c r="R230" i="1"/>
  <c r="U230" i="14"/>
  <c r="S230" i="14"/>
  <c r="R230" i="14"/>
  <c r="U230" i="15"/>
  <c r="S230" i="15"/>
  <c r="R230" i="15"/>
  <c r="T182" i="20" l="1"/>
  <c r="V181" i="20"/>
  <c r="V182" i="20"/>
  <c r="T230" i="14"/>
  <c r="T230" i="17"/>
  <c r="T234" i="17"/>
  <c r="V205" i="20"/>
  <c r="V208" i="20" s="1"/>
  <c r="T230" i="15"/>
  <c r="T230" i="1"/>
  <c r="T233" i="17"/>
  <c r="V178" i="20"/>
  <c r="V206" i="19"/>
  <c r="W69" i="19"/>
  <c r="V203" i="19"/>
  <c r="V207" i="19"/>
  <c r="V203" i="17"/>
  <c r="V233" i="17" l="1"/>
  <c r="V230" i="1"/>
  <c r="V234" i="17"/>
  <c r="V230" i="14"/>
  <c r="W230" i="1"/>
  <c r="V230" i="15"/>
  <c r="V230" i="17"/>
  <c r="W230" i="17" l="1"/>
  <c r="W230" i="15"/>
  <c r="W230" i="14"/>
  <c r="R68" i="17" l="1"/>
  <c r="V200" i="14" l="1"/>
  <c r="V198" i="14"/>
  <c r="V173" i="14"/>
  <c r="V171" i="14"/>
  <c r="V38" i="14"/>
  <c r="V36" i="14"/>
  <c r="V11" i="14"/>
  <c r="V9" i="14"/>
  <c r="V199" i="14" l="1"/>
  <c r="V172" i="14"/>
  <c r="V174" i="14" s="1"/>
  <c r="V37" i="14"/>
  <c r="V39" i="14" s="1"/>
  <c r="V10" i="14"/>
  <c r="V12" i="14" s="1"/>
  <c r="U48" i="20"/>
  <c r="S48" i="20"/>
  <c r="R48" i="20"/>
  <c r="U45" i="20"/>
  <c r="S45" i="20"/>
  <c r="R45" i="20"/>
  <c r="U44" i="20"/>
  <c r="S44" i="20"/>
  <c r="R44" i="20"/>
  <c r="U41" i="20"/>
  <c r="S41" i="20"/>
  <c r="R41" i="20"/>
  <c r="U40" i="20"/>
  <c r="S40" i="20"/>
  <c r="R40" i="20"/>
  <c r="U38" i="20"/>
  <c r="S38" i="20"/>
  <c r="S38" i="19" s="1"/>
  <c r="R38" i="20"/>
  <c r="U37" i="20"/>
  <c r="S37" i="20"/>
  <c r="R37" i="20"/>
  <c r="U36" i="20"/>
  <c r="S36" i="20"/>
  <c r="R36" i="20"/>
  <c r="U48" i="19"/>
  <c r="U45" i="19"/>
  <c r="U44" i="19"/>
  <c r="U41" i="19"/>
  <c r="U40" i="19"/>
  <c r="U38" i="19"/>
  <c r="U37" i="19"/>
  <c r="U36" i="19"/>
  <c r="R43" i="20" l="1"/>
  <c r="R46" i="20" s="1"/>
  <c r="U43" i="20"/>
  <c r="U46" i="20" s="1"/>
  <c r="S43" i="20"/>
  <c r="S46" i="20" s="1"/>
  <c r="U43" i="19"/>
  <c r="U46" i="19" s="1"/>
  <c r="S41" i="19"/>
  <c r="S44" i="19"/>
  <c r="S48" i="19"/>
  <c r="R45" i="19"/>
  <c r="S45" i="19"/>
  <c r="S37" i="19"/>
  <c r="S40" i="19"/>
  <c r="R39" i="20"/>
  <c r="T41" i="20"/>
  <c r="T44" i="20"/>
  <c r="U39" i="20"/>
  <c r="U47" i="20" s="1"/>
  <c r="T45" i="20"/>
  <c r="R36" i="19"/>
  <c r="T37" i="20"/>
  <c r="U39" i="19"/>
  <c r="R40" i="19"/>
  <c r="T40" i="20"/>
  <c r="T38" i="20"/>
  <c r="V38" i="20" s="1"/>
  <c r="S39" i="20"/>
  <c r="R44" i="19"/>
  <c r="T48" i="20"/>
  <c r="R41" i="19"/>
  <c r="R38" i="19"/>
  <c r="R37" i="19"/>
  <c r="T36" i="20"/>
  <c r="V36" i="20" s="1"/>
  <c r="S36" i="19"/>
  <c r="R48" i="19"/>
  <c r="U47" i="19" l="1"/>
  <c r="S47" i="20"/>
  <c r="R47" i="20"/>
  <c r="S43" i="19"/>
  <c r="S46" i="19" s="1"/>
  <c r="T43" i="20"/>
  <c r="T46" i="20" s="1"/>
  <c r="R43" i="19"/>
  <c r="R46" i="19" s="1"/>
  <c r="V41" i="20"/>
  <c r="T41" i="19"/>
  <c r="V44" i="20"/>
  <c r="T48" i="19"/>
  <c r="T45" i="19"/>
  <c r="V45" i="20"/>
  <c r="T44" i="19"/>
  <c r="S39" i="19"/>
  <c r="S47" i="19" s="1"/>
  <c r="V37" i="20"/>
  <c r="V39" i="20" s="1"/>
  <c r="T37" i="19"/>
  <c r="T40" i="19"/>
  <c r="V40" i="20"/>
  <c r="V48" i="20"/>
  <c r="R39" i="19"/>
  <c r="T38" i="19"/>
  <c r="V38" i="19" s="1"/>
  <c r="T39" i="20"/>
  <c r="T36" i="19"/>
  <c r="V36" i="19" s="1"/>
  <c r="T47" i="20" l="1"/>
  <c r="R47" i="19"/>
  <c r="V43" i="20"/>
  <c r="V46" i="20" s="1"/>
  <c r="W46" i="20" s="1"/>
  <c r="T43" i="19"/>
  <c r="T46" i="19" s="1"/>
  <c r="V41" i="19"/>
  <c r="V48" i="19"/>
  <c r="V45" i="19"/>
  <c r="V44" i="19"/>
  <c r="W97" i="17"/>
  <c r="V37" i="19"/>
  <c r="V39" i="19" s="1"/>
  <c r="V40" i="19"/>
  <c r="T39" i="19"/>
  <c r="T47" i="19" l="1"/>
  <c r="V47" i="20"/>
  <c r="W47" i="20" s="1"/>
  <c r="W43" i="20"/>
  <c r="V43" i="19"/>
  <c r="V46" i="19" s="1"/>
  <c r="W46" i="19" s="1"/>
  <c r="V47" i="19" l="1"/>
  <c r="W47" i="19" s="1"/>
  <c r="W43" i="19"/>
  <c r="W231" i="1"/>
  <c r="W231" i="17"/>
  <c r="A53" i="1" l="1"/>
  <c r="A53" i="17"/>
  <c r="A53" i="15"/>
  <c r="A53" i="14"/>
  <c r="A51" i="1" l="1"/>
  <c r="A51" i="14"/>
  <c r="A51" i="15"/>
  <c r="A51" i="17"/>
  <c r="A24" i="1"/>
  <c r="A24" i="14"/>
  <c r="A24" i="15"/>
  <c r="A24" i="17"/>
  <c r="A78" i="1" l="1"/>
  <c r="A78" i="14"/>
  <c r="A78" i="17"/>
  <c r="A78" i="15"/>
  <c r="A24" i="20"/>
  <c r="A51" i="20"/>
  <c r="A51" i="19" l="1"/>
  <c r="A78" i="20"/>
  <c r="A24" i="19"/>
  <c r="A103" i="1"/>
  <c r="A103" i="17"/>
  <c r="A103" i="20"/>
  <c r="A78" i="19" l="1"/>
  <c r="A103" i="19"/>
  <c r="A103" i="15"/>
  <c r="A103" i="14"/>
  <c r="U14" i="19" l="1"/>
  <c r="U13" i="19"/>
  <c r="U11" i="19"/>
  <c r="U10" i="19"/>
  <c r="U18" i="19"/>
  <c r="U17" i="19"/>
  <c r="U16" i="19" l="1"/>
  <c r="U19" i="19" s="1"/>
  <c r="U229" i="17"/>
  <c r="U232" i="17" s="1"/>
  <c r="U235" i="17" s="1"/>
  <c r="S229" i="17"/>
  <c r="S232" i="17" s="1"/>
  <c r="S235" i="17" s="1"/>
  <c r="R229" i="17"/>
  <c r="U227" i="17"/>
  <c r="S227" i="17"/>
  <c r="R227" i="17"/>
  <c r="U226" i="17"/>
  <c r="S226" i="17"/>
  <c r="R226" i="17"/>
  <c r="U225" i="17"/>
  <c r="S225" i="17"/>
  <c r="R225" i="17"/>
  <c r="U201" i="17"/>
  <c r="U209" i="17" s="1"/>
  <c r="S201" i="17"/>
  <c r="S209" i="17" s="1"/>
  <c r="R201" i="17"/>
  <c r="R209" i="17" s="1"/>
  <c r="V200" i="17"/>
  <c r="V198" i="17"/>
  <c r="V173" i="17"/>
  <c r="W173" i="17"/>
  <c r="V171" i="17"/>
  <c r="W171" i="17"/>
  <c r="T126" i="17"/>
  <c r="T125" i="17"/>
  <c r="T122" i="17"/>
  <c r="T121" i="17"/>
  <c r="V119" i="17"/>
  <c r="V117" i="17"/>
  <c r="T99" i="17"/>
  <c r="W99" i="17"/>
  <c r="T98" i="17"/>
  <c r="V92" i="17"/>
  <c r="W92" i="17"/>
  <c r="U72" i="17"/>
  <c r="S72" i="17"/>
  <c r="R72" i="17"/>
  <c r="U71" i="17"/>
  <c r="S71" i="17"/>
  <c r="R71" i="17"/>
  <c r="U68" i="17"/>
  <c r="S68" i="17"/>
  <c r="U67" i="17"/>
  <c r="S67" i="17"/>
  <c r="R67" i="17"/>
  <c r="R70" i="17" s="1"/>
  <c r="U65" i="17"/>
  <c r="S65" i="17"/>
  <c r="R65" i="17"/>
  <c r="U64" i="17"/>
  <c r="S64" i="17"/>
  <c r="R64" i="17"/>
  <c r="U63" i="17"/>
  <c r="S63" i="17"/>
  <c r="R63" i="17"/>
  <c r="G63" i="17"/>
  <c r="F63" i="17"/>
  <c r="A52" i="17"/>
  <c r="A50" i="17"/>
  <c r="T48" i="17"/>
  <c r="A48" i="17"/>
  <c r="T45" i="17"/>
  <c r="A45" i="17"/>
  <c r="T44" i="17"/>
  <c r="A44" i="17"/>
  <c r="T41" i="17"/>
  <c r="A41" i="17"/>
  <c r="T40" i="17"/>
  <c r="A40" i="17"/>
  <c r="U39" i="17"/>
  <c r="U47" i="17" s="1"/>
  <c r="S39" i="17"/>
  <c r="S47" i="17" s="1"/>
  <c r="R39" i="17"/>
  <c r="R47" i="17" s="1"/>
  <c r="V38" i="17"/>
  <c r="H38" i="17"/>
  <c r="H65" i="17" s="1"/>
  <c r="A38" i="17"/>
  <c r="H37" i="17"/>
  <c r="H64" i="17" s="1"/>
  <c r="A37" i="17"/>
  <c r="V36" i="17"/>
  <c r="H36" i="17"/>
  <c r="A36" i="17"/>
  <c r="A25" i="17"/>
  <c r="A23" i="17"/>
  <c r="A21" i="17"/>
  <c r="T18" i="17"/>
  <c r="A18" i="17"/>
  <c r="T17" i="17"/>
  <c r="A17" i="17"/>
  <c r="T14" i="17"/>
  <c r="A14" i="17"/>
  <c r="T13" i="17"/>
  <c r="A13" i="17"/>
  <c r="U12" i="17"/>
  <c r="U20" i="17" s="1"/>
  <c r="S12" i="17"/>
  <c r="S20" i="17" s="1"/>
  <c r="R12" i="17"/>
  <c r="R20" i="17" s="1"/>
  <c r="V11" i="17"/>
  <c r="A11" i="17"/>
  <c r="A10" i="17"/>
  <c r="V9" i="17"/>
  <c r="H9" i="17"/>
  <c r="A9" i="17"/>
  <c r="T100" i="17" l="1"/>
  <c r="T101" i="17"/>
  <c r="T128" i="17"/>
  <c r="T124" i="17"/>
  <c r="T127" i="17" s="1"/>
  <c r="R73" i="17"/>
  <c r="T229" i="17"/>
  <c r="R232" i="17"/>
  <c r="R235" i="17" s="1"/>
  <c r="S70" i="17"/>
  <c r="S73" i="17" s="1"/>
  <c r="U70" i="17"/>
  <c r="U73" i="17" s="1"/>
  <c r="T16" i="17"/>
  <c r="T19" i="17" s="1"/>
  <c r="T43" i="17"/>
  <c r="T46" i="17" s="1"/>
  <c r="V176" i="17"/>
  <c r="V41" i="17"/>
  <c r="W41" i="17" s="1"/>
  <c r="V14" i="17"/>
  <c r="W11" i="17"/>
  <c r="V95" i="17"/>
  <c r="A54" i="17"/>
  <c r="V91" i="17"/>
  <c r="V37" i="17"/>
  <c r="V39" i="17" s="1"/>
  <c r="I10" i="17"/>
  <c r="V48" i="17"/>
  <c r="V206" i="17"/>
  <c r="V179" i="17"/>
  <c r="V125" i="17"/>
  <c r="V44" i="17"/>
  <c r="V17" i="17"/>
  <c r="A67" i="17"/>
  <c r="I13" i="17"/>
  <c r="V202" i="17"/>
  <c r="V205" i="17" s="1"/>
  <c r="V175" i="17"/>
  <c r="V172" i="17"/>
  <c r="V174" i="17" s="1"/>
  <c r="A71" i="17"/>
  <c r="W91" i="17"/>
  <c r="T67" i="17"/>
  <c r="W203" i="17"/>
  <c r="A39" i="17"/>
  <c r="W119" i="17"/>
  <c r="A77" i="17"/>
  <c r="A22" i="17"/>
  <c r="A26" i="17"/>
  <c r="R66" i="17"/>
  <c r="R74" i="17" s="1"/>
  <c r="V122" i="17"/>
  <c r="S66" i="17"/>
  <c r="S74" i="17" s="1"/>
  <c r="T72" i="17"/>
  <c r="I37" i="17"/>
  <c r="A75" i="17"/>
  <c r="A12" i="17"/>
  <c r="V90" i="17"/>
  <c r="V98" i="17"/>
  <c r="T145" i="17"/>
  <c r="U66" i="17"/>
  <c r="U74" i="17" s="1"/>
  <c r="A79" i="17"/>
  <c r="A72" i="17"/>
  <c r="W95" i="17"/>
  <c r="W180" i="17"/>
  <c r="S228" i="17"/>
  <c r="S236" i="17" s="1"/>
  <c r="T225" i="17"/>
  <c r="V225" i="17" s="1"/>
  <c r="I18" i="17"/>
  <c r="T68" i="17"/>
  <c r="W200" i="17"/>
  <c r="V118" i="17"/>
  <c r="V120" i="17" s="1"/>
  <c r="T226" i="17"/>
  <c r="T12" i="17"/>
  <c r="T20" i="17" s="1"/>
  <c r="T227" i="17"/>
  <c r="V227" i="17" s="1"/>
  <c r="A64" i="17"/>
  <c r="A68" i="17"/>
  <c r="W38" i="17"/>
  <c r="A63" i="17"/>
  <c r="A65" i="17"/>
  <c r="T71" i="17"/>
  <c r="R228" i="17"/>
  <c r="R236" i="17" s="1"/>
  <c r="W36" i="17"/>
  <c r="W9" i="17"/>
  <c r="H63" i="17"/>
  <c r="V10" i="17"/>
  <c r="V12" i="17" s="1"/>
  <c r="V18" i="17"/>
  <c r="V13" i="17"/>
  <c r="I14" i="17"/>
  <c r="V40" i="17"/>
  <c r="V121" i="17"/>
  <c r="I9" i="17"/>
  <c r="I11" i="17"/>
  <c r="I17" i="17"/>
  <c r="I36" i="17"/>
  <c r="I38" i="17"/>
  <c r="T65" i="17"/>
  <c r="V65" i="17" s="1"/>
  <c r="T144" i="17"/>
  <c r="T39" i="17"/>
  <c r="V45" i="17"/>
  <c r="T64" i="17"/>
  <c r="V94" i="17"/>
  <c r="T63" i="17"/>
  <c r="V99" i="17"/>
  <c r="V126" i="17"/>
  <c r="T153" i="17"/>
  <c r="V180" i="17"/>
  <c r="T201" i="17"/>
  <c r="T209" i="17" s="1"/>
  <c r="V199" i="17"/>
  <c r="T146" i="17"/>
  <c r="W176" i="17"/>
  <c r="U228" i="17"/>
  <c r="U236" i="17" s="1"/>
  <c r="V207" i="17"/>
  <c r="V208" i="17" l="1"/>
  <c r="W208" i="17" s="1"/>
  <c r="V128" i="17"/>
  <c r="W128" i="17" s="1"/>
  <c r="T154" i="17"/>
  <c r="T47" i="17"/>
  <c r="V124" i="17"/>
  <c r="V127" i="17" s="1"/>
  <c r="W127" i="17" s="1"/>
  <c r="T232" i="17"/>
  <c r="T235" i="17" s="1"/>
  <c r="W124" i="17"/>
  <c r="T70" i="17"/>
  <c r="T73" i="17" s="1"/>
  <c r="V178" i="17"/>
  <c r="V181" i="17" s="1"/>
  <c r="W205" i="17"/>
  <c r="V97" i="17"/>
  <c r="V100" i="17" s="1"/>
  <c r="V16" i="17"/>
  <c r="V19" i="17" s="1"/>
  <c r="V43" i="17"/>
  <c r="V46" i="17" s="1"/>
  <c r="W46" i="17" s="1"/>
  <c r="W122" i="17"/>
  <c r="W14" i="17"/>
  <c r="V68" i="17"/>
  <c r="W68" i="17" s="1"/>
  <c r="T147" i="17"/>
  <c r="T155" i="17" s="1"/>
  <c r="V93" i="17"/>
  <c r="V101" i="17" s="1"/>
  <c r="A27" i="17"/>
  <c r="W18" i="17"/>
  <c r="V145" i="17"/>
  <c r="W145" i="17" s="1"/>
  <c r="V64" i="17"/>
  <c r="W64" i="17" s="1"/>
  <c r="W37" i="17"/>
  <c r="I16" i="17"/>
  <c r="A80" i="17"/>
  <c r="W17" i="17"/>
  <c r="W125" i="17"/>
  <c r="W179" i="17"/>
  <c r="W98" i="17"/>
  <c r="W44" i="17"/>
  <c r="W48" i="17"/>
  <c r="W234" i="17"/>
  <c r="V72" i="17"/>
  <c r="W202" i="17"/>
  <c r="V229" i="17"/>
  <c r="V67" i="17"/>
  <c r="V226" i="17"/>
  <c r="V201" i="17"/>
  <c r="V209" i="17" s="1"/>
  <c r="W209" i="17" s="1"/>
  <c r="W175" i="17"/>
  <c r="W172" i="17"/>
  <c r="W94" i="17"/>
  <c r="W199" i="17"/>
  <c r="I64" i="17"/>
  <c r="W227" i="17"/>
  <c r="W65" i="17"/>
  <c r="I65" i="17"/>
  <c r="W118" i="17"/>
  <c r="I12" i="17"/>
  <c r="V71" i="17"/>
  <c r="W13" i="17"/>
  <c r="W10" i="17"/>
  <c r="V152" i="17"/>
  <c r="W126" i="17"/>
  <c r="W40" i="17"/>
  <c r="T228" i="17"/>
  <c r="T236" i="17" s="1"/>
  <c r="A66" i="17"/>
  <c r="V146" i="17"/>
  <c r="W146" i="17" s="1"/>
  <c r="V149" i="17"/>
  <c r="V153" i="17"/>
  <c r="T66" i="17"/>
  <c r="T74" i="17" s="1"/>
  <c r="V63" i="17"/>
  <c r="V144" i="17"/>
  <c r="W45" i="17"/>
  <c r="W207" i="17"/>
  <c r="W174" i="17"/>
  <c r="W121" i="17"/>
  <c r="W198" i="17"/>
  <c r="W117" i="17"/>
  <c r="I63" i="17"/>
  <c r="W206" i="17"/>
  <c r="W90" i="17"/>
  <c r="W225" i="17"/>
  <c r="V148" i="17"/>
  <c r="V182" i="17" l="1"/>
  <c r="V154" i="17"/>
  <c r="W154" i="17" s="1"/>
  <c r="V20" i="17"/>
  <c r="W20" i="17" s="1"/>
  <c r="V70" i="17"/>
  <c r="V73" i="17" s="1"/>
  <c r="W73" i="17" s="1"/>
  <c r="V47" i="17"/>
  <c r="W47" i="17" s="1"/>
  <c r="V151" i="17"/>
  <c r="V232" i="17"/>
  <c r="V235" i="17" s="1"/>
  <c r="W235" i="17" s="1"/>
  <c r="W43" i="17"/>
  <c r="V66" i="17"/>
  <c r="V228" i="17"/>
  <c r="V236" i="17" s="1"/>
  <c r="W236" i="17" s="1"/>
  <c r="W16" i="17"/>
  <c r="V147" i="17"/>
  <c r="V155" i="17" s="1"/>
  <c r="W155" i="17" s="1"/>
  <c r="A81" i="17"/>
  <c r="W72" i="17"/>
  <c r="W39" i="17"/>
  <c r="W229" i="17"/>
  <c r="W226" i="17"/>
  <c r="W233" i="17"/>
  <c r="W12" i="17"/>
  <c r="W153" i="17"/>
  <c r="W63" i="17"/>
  <c r="W67" i="17"/>
  <c r="W149" i="17"/>
  <c r="W71" i="17"/>
  <c r="W93" i="17"/>
  <c r="W120" i="17"/>
  <c r="W152" i="17"/>
  <c r="W201" i="17"/>
  <c r="W144" i="17"/>
  <c r="W148" i="17"/>
  <c r="V74" i="17" l="1"/>
  <c r="W74" i="17" s="1"/>
  <c r="W70" i="17"/>
  <c r="W151" i="17"/>
  <c r="W232" i="17"/>
  <c r="W19" i="17"/>
  <c r="W228" i="17"/>
  <c r="W66" i="17"/>
  <c r="W147" i="17"/>
  <c r="V207" i="1" l="1"/>
  <c r="T126" i="14"/>
  <c r="T125" i="14"/>
  <c r="T122" i="14"/>
  <c r="T121" i="14"/>
  <c r="T126" i="15"/>
  <c r="T125" i="15"/>
  <c r="T122" i="15"/>
  <c r="T121" i="15"/>
  <c r="T126" i="1"/>
  <c r="T125" i="1"/>
  <c r="T122" i="1"/>
  <c r="T121" i="1"/>
  <c r="T124" i="1" s="1"/>
  <c r="V180" i="1"/>
  <c r="T48" i="14"/>
  <c r="T45" i="14"/>
  <c r="T44" i="14"/>
  <c r="T41" i="14"/>
  <c r="T40" i="14"/>
  <c r="T48" i="15"/>
  <c r="T45" i="15"/>
  <c r="T44" i="15"/>
  <c r="T41" i="15"/>
  <c r="T40" i="15"/>
  <c r="T48" i="1"/>
  <c r="T45" i="1"/>
  <c r="T44" i="1"/>
  <c r="T41" i="1"/>
  <c r="T40" i="1"/>
  <c r="T18" i="14"/>
  <c r="T17" i="14"/>
  <c r="T14" i="14"/>
  <c r="T13" i="14"/>
  <c r="T18" i="15"/>
  <c r="T17" i="15"/>
  <c r="T14" i="15"/>
  <c r="T13" i="15"/>
  <c r="T18" i="1"/>
  <c r="T17" i="1"/>
  <c r="T14" i="1"/>
  <c r="T13" i="1"/>
  <c r="T99" i="14"/>
  <c r="T99" i="15"/>
  <c r="T98" i="15"/>
  <c r="T99" i="1"/>
  <c r="T98" i="1"/>
  <c r="T100" i="14" l="1"/>
  <c r="T101" i="14"/>
  <c r="T128" i="15"/>
  <c r="T101" i="15"/>
  <c r="T100" i="15"/>
  <c r="T128" i="1"/>
  <c r="T127" i="1"/>
  <c r="T100" i="1"/>
  <c r="T101" i="1"/>
  <c r="T16" i="14"/>
  <c r="T19" i="14" s="1"/>
  <c r="T124" i="14"/>
  <c r="T127" i="14" s="1"/>
  <c r="T124" i="15"/>
  <c r="T127" i="15" s="1"/>
  <c r="T16" i="15"/>
  <c r="T19" i="15" s="1"/>
  <c r="T43" i="14"/>
  <c r="T46" i="14" s="1"/>
  <c r="T16" i="1"/>
  <c r="T19" i="1" s="1"/>
  <c r="T43" i="15"/>
  <c r="T46" i="15" s="1"/>
  <c r="T43" i="1"/>
  <c r="T46" i="1" s="1"/>
  <c r="V206" i="1"/>
  <c r="V179" i="1"/>
  <c r="V202" i="1"/>
  <c r="V175" i="1"/>
  <c r="V203" i="1"/>
  <c r="V176" i="1"/>
  <c r="T201" i="1"/>
  <c r="T209" i="1" s="1"/>
  <c r="T201" i="14"/>
  <c r="T209" i="14" s="1"/>
  <c r="T12" i="15"/>
  <c r="T39" i="1"/>
  <c r="T39" i="14"/>
  <c r="T47" i="14" s="1"/>
  <c r="T12" i="1"/>
  <c r="T20" i="1" s="1"/>
  <c r="T12" i="14"/>
  <c r="T20" i="14" s="1"/>
  <c r="T39" i="15"/>
  <c r="T201" i="15"/>
  <c r="T209" i="15" s="1"/>
  <c r="T128" i="14" l="1"/>
  <c r="T47" i="1"/>
  <c r="T20" i="15"/>
  <c r="V208" i="1"/>
  <c r="T47" i="15"/>
  <c r="V205" i="1"/>
  <c r="V178" i="1"/>
  <c r="V181" i="1" s="1"/>
  <c r="R12" i="14"/>
  <c r="R20" i="14" s="1"/>
  <c r="U72" i="14"/>
  <c r="S72" i="14"/>
  <c r="R72" i="14"/>
  <c r="U71" i="14"/>
  <c r="S71" i="14"/>
  <c r="R71" i="14"/>
  <c r="U68" i="14"/>
  <c r="S68" i="14"/>
  <c r="R68" i="14"/>
  <c r="U67" i="14"/>
  <c r="S67" i="14"/>
  <c r="R67" i="14"/>
  <c r="U65" i="14"/>
  <c r="S65" i="14"/>
  <c r="R65" i="14"/>
  <c r="U64" i="14"/>
  <c r="S64" i="14"/>
  <c r="R64" i="14"/>
  <c r="R70" i="14" l="1"/>
  <c r="R73" i="14" s="1"/>
  <c r="S70" i="14"/>
  <c r="S73" i="14" s="1"/>
  <c r="U70" i="14"/>
  <c r="U73" i="14" s="1"/>
  <c r="T64" i="14"/>
  <c r="T72" i="14"/>
  <c r="T71" i="14"/>
  <c r="T65" i="14"/>
  <c r="V65" i="14" s="1"/>
  <c r="T68" i="14"/>
  <c r="T67" i="14"/>
  <c r="A44" i="15"/>
  <c r="A44" i="14"/>
  <c r="A44" i="1"/>
  <c r="T70" i="14" l="1"/>
  <c r="T73" i="14" s="1"/>
  <c r="V64" i="14"/>
  <c r="V72" i="14"/>
  <c r="V71" i="14"/>
  <c r="V67" i="14"/>
  <c r="V68" i="14"/>
  <c r="V44" i="1"/>
  <c r="V44" i="15"/>
  <c r="V44" i="14"/>
  <c r="A44" i="20"/>
  <c r="V70" i="14" l="1"/>
  <c r="V73" i="14" s="1"/>
  <c r="W73" i="14" s="1"/>
  <c r="W70" i="14"/>
  <c r="W44" i="20"/>
  <c r="A44" i="19"/>
  <c r="W44" i="14"/>
  <c r="W44" i="15"/>
  <c r="W44" i="1"/>
  <c r="F63" i="1"/>
  <c r="G63" i="1"/>
  <c r="F63" i="15"/>
  <c r="G63" i="15"/>
  <c r="F63" i="14"/>
  <c r="G63" i="14"/>
  <c r="U9" i="19"/>
  <c r="U200" i="19"/>
  <c r="S200" i="19"/>
  <c r="R200" i="19"/>
  <c r="U199" i="20"/>
  <c r="S199" i="20"/>
  <c r="R199" i="20"/>
  <c r="U198" i="20"/>
  <c r="U198" i="19" s="1"/>
  <c r="S198" i="20"/>
  <c r="S198" i="19" s="1"/>
  <c r="R198" i="20"/>
  <c r="R198" i="19" s="1"/>
  <c r="U173" i="19"/>
  <c r="S173" i="19"/>
  <c r="R173" i="19"/>
  <c r="U172" i="20"/>
  <c r="U172" i="19" s="1"/>
  <c r="S172" i="20"/>
  <c r="S172" i="19" s="1"/>
  <c r="R172" i="20"/>
  <c r="R172" i="19" s="1"/>
  <c r="U171" i="20"/>
  <c r="U171" i="19" s="1"/>
  <c r="S171" i="20"/>
  <c r="S171" i="19" s="1"/>
  <c r="R171" i="20"/>
  <c r="R171" i="19" s="1"/>
  <c r="U119" i="20"/>
  <c r="U119" i="19" s="1"/>
  <c r="S119" i="20"/>
  <c r="S119" i="19" s="1"/>
  <c r="R119" i="20"/>
  <c r="R119" i="19" s="1"/>
  <c r="U118" i="20"/>
  <c r="S118" i="20"/>
  <c r="R118" i="20"/>
  <c r="U117" i="20"/>
  <c r="S117" i="20"/>
  <c r="R117" i="20"/>
  <c r="U92" i="20"/>
  <c r="S92" i="20"/>
  <c r="R92" i="20"/>
  <c r="U91" i="20"/>
  <c r="S91" i="20"/>
  <c r="R91" i="20"/>
  <c r="U90" i="20"/>
  <c r="S90" i="20"/>
  <c r="R90" i="20"/>
  <c r="U11" i="20"/>
  <c r="S11" i="20"/>
  <c r="R11" i="20"/>
  <c r="U10" i="20"/>
  <c r="S10" i="20"/>
  <c r="R10" i="20"/>
  <c r="U9" i="20"/>
  <c r="S9" i="20"/>
  <c r="R9" i="20"/>
  <c r="R9" i="19" s="1"/>
  <c r="G38" i="20"/>
  <c r="G38" i="19" s="1"/>
  <c r="F38" i="20"/>
  <c r="F38" i="19" s="1"/>
  <c r="G37" i="20"/>
  <c r="F37" i="20"/>
  <c r="G36" i="20"/>
  <c r="F36" i="20"/>
  <c r="G11" i="20"/>
  <c r="F11" i="20"/>
  <c r="G10" i="20"/>
  <c r="F10" i="20"/>
  <c r="G9" i="20"/>
  <c r="F9" i="20"/>
  <c r="U92" i="19" l="1"/>
  <c r="R92" i="19"/>
  <c r="S92" i="19"/>
  <c r="R11" i="19"/>
  <c r="S11" i="19"/>
  <c r="R174" i="19"/>
  <c r="U174" i="19"/>
  <c r="S174" i="19"/>
  <c r="R199" i="19"/>
  <c r="U199" i="19"/>
  <c r="S199" i="19"/>
  <c r="F64" i="20"/>
  <c r="H10" i="20"/>
  <c r="F36" i="19"/>
  <c r="F39" i="20"/>
  <c r="F47" i="20" s="1"/>
  <c r="G64" i="20"/>
  <c r="G36" i="19"/>
  <c r="G39" i="20"/>
  <c r="G47" i="20" s="1"/>
  <c r="U90" i="19"/>
  <c r="U93" i="20"/>
  <c r="S117" i="19"/>
  <c r="S120" i="20"/>
  <c r="F9" i="19"/>
  <c r="F12" i="20"/>
  <c r="F11" i="19"/>
  <c r="H11" i="20"/>
  <c r="F65" i="20"/>
  <c r="U117" i="19"/>
  <c r="U120" i="20"/>
  <c r="S90" i="19"/>
  <c r="S93" i="20"/>
  <c r="R117" i="19"/>
  <c r="R120" i="20"/>
  <c r="G9" i="19"/>
  <c r="G12" i="20"/>
  <c r="G11" i="19"/>
  <c r="G65" i="20"/>
  <c r="R90" i="19"/>
  <c r="R93" i="20"/>
  <c r="W231" i="19"/>
  <c r="S118" i="19"/>
  <c r="R118" i="19"/>
  <c r="U118" i="19"/>
  <c r="U91" i="19"/>
  <c r="S91" i="19"/>
  <c r="R91" i="19"/>
  <c r="G37" i="19"/>
  <c r="F37" i="19"/>
  <c r="S10" i="19"/>
  <c r="F10" i="19"/>
  <c r="G10" i="19"/>
  <c r="R10" i="19"/>
  <c r="W44" i="19"/>
  <c r="T200" i="19"/>
  <c r="V200" i="19" s="1"/>
  <c r="W200" i="19" s="1"/>
  <c r="T119" i="19"/>
  <c r="V119" i="19" s="1"/>
  <c r="W119" i="19" s="1"/>
  <c r="T172" i="19"/>
  <c r="H38" i="19"/>
  <c r="I38" i="19" s="1"/>
  <c r="W37" i="19"/>
  <c r="W38" i="19"/>
  <c r="T173" i="19"/>
  <c r="T9" i="20"/>
  <c r="T198" i="19"/>
  <c r="T171" i="19"/>
  <c r="S9" i="19"/>
  <c r="T9" i="19" s="1"/>
  <c r="T10" i="20"/>
  <c r="T11" i="20"/>
  <c r="T90" i="20"/>
  <c r="T91" i="20"/>
  <c r="T92" i="20"/>
  <c r="T117" i="20"/>
  <c r="T118" i="20"/>
  <c r="T119" i="20"/>
  <c r="T171" i="20"/>
  <c r="T172" i="20"/>
  <c r="T198" i="20"/>
  <c r="T199" i="20"/>
  <c r="A47" i="20" l="1"/>
  <c r="V172" i="19"/>
  <c r="V173" i="19"/>
  <c r="T92" i="19"/>
  <c r="V92" i="19" s="1"/>
  <c r="G65" i="19"/>
  <c r="T11" i="19"/>
  <c r="G64" i="19"/>
  <c r="T199" i="19"/>
  <c r="V199" i="19" s="1"/>
  <c r="T174" i="19"/>
  <c r="F12" i="19"/>
  <c r="T117" i="19"/>
  <c r="R93" i="19"/>
  <c r="G66" i="20"/>
  <c r="S93" i="19"/>
  <c r="R120" i="19"/>
  <c r="U93" i="19"/>
  <c r="G12" i="19"/>
  <c r="F39" i="19"/>
  <c r="F47" i="19" s="1"/>
  <c r="T93" i="20"/>
  <c r="F64" i="19"/>
  <c r="H10" i="19"/>
  <c r="F65" i="19"/>
  <c r="H11" i="19"/>
  <c r="S120" i="19"/>
  <c r="G39" i="19"/>
  <c r="G47" i="19" s="1"/>
  <c r="H39" i="20"/>
  <c r="H47" i="20" s="1"/>
  <c r="I47" i="20" s="1"/>
  <c r="T120" i="20"/>
  <c r="T90" i="19"/>
  <c r="U120" i="19"/>
  <c r="F66" i="20"/>
  <c r="H12" i="20"/>
  <c r="T118" i="19"/>
  <c r="V118" i="19" s="1"/>
  <c r="T91" i="19"/>
  <c r="H37" i="19"/>
  <c r="T10" i="19"/>
  <c r="A47" i="19" l="1"/>
  <c r="W172" i="19"/>
  <c r="V91" i="19"/>
  <c r="W91" i="19" s="1"/>
  <c r="W173" i="19"/>
  <c r="W92" i="19"/>
  <c r="V11" i="19"/>
  <c r="W199" i="19"/>
  <c r="F66" i="19"/>
  <c r="R147" i="19"/>
  <c r="S147" i="19"/>
  <c r="U147" i="19"/>
  <c r="H12" i="19"/>
  <c r="T120" i="19"/>
  <c r="H64" i="19"/>
  <c r="H65" i="19"/>
  <c r="I11" i="19"/>
  <c r="I39" i="20"/>
  <c r="T93" i="19"/>
  <c r="H39" i="19"/>
  <c r="H47" i="19" s="1"/>
  <c r="I47" i="19" s="1"/>
  <c r="H66" i="20"/>
  <c r="G66" i="19"/>
  <c r="W118" i="19"/>
  <c r="I37" i="19"/>
  <c r="I10" i="19"/>
  <c r="V10" i="19"/>
  <c r="A52" i="1"/>
  <c r="A50" i="1"/>
  <c r="A48" i="1"/>
  <c r="A45" i="1"/>
  <c r="A41" i="1"/>
  <c r="A40" i="1"/>
  <c r="A38" i="1"/>
  <c r="A37" i="1"/>
  <c r="A36" i="1"/>
  <c r="A25" i="1"/>
  <c r="A23" i="1"/>
  <c r="A21" i="1"/>
  <c r="A18" i="1"/>
  <c r="A17" i="1"/>
  <c r="A14" i="1"/>
  <c r="A13" i="1"/>
  <c r="A11" i="1"/>
  <c r="A10" i="1"/>
  <c r="A9" i="1"/>
  <c r="A52" i="14"/>
  <c r="A50" i="14"/>
  <c r="A48" i="14"/>
  <c r="A45" i="14"/>
  <c r="A41" i="14"/>
  <c r="A40" i="14"/>
  <c r="A38" i="14"/>
  <c r="A37" i="14"/>
  <c r="A36" i="14"/>
  <c r="A25" i="14"/>
  <c r="A23" i="14"/>
  <c r="A21" i="14"/>
  <c r="A18" i="14"/>
  <c r="A17" i="14"/>
  <c r="A14" i="14"/>
  <c r="A13" i="14"/>
  <c r="A11" i="14"/>
  <c r="A10" i="14"/>
  <c r="A9" i="14"/>
  <c r="A52" i="15"/>
  <c r="A50" i="15"/>
  <c r="A48" i="15"/>
  <c r="A45" i="15"/>
  <c r="A41" i="15"/>
  <c r="A40" i="15"/>
  <c r="A38" i="15"/>
  <c r="A37" i="15"/>
  <c r="A36" i="15"/>
  <c r="A25" i="15"/>
  <c r="A23" i="15"/>
  <c r="A21" i="15"/>
  <c r="A18" i="15"/>
  <c r="A17" i="15"/>
  <c r="A14" i="15"/>
  <c r="A13" i="15"/>
  <c r="A11" i="15"/>
  <c r="A10" i="15"/>
  <c r="A9" i="15"/>
  <c r="W11" i="19" l="1"/>
  <c r="I66" i="20"/>
  <c r="H66" i="19"/>
  <c r="T147" i="19"/>
  <c r="I39" i="19"/>
  <c r="W10" i="19"/>
  <c r="I66" i="19" l="1"/>
  <c r="T153" i="15"/>
  <c r="H38" i="1"/>
  <c r="H65" i="1" s="1"/>
  <c r="H37" i="1"/>
  <c r="H64" i="1" s="1"/>
  <c r="H36" i="1"/>
  <c r="I36" i="1" s="1"/>
  <c r="V200" i="15"/>
  <c r="V198" i="15"/>
  <c r="V173" i="15"/>
  <c r="V171" i="15"/>
  <c r="V9" i="15"/>
  <c r="V119" i="14"/>
  <c r="V118" i="14"/>
  <c r="V198" i="1"/>
  <c r="V171" i="1"/>
  <c r="V174" i="1" s="1"/>
  <c r="V182" i="1" s="1"/>
  <c r="T154" i="15" l="1"/>
  <c r="W36" i="1"/>
  <c r="I38" i="1"/>
  <c r="V92" i="14"/>
  <c r="V11" i="15"/>
  <c r="V152" i="15"/>
  <c r="V90" i="14"/>
  <c r="A9" i="19"/>
  <c r="A9" i="20"/>
  <c r="A11" i="20"/>
  <c r="A10" i="20"/>
  <c r="A36" i="20"/>
  <c r="A37" i="20"/>
  <c r="A38" i="20"/>
  <c r="V117" i="14"/>
  <c r="V120" i="14" s="1"/>
  <c r="V153" i="15"/>
  <c r="V199" i="15"/>
  <c r="V172" i="15"/>
  <c r="V174" i="15" s="1"/>
  <c r="V91" i="14"/>
  <c r="I37" i="1"/>
  <c r="V39" i="15"/>
  <c r="V12" i="1"/>
  <c r="V10" i="15"/>
  <c r="H37" i="20"/>
  <c r="H64" i="20" s="1"/>
  <c r="H38" i="20"/>
  <c r="H65" i="20" s="1"/>
  <c r="H9" i="20"/>
  <c r="H36" i="20"/>
  <c r="V12" i="15" l="1"/>
  <c r="V39" i="1"/>
  <c r="V93" i="14"/>
  <c r="V93" i="1"/>
  <c r="V120" i="1"/>
  <c r="W38" i="1"/>
  <c r="A11" i="19"/>
  <c r="H9" i="19"/>
  <c r="A10" i="19"/>
  <c r="W37" i="1"/>
  <c r="W200" i="14"/>
  <c r="W198" i="14"/>
  <c r="W180" i="14"/>
  <c r="W173" i="14"/>
  <c r="W119" i="14"/>
  <c r="U234" i="14"/>
  <c r="S234" i="14"/>
  <c r="R234" i="14"/>
  <c r="U233" i="14"/>
  <c r="S233" i="14"/>
  <c r="R233" i="14"/>
  <c r="U229" i="14"/>
  <c r="U232" i="14" s="1"/>
  <c r="S229" i="14"/>
  <c r="S232" i="14" s="1"/>
  <c r="R229" i="14"/>
  <c r="U227" i="14"/>
  <c r="S227" i="14"/>
  <c r="R227" i="14"/>
  <c r="U226" i="14"/>
  <c r="S226" i="14"/>
  <c r="R226" i="14"/>
  <c r="U225" i="14"/>
  <c r="S225" i="14"/>
  <c r="R225" i="14"/>
  <c r="U201" i="14"/>
  <c r="U209" i="14" s="1"/>
  <c r="S201" i="14"/>
  <c r="S209" i="14" s="1"/>
  <c r="R201" i="14"/>
  <c r="R209" i="14" s="1"/>
  <c r="U63" i="14"/>
  <c r="S63" i="14"/>
  <c r="R63" i="14"/>
  <c r="U39" i="14"/>
  <c r="U47" i="14" s="1"/>
  <c r="S39" i="14"/>
  <c r="S47" i="14" s="1"/>
  <c r="R39" i="14"/>
  <c r="R47" i="14" s="1"/>
  <c r="H38" i="14"/>
  <c r="H65" i="14" s="1"/>
  <c r="H37" i="14"/>
  <c r="H64" i="14" s="1"/>
  <c r="H36" i="14"/>
  <c r="U12" i="14"/>
  <c r="U20" i="14" s="1"/>
  <c r="S12" i="14"/>
  <c r="S20" i="14" s="1"/>
  <c r="U231" i="24"/>
  <c r="S231" i="24"/>
  <c r="R231" i="24"/>
  <c r="P231" i="24"/>
  <c r="N231" i="24"/>
  <c r="M231" i="24"/>
  <c r="U230" i="24"/>
  <c r="S230" i="24"/>
  <c r="R230" i="24"/>
  <c r="P230" i="24"/>
  <c r="N230" i="24"/>
  <c r="M230" i="24"/>
  <c r="U229" i="24"/>
  <c r="S229" i="24"/>
  <c r="R229" i="24"/>
  <c r="P229" i="24"/>
  <c r="N229" i="24"/>
  <c r="M229" i="24"/>
  <c r="U227" i="24"/>
  <c r="S227" i="24"/>
  <c r="R227" i="24"/>
  <c r="P227" i="24"/>
  <c r="N227" i="24"/>
  <c r="M227" i="24"/>
  <c r="U226" i="24"/>
  <c r="S226" i="24"/>
  <c r="R226" i="24"/>
  <c r="P226" i="24"/>
  <c r="N226" i="24"/>
  <c r="M226" i="24"/>
  <c r="U225" i="24"/>
  <c r="S225" i="24"/>
  <c r="R225" i="24"/>
  <c r="P225" i="24"/>
  <c r="N225" i="24"/>
  <c r="M225" i="24"/>
  <c r="U223" i="24"/>
  <c r="S223" i="24"/>
  <c r="R223" i="24"/>
  <c r="P223" i="24"/>
  <c r="N223" i="24"/>
  <c r="M223" i="24"/>
  <c r="U222" i="24"/>
  <c r="S222" i="24"/>
  <c r="R222" i="24"/>
  <c r="P222" i="24"/>
  <c r="N222" i="24"/>
  <c r="M222" i="24"/>
  <c r="U221" i="24"/>
  <c r="S221" i="24"/>
  <c r="R221" i="24"/>
  <c r="P221" i="24"/>
  <c r="N221" i="24"/>
  <c r="M221" i="24"/>
  <c r="U219" i="24"/>
  <c r="S219" i="24"/>
  <c r="R219" i="24"/>
  <c r="P219" i="24"/>
  <c r="N219" i="24"/>
  <c r="M219" i="24"/>
  <c r="U218" i="24"/>
  <c r="S218" i="24"/>
  <c r="R218" i="24"/>
  <c r="P218" i="24"/>
  <c r="N218" i="24"/>
  <c r="M218" i="24"/>
  <c r="U217" i="24"/>
  <c r="S217" i="24"/>
  <c r="R217" i="24"/>
  <c r="P217" i="24"/>
  <c r="N217" i="24"/>
  <c r="M217" i="24"/>
  <c r="U206" i="24"/>
  <c r="S206" i="24"/>
  <c r="R206" i="24"/>
  <c r="P206" i="24"/>
  <c r="N206" i="24"/>
  <c r="M206" i="24"/>
  <c r="T205" i="24"/>
  <c r="V205" i="24" s="1"/>
  <c r="O205" i="24"/>
  <c r="Q205" i="24" s="1"/>
  <c r="W205" i="24" s="1"/>
  <c r="T204" i="24"/>
  <c r="V204" i="24" s="1"/>
  <c r="O204" i="24"/>
  <c r="Q204" i="24" s="1"/>
  <c r="W204" i="24" s="1"/>
  <c r="T203" i="24"/>
  <c r="V203" i="24" s="1"/>
  <c r="O203" i="24"/>
  <c r="Q203" i="24" s="1"/>
  <c r="U202" i="24"/>
  <c r="S202" i="24"/>
  <c r="R202" i="24"/>
  <c r="P202" i="24"/>
  <c r="N202" i="24"/>
  <c r="M202" i="24"/>
  <c r="T201" i="24"/>
  <c r="V201" i="24" s="1"/>
  <c r="O201" i="24"/>
  <c r="Q201" i="24" s="1"/>
  <c r="W201" i="24" s="1"/>
  <c r="T200" i="24"/>
  <c r="V200" i="24" s="1"/>
  <c r="O200" i="24"/>
  <c r="Q200" i="24" s="1"/>
  <c r="W200" i="24" s="1"/>
  <c r="T199" i="24"/>
  <c r="O199" i="24"/>
  <c r="Q199" i="24" s="1"/>
  <c r="W199" i="24" s="1"/>
  <c r="U198" i="24"/>
  <c r="S198" i="24"/>
  <c r="R198" i="24"/>
  <c r="P198" i="24"/>
  <c r="N198" i="24"/>
  <c r="M198" i="24"/>
  <c r="T197" i="24"/>
  <c r="V197" i="24" s="1"/>
  <c r="O197" i="24"/>
  <c r="Q197" i="24" s="1"/>
  <c r="W197" i="24" s="1"/>
  <c r="T196" i="24"/>
  <c r="V196" i="24" s="1"/>
  <c r="O196" i="24"/>
  <c r="Q196" i="24" s="1"/>
  <c r="W196" i="24" s="1"/>
  <c r="T195" i="24"/>
  <c r="V195" i="24" s="1"/>
  <c r="O195" i="24"/>
  <c r="U194" i="24"/>
  <c r="S194" i="24"/>
  <c r="R194" i="24"/>
  <c r="P194" i="24"/>
  <c r="N194" i="24"/>
  <c r="M194" i="24"/>
  <c r="T193" i="24"/>
  <c r="V193" i="24" s="1"/>
  <c r="O193" i="24"/>
  <c r="Q193" i="24" s="1"/>
  <c r="T192" i="24"/>
  <c r="V192" i="24" s="1"/>
  <c r="O192" i="24"/>
  <c r="Q192" i="24" s="1"/>
  <c r="W192" i="24" s="1"/>
  <c r="T191" i="24"/>
  <c r="O191" i="24"/>
  <c r="Q191" i="24" s="1"/>
  <c r="W191" i="24" s="1"/>
  <c r="U180" i="24"/>
  <c r="S180" i="24"/>
  <c r="R180" i="24"/>
  <c r="P180" i="24"/>
  <c r="N180" i="24"/>
  <c r="M180" i="24"/>
  <c r="T179" i="24"/>
  <c r="V179" i="24" s="1"/>
  <c r="O179" i="24"/>
  <c r="Q179" i="24" s="1"/>
  <c r="T178" i="24"/>
  <c r="V178" i="24" s="1"/>
  <c r="O178" i="24"/>
  <c r="T177" i="24"/>
  <c r="V177" i="24" s="1"/>
  <c r="O177" i="24"/>
  <c r="Q177" i="24" s="1"/>
  <c r="W177" i="24" s="1"/>
  <c r="U176" i="24"/>
  <c r="S176" i="24"/>
  <c r="R176" i="24"/>
  <c r="P176" i="24"/>
  <c r="N176" i="24"/>
  <c r="M176" i="24"/>
  <c r="T175" i="24"/>
  <c r="V175" i="24" s="1"/>
  <c r="O175" i="24"/>
  <c r="Q175" i="24" s="1"/>
  <c r="W175" i="24" s="1"/>
  <c r="T174" i="24"/>
  <c r="V174" i="24" s="1"/>
  <c r="O174" i="24"/>
  <c r="Q174" i="24" s="1"/>
  <c r="W174" i="24" s="1"/>
  <c r="T173" i="24"/>
  <c r="V173" i="24" s="1"/>
  <c r="O173" i="24"/>
  <c r="Q173" i="24" s="1"/>
  <c r="U172" i="24"/>
  <c r="S172" i="24"/>
  <c r="R172" i="24"/>
  <c r="P172" i="24"/>
  <c r="N172" i="24"/>
  <c r="M172" i="24"/>
  <c r="T171" i="24"/>
  <c r="V171" i="24" s="1"/>
  <c r="O171" i="24"/>
  <c r="Q171" i="24" s="1"/>
  <c r="W171" i="24" s="1"/>
  <c r="T170" i="24"/>
  <c r="V170" i="24" s="1"/>
  <c r="O170" i="24"/>
  <c r="Q170" i="24" s="1"/>
  <c r="W170" i="24" s="1"/>
  <c r="T169" i="24"/>
  <c r="O169" i="24"/>
  <c r="Q169" i="24" s="1"/>
  <c r="W169" i="24" s="1"/>
  <c r="U168" i="24"/>
  <c r="S168" i="24"/>
  <c r="R168" i="24"/>
  <c r="P168" i="24"/>
  <c r="N168" i="24"/>
  <c r="M168" i="24"/>
  <c r="T167" i="24"/>
  <c r="V167" i="24" s="1"/>
  <c r="O167" i="24"/>
  <c r="Q167" i="24" s="1"/>
  <c r="W167" i="24" s="1"/>
  <c r="T166" i="24"/>
  <c r="V166" i="24" s="1"/>
  <c r="O166" i="24"/>
  <c r="Q166" i="24" s="1"/>
  <c r="W166" i="24" s="1"/>
  <c r="T165" i="24"/>
  <c r="V165" i="24" s="1"/>
  <c r="O165" i="24"/>
  <c r="U153" i="24"/>
  <c r="S153" i="24"/>
  <c r="R153" i="24"/>
  <c r="P153" i="24"/>
  <c r="N153" i="24"/>
  <c r="M153" i="24"/>
  <c r="U152" i="24"/>
  <c r="S152" i="24"/>
  <c r="R152" i="24"/>
  <c r="P152" i="24"/>
  <c r="N152" i="24"/>
  <c r="M152" i="24"/>
  <c r="U151" i="24"/>
  <c r="S151" i="24"/>
  <c r="R151" i="24"/>
  <c r="P151" i="24"/>
  <c r="N151" i="24"/>
  <c r="M151" i="24"/>
  <c r="U149" i="24"/>
  <c r="S149" i="24"/>
  <c r="R149" i="24"/>
  <c r="P149" i="24"/>
  <c r="N149" i="24"/>
  <c r="M149" i="24"/>
  <c r="U148" i="24"/>
  <c r="S148" i="24"/>
  <c r="R148" i="24"/>
  <c r="P148" i="24"/>
  <c r="N148" i="24"/>
  <c r="M148" i="24"/>
  <c r="U147" i="24"/>
  <c r="S147" i="24"/>
  <c r="R147" i="24"/>
  <c r="P147" i="24"/>
  <c r="N147" i="24"/>
  <c r="M147" i="24"/>
  <c r="Z146" i="24"/>
  <c r="U145" i="24"/>
  <c r="S145" i="24"/>
  <c r="R145" i="24"/>
  <c r="P145" i="24"/>
  <c r="N145" i="24"/>
  <c r="M145" i="24"/>
  <c r="Z144" i="24"/>
  <c r="U144" i="24"/>
  <c r="S144" i="24"/>
  <c r="R144" i="24"/>
  <c r="P144" i="24"/>
  <c r="N144" i="24"/>
  <c r="M144" i="24"/>
  <c r="U143" i="24"/>
  <c r="S143" i="24"/>
  <c r="R143" i="24"/>
  <c r="P143" i="24"/>
  <c r="N143" i="24"/>
  <c r="M143" i="24"/>
  <c r="U141" i="24"/>
  <c r="S141" i="24"/>
  <c r="R141" i="24"/>
  <c r="P141" i="24"/>
  <c r="N141" i="24"/>
  <c r="M141" i="24"/>
  <c r="U140" i="24"/>
  <c r="S140" i="24"/>
  <c r="R140" i="24"/>
  <c r="P140" i="24"/>
  <c r="N140" i="24"/>
  <c r="M140" i="24"/>
  <c r="U139" i="24"/>
  <c r="S139" i="24"/>
  <c r="R139" i="24"/>
  <c r="P139" i="24"/>
  <c r="N139" i="24"/>
  <c r="M139" i="24"/>
  <c r="U128" i="24"/>
  <c r="S128" i="24"/>
  <c r="R128" i="24"/>
  <c r="P128" i="24"/>
  <c r="N128" i="24"/>
  <c r="M128" i="24"/>
  <c r="T127" i="24"/>
  <c r="V127" i="24" s="1"/>
  <c r="O127" i="24"/>
  <c r="Q127" i="24" s="1"/>
  <c r="T126" i="24"/>
  <c r="V126" i="24" s="1"/>
  <c r="O126" i="24"/>
  <c r="Q126" i="24" s="1"/>
  <c r="T125" i="24"/>
  <c r="V125" i="24" s="1"/>
  <c r="O125" i="24"/>
  <c r="U124" i="24"/>
  <c r="S124" i="24"/>
  <c r="R124" i="24"/>
  <c r="P124" i="24"/>
  <c r="N124" i="24"/>
  <c r="M124" i="24"/>
  <c r="T123" i="24"/>
  <c r="V123" i="24" s="1"/>
  <c r="O123" i="24"/>
  <c r="Q123" i="24" s="1"/>
  <c r="T122" i="24"/>
  <c r="V122" i="24" s="1"/>
  <c r="O122" i="24"/>
  <c r="Q122" i="24" s="1"/>
  <c r="T121" i="24"/>
  <c r="O121" i="24"/>
  <c r="Q121" i="24" s="1"/>
  <c r="Z120" i="24"/>
  <c r="U120" i="24"/>
  <c r="S120" i="24"/>
  <c r="R120" i="24"/>
  <c r="P120" i="24"/>
  <c r="N120" i="24"/>
  <c r="M120" i="24"/>
  <c r="T119" i="24"/>
  <c r="V119" i="24" s="1"/>
  <c r="O119" i="24"/>
  <c r="Q119" i="24" s="1"/>
  <c r="T118" i="24"/>
  <c r="V118" i="24" s="1"/>
  <c r="O118" i="24"/>
  <c r="Q118" i="24" s="1"/>
  <c r="T117" i="24"/>
  <c r="V117" i="24" s="1"/>
  <c r="O117" i="24"/>
  <c r="Q117" i="24" s="1"/>
  <c r="U116" i="24"/>
  <c r="S116" i="24"/>
  <c r="R116" i="24"/>
  <c r="P116" i="24"/>
  <c r="N116" i="24"/>
  <c r="M116" i="24"/>
  <c r="T115" i="24"/>
  <c r="V115" i="24" s="1"/>
  <c r="O115" i="24"/>
  <c r="Q115" i="24" s="1"/>
  <c r="T114" i="24"/>
  <c r="V114" i="24" s="1"/>
  <c r="O114" i="24"/>
  <c r="Q114" i="24" s="1"/>
  <c r="T113" i="24"/>
  <c r="O113" i="24"/>
  <c r="U102" i="24"/>
  <c r="S102" i="24"/>
  <c r="R102" i="24"/>
  <c r="P102" i="24"/>
  <c r="N102" i="24"/>
  <c r="M102" i="24"/>
  <c r="T101" i="24"/>
  <c r="V101" i="24" s="1"/>
  <c r="O101" i="24"/>
  <c r="Q101" i="24" s="1"/>
  <c r="T100" i="24"/>
  <c r="V100" i="24" s="1"/>
  <c r="O100" i="24"/>
  <c r="Q100" i="24" s="1"/>
  <c r="T99" i="24"/>
  <c r="V99" i="24" s="1"/>
  <c r="O99" i="24"/>
  <c r="Q99" i="24" s="1"/>
  <c r="U98" i="24"/>
  <c r="S98" i="24"/>
  <c r="R98" i="24"/>
  <c r="P98" i="24"/>
  <c r="N98" i="24"/>
  <c r="M98" i="24"/>
  <c r="T97" i="24"/>
  <c r="V97" i="24" s="1"/>
  <c r="O97" i="24"/>
  <c r="Q97" i="24" s="1"/>
  <c r="T96" i="24"/>
  <c r="V96" i="24" s="1"/>
  <c r="O96" i="24"/>
  <c r="Q96" i="24" s="1"/>
  <c r="T95" i="24"/>
  <c r="V95" i="24" s="1"/>
  <c r="O95" i="24"/>
  <c r="Z94" i="24"/>
  <c r="U94" i="24"/>
  <c r="S94" i="24"/>
  <c r="R94" i="24"/>
  <c r="P94" i="24"/>
  <c r="N94" i="24"/>
  <c r="M94" i="24"/>
  <c r="T93" i="24"/>
  <c r="V93" i="24" s="1"/>
  <c r="O93" i="24"/>
  <c r="Q93" i="24" s="1"/>
  <c r="T92" i="24"/>
  <c r="V92" i="24" s="1"/>
  <c r="O92" i="24"/>
  <c r="Q92" i="24" s="1"/>
  <c r="T91" i="24"/>
  <c r="O91" i="24"/>
  <c r="Q91" i="24" s="1"/>
  <c r="U90" i="24"/>
  <c r="S90" i="24"/>
  <c r="R90" i="24"/>
  <c r="P90" i="24"/>
  <c r="N90" i="24"/>
  <c r="M90" i="24"/>
  <c r="T89" i="24"/>
  <c r="V89" i="24" s="1"/>
  <c r="O89" i="24"/>
  <c r="Q89" i="24" s="1"/>
  <c r="T88" i="24"/>
  <c r="V88" i="24" s="1"/>
  <c r="O88" i="24"/>
  <c r="Q88" i="24" s="1"/>
  <c r="T87" i="24"/>
  <c r="V87" i="24" s="1"/>
  <c r="O87" i="24"/>
  <c r="Q87" i="24" s="1"/>
  <c r="U75" i="24"/>
  <c r="S75" i="24"/>
  <c r="R75" i="24"/>
  <c r="P75" i="24"/>
  <c r="N75" i="24"/>
  <c r="M75" i="24"/>
  <c r="G75" i="24"/>
  <c r="F75" i="24"/>
  <c r="D75" i="24"/>
  <c r="C75" i="24"/>
  <c r="U74" i="24"/>
  <c r="S74" i="24"/>
  <c r="R74" i="24"/>
  <c r="P74" i="24"/>
  <c r="N74" i="24"/>
  <c r="M74" i="24"/>
  <c r="G74" i="24"/>
  <c r="F74" i="24"/>
  <c r="D74" i="24"/>
  <c r="C74" i="24"/>
  <c r="U73" i="24"/>
  <c r="S73" i="24"/>
  <c r="R73" i="24"/>
  <c r="P73" i="24"/>
  <c r="N73" i="24"/>
  <c r="M73" i="24"/>
  <c r="G73" i="24"/>
  <c r="F73" i="24"/>
  <c r="D73" i="24"/>
  <c r="C73" i="24"/>
  <c r="U71" i="24"/>
  <c r="S71" i="24"/>
  <c r="R71" i="24"/>
  <c r="P71" i="24"/>
  <c r="N71" i="24"/>
  <c r="M71" i="24"/>
  <c r="G71" i="24"/>
  <c r="F71" i="24"/>
  <c r="D71" i="24"/>
  <c r="C71" i="24"/>
  <c r="U70" i="24"/>
  <c r="S70" i="24"/>
  <c r="R70" i="24"/>
  <c r="P70" i="24"/>
  <c r="N70" i="24"/>
  <c r="M70" i="24"/>
  <c r="G70" i="24"/>
  <c r="F70" i="24"/>
  <c r="D70" i="24"/>
  <c r="C70" i="24"/>
  <c r="U69" i="24"/>
  <c r="S69" i="24"/>
  <c r="R69" i="24"/>
  <c r="P69" i="24"/>
  <c r="N69" i="24"/>
  <c r="M69" i="24"/>
  <c r="G69" i="24"/>
  <c r="F69" i="24"/>
  <c r="D69" i="24"/>
  <c r="C69" i="24"/>
  <c r="U67" i="24"/>
  <c r="S67" i="24"/>
  <c r="R67" i="24"/>
  <c r="P67" i="24"/>
  <c r="N67" i="24"/>
  <c r="M67" i="24"/>
  <c r="G67" i="24"/>
  <c r="F67" i="24"/>
  <c r="D67" i="24"/>
  <c r="C67" i="24"/>
  <c r="U66" i="24"/>
  <c r="S66" i="24"/>
  <c r="R66" i="24"/>
  <c r="P66" i="24"/>
  <c r="N66" i="24"/>
  <c r="M66" i="24"/>
  <c r="G66" i="24"/>
  <c r="F66" i="24"/>
  <c r="D66" i="24"/>
  <c r="C66" i="24"/>
  <c r="U65" i="24"/>
  <c r="S65" i="24"/>
  <c r="R65" i="24"/>
  <c r="P65" i="24"/>
  <c r="N65" i="24"/>
  <c r="M65" i="24"/>
  <c r="G65" i="24"/>
  <c r="F65" i="24"/>
  <c r="D65" i="24"/>
  <c r="C65" i="24"/>
  <c r="U63" i="24"/>
  <c r="S63" i="24"/>
  <c r="R63" i="24"/>
  <c r="P63" i="24"/>
  <c r="N63" i="24"/>
  <c r="M63" i="24"/>
  <c r="G63" i="24"/>
  <c r="F63" i="24"/>
  <c r="D63" i="24"/>
  <c r="C63" i="24"/>
  <c r="U62" i="24"/>
  <c r="S62" i="24"/>
  <c r="R62" i="24"/>
  <c r="P62" i="24"/>
  <c r="N62" i="24"/>
  <c r="M62" i="24"/>
  <c r="G62" i="24"/>
  <c r="F62" i="24"/>
  <c r="D62" i="24"/>
  <c r="C62" i="24"/>
  <c r="U61" i="24"/>
  <c r="S61" i="24"/>
  <c r="R61" i="24"/>
  <c r="P61" i="24"/>
  <c r="N61" i="24"/>
  <c r="M61" i="24"/>
  <c r="G61" i="24"/>
  <c r="F61" i="24"/>
  <c r="D61" i="24"/>
  <c r="C61" i="24"/>
  <c r="U50" i="24"/>
  <c r="S50" i="24"/>
  <c r="R50" i="24"/>
  <c r="P50" i="24"/>
  <c r="N50" i="24"/>
  <c r="M50" i="24"/>
  <c r="G50" i="24"/>
  <c r="F50" i="24"/>
  <c r="D50" i="24"/>
  <c r="C50" i="24"/>
  <c r="T49" i="24"/>
  <c r="V49" i="24" s="1"/>
  <c r="O49" i="24"/>
  <c r="Q49" i="24" s="1"/>
  <c r="H49" i="24"/>
  <c r="E49" i="24"/>
  <c r="T48" i="24"/>
  <c r="V48" i="24" s="1"/>
  <c r="O48" i="24"/>
  <c r="Q48" i="24" s="1"/>
  <c r="H48" i="24"/>
  <c r="E48" i="24"/>
  <c r="T47" i="24"/>
  <c r="O47" i="24"/>
  <c r="Q47" i="24" s="1"/>
  <c r="Q50" i="24" s="1"/>
  <c r="H47" i="24"/>
  <c r="E47" i="24"/>
  <c r="U46" i="24"/>
  <c r="S46" i="24"/>
  <c r="R46" i="24"/>
  <c r="P46" i="24"/>
  <c r="N46" i="24"/>
  <c r="M46" i="24"/>
  <c r="G46" i="24"/>
  <c r="F46" i="24"/>
  <c r="D46" i="24"/>
  <c r="C46" i="24"/>
  <c r="T45" i="24"/>
  <c r="V45" i="24" s="1"/>
  <c r="O45" i="24"/>
  <c r="Q45" i="24" s="1"/>
  <c r="H45" i="24"/>
  <c r="E45" i="24"/>
  <c r="T44" i="24"/>
  <c r="V44" i="24" s="1"/>
  <c r="O44" i="24"/>
  <c r="Q44" i="24" s="1"/>
  <c r="H44" i="24"/>
  <c r="E44" i="24"/>
  <c r="T43" i="24"/>
  <c r="O43" i="24"/>
  <c r="Q43" i="24" s="1"/>
  <c r="H43" i="24"/>
  <c r="E43" i="24"/>
  <c r="U42" i="24"/>
  <c r="S42" i="24"/>
  <c r="R42" i="24"/>
  <c r="P42" i="24"/>
  <c r="N42" i="24"/>
  <c r="M42" i="24"/>
  <c r="G42" i="24"/>
  <c r="F42" i="24"/>
  <c r="D42" i="24"/>
  <c r="C42" i="24"/>
  <c r="T41" i="24"/>
  <c r="V41" i="24" s="1"/>
  <c r="O41" i="24"/>
  <c r="Q41" i="24" s="1"/>
  <c r="H41" i="24"/>
  <c r="E41" i="24"/>
  <c r="T40" i="24"/>
  <c r="O40" i="24"/>
  <c r="Q40" i="24" s="1"/>
  <c r="H40" i="24"/>
  <c r="E40" i="24"/>
  <c r="T39" i="24"/>
  <c r="V39" i="24" s="1"/>
  <c r="O39" i="24"/>
  <c r="Q39" i="24" s="1"/>
  <c r="H39" i="24"/>
  <c r="E39" i="24"/>
  <c r="U38" i="24"/>
  <c r="S38" i="24"/>
  <c r="R38" i="24"/>
  <c r="P38" i="24"/>
  <c r="N38" i="24"/>
  <c r="M38" i="24"/>
  <c r="G38" i="24"/>
  <c r="F38" i="24"/>
  <c r="D38" i="24"/>
  <c r="C38" i="24"/>
  <c r="T37" i="24"/>
  <c r="V37" i="24" s="1"/>
  <c r="O37" i="24"/>
  <c r="Q37" i="24" s="1"/>
  <c r="H37" i="24"/>
  <c r="E37" i="24"/>
  <c r="T36" i="24"/>
  <c r="V36" i="24" s="1"/>
  <c r="O36" i="24"/>
  <c r="Q36" i="24" s="1"/>
  <c r="H36" i="24"/>
  <c r="E36" i="24"/>
  <c r="T35" i="24"/>
  <c r="O35" i="24"/>
  <c r="Q35" i="24" s="1"/>
  <c r="H35" i="24"/>
  <c r="E35" i="24"/>
  <c r="U24" i="24"/>
  <c r="S24" i="24"/>
  <c r="R24" i="24"/>
  <c r="P24" i="24"/>
  <c r="N24" i="24"/>
  <c r="M24" i="24"/>
  <c r="G24" i="24"/>
  <c r="F24" i="24"/>
  <c r="D24" i="24"/>
  <c r="C24" i="24"/>
  <c r="T23" i="24"/>
  <c r="V23" i="24" s="1"/>
  <c r="O23" i="24"/>
  <c r="Q23" i="24" s="1"/>
  <c r="H23" i="24"/>
  <c r="E23" i="24"/>
  <c r="T22" i="24"/>
  <c r="V22" i="24" s="1"/>
  <c r="O22" i="24"/>
  <c r="Q22" i="24" s="1"/>
  <c r="H22" i="24"/>
  <c r="E22" i="24"/>
  <c r="T21" i="24"/>
  <c r="T24" i="24" s="1"/>
  <c r="O21" i="24"/>
  <c r="Q21" i="24" s="1"/>
  <c r="H21" i="24"/>
  <c r="E21" i="24"/>
  <c r="U20" i="24"/>
  <c r="S20" i="24"/>
  <c r="R20" i="24"/>
  <c r="P20" i="24"/>
  <c r="N20" i="24"/>
  <c r="M20" i="24"/>
  <c r="G20" i="24"/>
  <c r="F20" i="24"/>
  <c r="D20" i="24"/>
  <c r="C20" i="24"/>
  <c r="T19" i="24"/>
  <c r="V19" i="24" s="1"/>
  <c r="O19" i="24"/>
  <c r="Q19" i="24" s="1"/>
  <c r="H19" i="24"/>
  <c r="H71" i="24" s="1"/>
  <c r="E19" i="24"/>
  <c r="T18" i="24"/>
  <c r="V18" i="24" s="1"/>
  <c r="O18" i="24"/>
  <c r="Q18" i="24" s="1"/>
  <c r="H18" i="24"/>
  <c r="E18" i="24"/>
  <c r="T17" i="24"/>
  <c r="O17" i="24"/>
  <c r="H17" i="24"/>
  <c r="H69" i="24" s="1"/>
  <c r="E17" i="24"/>
  <c r="U16" i="24"/>
  <c r="S16" i="24"/>
  <c r="R16" i="24"/>
  <c r="P16" i="24"/>
  <c r="N16" i="24"/>
  <c r="M16" i="24"/>
  <c r="G16" i="24"/>
  <c r="F16" i="24"/>
  <c r="D16" i="24"/>
  <c r="C16" i="24"/>
  <c r="T15" i="24"/>
  <c r="V15" i="24" s="1"/>
  <c r="O15" i="24"/>
  <c r="Q15" i="24" s="1"/>
  <c r="H15" i="24"/>
  <c r="E15" i="24"/>
  <c r="T14" i="24"/>
  <c r="V14" i="24" s="1"/>
  <c r="O14" i="24"/>
  <c r="Q14" i="24" s="1"/>
  <c r="H14" i="24"/>
  <c r="E14" i="24"/>
  <c r="T13" i="24"/>
  <c r="O13" i="24"/>
  <c r="Q13" i="24" s="1"/>
  <c r="H13" i="24"/>
  <c r="E13" i="24"/>
  <c r="U12" i="24"/>
  <c r="S12" i="24"/>
  <c r="R12" i="24"/>
  <c r="P12" i="24"/>
  <c r="N12" i="24"/>
  <c r="M12" i="24"/>
  <c r="G12" i="24"/>
  <c r="F12" i="24"/>
  <c r="D12" i="24"/>
  <c r="C12" i="24"/>
  <c r="T11" i="24"/>
  <c r="V11" i="24" s="1"/>
  <c r="O11" i="24"/>
  <c r="Q11" i="24" s="1"/>
  <c r="H11" i="24"/>
  <c r="H63" i="24" s="1"/>
  <c r="E11" i="24"/>
  <c r="T10" i="24"/>
  <c r="V10" i="24" s="1"/>
  <c r="O10" i="24"/>
  <c r="Q10" i="24" s="1"/>
  <c r="H10" i="24"/>
  <c r="E10" i="24"/>
  <c r="T9" i="24"/>
  <c r="V9" i="24" s="1"/>
  <c r="O9" i="24"/>
  <c r="O12" i="24" s="1"/>
  <c r="H9" i="24"/>
  <c r="E9" i="24"/>
  <c r="U201" i="1"/>
  <c r="U209" i="1" s="1"/>
  <c r="S201" i="1"/>
  <c r="S209" i="1" s="1"/>
  <c r="R201" i="1"/>
  <c r="R209" i="1" s="1"/>
  <c r="U201" i="15"/>
  <c r="U209" i="15" s="1"/>
  <c r="S201" i="15"/>
  <c r="S209" i="15" s="1"/>
  <c r="R201" i="15"/>
  <c r="R209" i="15" s="1"/>
  <c r="U39" i="1"/>
  <c r="U47" i="1" s="1"/>
  <c r="S39" i="1"/>
  <c r="S47" i="1" s="1"/>
  <c r="R39" i="1"/>
  <c r="R47" i="1" s="1"/>
  <c r="U39" i="15"/>
  <c r="U47" i="15" s="1"/>
  <c r="S39" i="15"/>
  <c r="S47" i="15" s="1"/>
  <c r="R39" i="15"/>
  <c r="R47" i="15" s="1"/>
  <c r="U12" i="1"/>
  <c r="U20" i="1" s="1"/>
  <c r="S12" i="1"/>
  <c r="S20" i="1" s="1"/>
  <c r="R12" i="1"/>
  <c r="R20" i="1" s="1"/>
  <c r="U12" i="15"/>
  <c r="U20" i="15" s="1"/>
  <c r="S12" i="15"/>
  <c r="S20" i="15" s="1"/>
  <c r="R12" i="15"/>
  <c r="R20" i="15" s="1"/>
  <c r="U235" i="14" l="1"/>
  <c r="S235" i="14"/>
  <c r="T234" i="14"/>
  <c r="T229" i="14"/>
  <c r="R232" i="14"/>
  <c r="T232" i="14" s="1"/>
  <c r="T233" i="14"/>
  <c r="V201" i="1"/>
  <c r="V209" i="1" s="1"/>
  <c r="A54" i="14"/>
  <c r="A54" i="1"/>
  <c r="A54" i="15"/>
  <c r="S201" i="20"/>
  <c r="S209" i="20" s="1"/>
  <c r="R201" i="20"/>
  <c r="R209" i="20" s="1"/>
  <c r="U201" i="20"/>
  <c r="U209" i="20" s="1"/>
  <c r="R66" i="14"/>
  <c r="R74" i="14" s="1"/>
  <c r="S66" i="14"/>
  <c r="S74" i="14" s="1"/>
  <c r="U66" i="14"/>
  <c r="U74" i="14" s="1"/>
  <c r="T66" i="24"/>
  <c r="V66" i="24" s="1"/>
  <c r="V207" i="14"/>
  <c r="V180" i="14"/>
  <c r="V45" i="14"/>
  <c r="V18" i="14"/>
  <c r="Q176" i="24"/>
  <c r="W176" i="24" s="1"/>
  <c r="O67" i="24"/>
  <c r="T141" i="24"/>
  <c r="E75" i="24"/>
  <c r="O153" i="24"/>
  <c r="Q153" i="24" s="1"/>
  <c r="I23" i="24"/>
  <c r="I40" i="24"/>
  <c r="W45" i="24"/>
  <c r="T62" i="24"/>
  <c r="T140" i="24"/>
  <c r="T230" i="24"/>
  <c r="V230" i="24" s="1"/>
  <c r="V48" i="14"/>
  <c r="H73" i="24"/>
  <c r="H74" i="24"/>
  <c r="O63" i="24"/>
  <c r="T153" i="24"/>
  <c r="V153" i="24" s="1"/>
  <c r="O149" i="24"/>
  <c r="Q149" i="24" s="1"/>
  <c r="T149" i="24"/>
  <c r="V149" i="24" s="1"/>
  <c r="D76" i="24"/>
  <c r="U76" i="24"/>
  <c r="E67" i="24"/>
  <c r="C25" i="24"/>
  <c r="C26" i="24" s="1"/>
  <c r="I22" i="24"/>
  <c r="Q75" i="24"/>
  <c r="C76" i="24"/>
  <c r="M76" i="24"/>
  <c r="F76" i="24"/>
  <c r="P76" i="24"/>
  <c r="O143" i="24"/>
  <c r="T145" i="24"/>
  <c r="O147" i="24"/>
  <c r="N232" i="24"/>
  <c r="U232" i="24"/>
  <c r="I10" i="24"/>
  <c r="W22" i="24"/>
  <c r="O148" i="24"/>
  <c r="Q148" i="24" s="1"/>
  <c r="S154" i="24"/>
  <c r="G64" i="24"/>
  <c r="N76" i="24"/>
  <c r="W100" i="24"/>
  <c r="T116" i="24"/>
  <c r="R130" i="24"/>
  <c r="V141" i="24"/>
  <c r="I38" i="14"/>
  <c r="W38" i="14"/>
  <c r="W92" i="14"/>
  <c r="V202" i="14"/>
  <c r="G25" i="24"/>
  <c r="G26" i="24" s="1"/>
  <c r="C51" i="24"/>
  <c r="C52" i="24" s="1"/>
  <c r="H12" i="24"/>
  <c r="H62" i="24"/>
  <c r="I11" i="24"/>
  <c r="Q65" i="24"/>
  <c r="Q67" i="24"/>
  <c r="I17" i="24"/>
  <c r="C64" i="24"/>
  <c r="M64" i="24"/>
  <c r="C68" i="24"/>
  <c r="M68" i="24"/>
  <c r="S68" i="24"/>
  <c r="O69" i="24"/>
  <c r="O71" i="24"/>
  <c r="O74" i="24"/>
  <c r="W89" i="24"/>
  <c r="O128" i="24"/>
  <c r="R142" i="24"/>
  <c r="R146" i="24"/>
  <c r="U146" i="24"/>
  <c r="V176" i="24"/>
  <c r="T194" i="24"/>
  <c r="P220" i="24"/>
  <c r="O219" i="24"/>
  <c r="Q219" i="24" s="1"/>
  <c r="W219" i="24" s="1"/>
  <c r="P224" i="24"/>
  <c r="S224" i="24"/>
  <c r="O227" i="24"/>
  <c r="Q227" i="24" s="1"/>
  <c r="W227" i="24" s="1"/>
  <c r="P232" i="24"/>
  <c r="V12" i="24"/>
  <c r="E65" i="24"/>
  <c r="E66" i="24"/>
  <c r="E73" i="24"/>
  <c r="O38" i="24"/>
  <c r="D51" i="24"/>
  <c r="D52" i="24" s="1"/>
  <c r="N51" i="24"/>
  <c r="N52" i="24" s="1"/>
  <c r="I47" i="24"/>
  <c r="I49" i="24"/>
  <c r="W115" i="24"/>
  <c r="T144" i="24"/>
  <c r="V144" i="24" s="1"/>
  <c r="U207" i="24"/>
  <c r="T223" i="24"/>
  <c r="V223" i="24" s="1"/>
  <c r="R25" i="24"/>
  <c r="R26" i="24" s="1"/>
  <c r="U25" i="24"/>
  <c r="U26" i="24" s="1"/>
  <c r="E50" i="24"/>
  <c r="T94" i="24"/>
  <c r="N130" i="24"/>
  <c r="S129" i="24"/>
  <c r="T124" i="24"/>
  <c r="U142" i="24"/>
  <c r="S146" i="24"/>
  <c r="N220" i="24"/>
  <c r="U220" i="24"/>
  <c r="N228" i="24"/>
  <c r="A26" i="14"/>
  <c r="A22" i="15"/>
  <c r="A22" i="1"/>
  <c r="A22" i="14"/>
  <c r="A64" i="14"/>
  <c r="A67" i="14"/>
  <c r="A72" i="14"/>
  <c r="A77" i="14"/>
  <c r="A79" i="14"/>
  <c r="A39" i="14"/>
  <c r="V99" i="14"/>
  <c r="A26" i="1"/>
  <c r="A63" i="14"/>
  <c r="A65" i="14"/>
  <c r="A68" i="14"/>
  <c r="A71" i="14"/>
  <c r="A75" i="14"/>
  <c r="A12" i="15"/>
  <c r="A39" i="15"/>
  <c r="V98" i="14"/>
  <c r="A12" i="1"/>
  <c r="A39" i="1"/>
  <c r="A12" i="14"/>
  <c r="V126" i="14"/>
  <c r="A26" i="15"/>
  <c r="V203" i="14"/>
  <c r="S12" i="20"/>
  <c r="V176" i="14"/>
  <c r="R12" i="20"/>
  <c r="V122" i="14"/>
  <c r="W118" i="14"/>
  <c r="W91" i="14"/>
  <c r="V95" i="14"/>
  <c r="W64" i="14"/>
  <c r="V41" i="14"/>
  <c r="W68" i="14"/>
  <c r="V14" i="14"/>
  <c r="Q70" i="24"/>
  <c r="V98" i="24"/>
  <c r="W114" i="24"/>
  <c r="I9" i="24"/>
  <c r="H66" i="24"/>
  <c r="H67" i="24"/>
  <c r="I67" i="24" s="1"/>
  <c r="E74" i="24"/>
  <c r="I37" i="24"/>
  <c r="P51" i="24"/>
  <c r="P52" i="24" s="1"/>
  <c r="W49" i="24"/>
  <c r="P64" i="24"/>
  <c r="P68" i="24"/>
  <c r="F72" i="24"/>
  <c r="U72" i="24"/>
  <c r="T70" i="24"/>
  <c r="R103" i="24"/>
  <c r="V113" i="24"/>
  <c r="V116" i="24" s="1"/>
  <c r="S130" i="24"/>
  <c r="N154" i="24"/>
  <c r="U154" i="24"/>
  <c r="S181" i="24"/>
  <c r="S182" i="24" s="1"/>
  <c r="V191" i="24"/>
  <c r="V194" i="24" s="1"/>
  <c r="T222" i="24"/>
  <c r="V222" i="24" s="1"/>
  <c r="O223" i="24"/>
  <c r="Q223" i="24" s="1"/>
  <c r="W223" i="24" s="1"/>
  <c r="O231" i="24"/>
  <c r="Q231" i="24" s="1"/>
  <c r="W231" i="24" s="1"/>
  <c r="T231" i="24"/>
  <c r="V231" i="24" s="1"/>
  <c r="U12" i="20"/>
  <c r="E42" i="24"/>
  <c r="W41" i="24"/>
  <c r="W48" i="24"/>
  <c r="D64" i="24"/>
  <c r="D68" i="24"/>
  <c r="N68" i="24"/>
  <c r="D72" i="24"/>
  <c r="N72" i="24"/>
  <c r="S72" i="24"/>
  <c r="P72" i="24"/>
  <c r="T74" i="24"/>
  <c r="V74" i="24" s="1"/>
  <c r="S104" i="24"/>
  <c r="W126" i="24"/>
  <c r="V128" i="24"/>
  <c r="O139" i="24"/>
  <c r="Q139" i="24" s="1"/>
  <c r="N146" i="24"/>
  <c r="Q194" i="24"/>
  <c r="W194" i="24" s="1"/>
  <c r="O206" i="24"/>
  <c r="P228" i="24"/>
  <c r="S228" i="24"/>
  <c r="O230" i="24"/>
  <c r="Q230" i="24" s="1"/>
  <c r="W230" i="24" s="1"/>
  <c r="Q38" i="24"/>
  <c r="Q46" i="24"/>
  <c r="U68" i="24"/>
  <c r="O75" i="24"/>
  <c r="N103" i="24"/>
  <c r="U103" i="24"/>
  <c r="P130" i="24"/>
  <c r="N129" i="24"/>
  <c r="P129" i="24"/>
  <c r="T139" i="24"/>
  <c r="T142" i="24" s="1"/>
  <c r="O176" i="24"/>
  <c r="S207" i="24"/>
  <c r="S208" i="24" s="1"/>
  <c r="O222" i="24"/>
  <c r="Q222" i="24" s="1"/>
  <c r="W222" i="24" s="1"/>
  <c r="W14" i="24"/>
  <c r="U181" i="24"/>
  <c r="U182" i="24" s="1"/>
  <c r="Q124" i="24"/>
  <c r="V90" i="24"/>
  <c r="V206" i="24"/>
  <c r="T12" i="24"/>
  <c r="O46" i="24"/>
  <c r="H16" i="24"/>
  <c r="O16" i="24"/>
  <c r="O20" i="24"/>
  <c r="Q73" i="24"/>
  <c r="W37" i="24"/>
  <c r="H42" i="24"/>
  <c r="H46" i="24"/>
  <c r="S51" i="24"/>
  <c r="S52" i="24" s="1"/>
  <c r="H50" i="24"/>
  <c r="I50" i="24" s="1"/>
  <c r="M51" i="24"/>
  <c r="M52" i="24" s="1"/>
  <c r="O62" i="24"/>
  <c r="S76" i="24"/>
  <c r="T90" i="24"/>
  <c r="R104" i="24"/>
  <c r="P103" i="24"/>
  <c r="O102" i="24"/>
  <c r="W101" i="24"/>
  <c r="U130" i="24"/>
  <c r="W119" i="24"/>
  <c r="N142" i="24"/>
  <c r="T148" i="24"/>
  <c r="V148" i="24" s="1"/>
  <c r="V168" i="24"/>
  <c r="P181" i="24"/>
  <c r="P182" i="24" s="1"/>
  <c r="N181" i="24"/>
  <c r="N182" i="24" s="1"/>
  <c r="V180" i="24"/>
  <c r="M181" i="24"/>
  <c r="M182" i="24" s="1"/>
  <c r="V198" i="24"/>
  <c r="P207" i="24"/>
  <c r="P208" i="24" s="1"/>
  <c r="O218" i="24"/>
  <c r="Q218" i="24" s="1"/>
  <c r="W218" i="24" s="1"/>
  <c r="U228" i="24"/>
  <c r="T226" i="24"/>
  <c r="V226" i="24" s="1"/>
  <c r="T227" i="24"/>
  <c r="V227" i="24" s="1"/>
  <c r="E12" i="24"/>
  <c r="O120" i="24"/>
  <c r="Q206" i="24"/>
  <c r="W206" i="24" s="1"/>
  <c r="T16" i="24"/>
  <c r="D25" i="24"/>
  <c r="D26" i="24" s="1"/>
  <c r="N25" i="24"/>
  <c r="N26" i="24" s="1"/>
  <c r="S25" i="24"/>
  <c r="S26" i="24" s="1"/>
  <c r="H70" i="24"/>
  <c r="H72" i="24" s="1"/>
  <c r="H20" i="24"/>
  <c r="H75" i="24"/>
  <c r="F25" i="24"/>
  <c r="F26" i="24" s="1"/>
  <c r="W36" i="24"/>
  <c r="W39" i="24"/>
  <c r="W44" i="24"/>
  <c r="R51" i="24"/>
  <c r="R52" i="24" s="1"/>
  <c r="F64" i="24"/>
  <c r="O61" i="24"/>
  <c r="G68" i="24"/>
  <c r="O66" i="24"/>
  <c r="M72" i="24"/>
  <c r="M77" i="24" s="1"/>
  <c r="M78" i="24" s="1"/>
  <c r="G76" i="24"/>
  <c r="Q90" i="24"/>
  <c r="O94" i="24"/>
  <c r="Q94" i="24"/>
  <c r="V102" i="24"/>
  <c r="V120" i="24"/>
  <c r="R129" i="24"/>
  <c r="O124" i="24"/>
  <c r="P142" i="24"/>
  <c r="S142" i="24"/>
  <c r="O144" i="24"/>
  <c r="Q144" i="24" s="1"/>
  <c r="O145" i="24"/>
  <c r="Q145" i="24" s="1"/>
  <c r="N150" i="24"/>
  <c r="U150" i="24"/>
  <c r="U155" i="24" s="1"/>
  <c r="M154" i="24"/>
  <c r="O168" i="24"/>
  <c r="O172" i="24"/>
  <c r="T180" i="24"/>
  <c r="O198" i="24"/>
  <c r="O202" i="24"/>
  <c r="S220" i="24"/>
  <c r="N224" i="24"/>
  <c r="U224" i="24"/>
  <c r="I13" i="14"/>
  <c r="V121" i="14"/>
  <c r="W118" i="24"/>
  <c r="O180" i="24"/>
  <c r="M25" i="24"/>
  <c r="M26" i="24" s="1"/>
  <c r="I18" i="24"/>
  <c r="V21" i="24"/>
  <c r="V24" i="24" s="1"/>
  <c r="Q74" i="24"/>
  <c r="E24" i="24"/>
  <c r="H38" i="24"/>
  <c r="I39" i="24"/>
  <c r="T42" i="24"/>
  <c r="U51" i="24"/>
  <c r="U52" i="24" s="1"/>
  <c r="G51" i="24"/>
  <c r="G52" i="24" s="1"/>
  <c r="T50" i="24"/>
  <c r="F51" i="24"/>
  <c r="F52" i="24" s="1"/>
  <c r="N64" i="24"/>
  <c r="S64" i="24"/>
  <c r="U64" i="24"/>
  <c r="F68" i="24"/>
  <c r="O65" i="24"/>
  <c r="G72" i="24"/>
  <c r="O70" i="24"/>
  <c r="O90" i="24"/>
  <c r="W88" i="24"/>
  <c r="N104" i="24"/>
  <c r="V91" i="24"/>
  <c r="V94" i="24" s="1"/>
  <c r="M103" i="24"/>
  <c r="S103" i="24"/>
  <c r="V121" i="24"/>
  <c r="V124" i="24" s="1"/>
  <c r="M130" i="24"/>
  <c r="P150" i="24"/>
  <c r="O152" i="24"/>
  <c r="Q152" i="24" s="1"/>
  <c r="P154" i="24"/>
  <c r="T172" i="24"/>
  <c r="T176" i="24"/>
  <c r="R181" i="24"/>
  <c r="R182" i="24" s="1"/>
  <c r="Q178" i="24"/>
  <c r="W178" i="24" s="1"/>
  <c r="O194" i="24"/>
  <c r="T202" i="24"/>
  <c r="T206" i="24"/>
  <c r="T218" i="24"/>
  <c r="V218" i="24" s="1"/>
  <c r="T219" i="24"/>
  <c r="V219" i="24" s="1"/>
  <c r="O226" i="24"/>
  <c r="Q226" i="24" s="1"/>
  <c r="W226" i="24" s="1"/>
  <c r="S232" i="24"/>
  <c r="H63" i="14"/>
  <c r="T225" i="14"/>
  <c r="T227" i="14"/>
  <c r="V227" i="14" s="1"/>
  <c r="V40" i="14"/>
  <c r="V179" i="14"/>
  <c r="V17" i="14"/>
  <c r="T146" i="14"/>
  <c r="W117" i="14"/>
  <c r="T145" i="14"/>
  <c r="U228" i="14"/>
  <c r="U236" i="14" s="1"/>
  <c r="S228" i="14"/>
  <c r="S236" i="14" s="1"/>
  <c r="R228" i="14"/>
  <c r="R236" i="14" s="1"/>
  <c r="V13" i="14"/>
  <c r="I37" i="14"/>
  <c r="W10" i="14"/>
  <c r="I18" i="14"/>
  <c r="I14" i="14"/>
  <c r="I11" i="14"/>
  <c r="I17" i="14"/>
  <c r="W11" i="14"/>
  <c r="V94" i="14"/>
  <c r="V125" i="14"/>
  <c r="T144" i="14"/>
  <c r="V175" i="14"/>
  <c r="V201" i="14"/>
  <c r="V206" i="14"/>
  <c r="W36" i="14"/>
  <c r="I36" i="14"/>
  <c r="T63" i="14"/>
  <c r="T153" i="14"/>
  <c r="T226" i="14"/>
  <c r="Q63" i="24"/>
  <c r="W11" i="24"/>
  <c r="Q62" i="24"/>
  <c r="W10" i="24"/>
  <c r="Q71" i="24"/>
  <c r="W19" i="24"/>
  <c r="E69" i="24"/>
  <c r="E20" i="24"/>
  <c r="I20" i="24" s="1"/>
  <c r="O98" i="24"/>
  <c r="Q95" i="24"/>
  <c r="Q102" i="24"/>
  <c r="W99" i="24"/>
  <c r="M142" i="24"/>
  <c r="O140" i="24"/>
  <c r="Q140" i="24" s="1"/>
  <c r="Q143" i="24"/>
  <c r="O217" i="24"/>
  <c r="M220" i="24"/>
  <c r="O221" i="24"/>
  <c r="M224" i="24"/>
  <c r="O225" i="24"/>
  <c r="M228" i="24"/>
  <c r="O229" i="24"/>
  <c r="M232" i="24"/>
  <c r="E61" i="24"/>
  <c r="Q9" i="24"/>
  <c r="E63" i="24"/>
  <c r="I63" i="24" s="1"/>
  <c r="I13" i="24"/>
  <c r="V13" i="24"/>
  <c r="V16" i="24" s="1"/>
  <c r="I14" i="24"/>
  <c r="I15" i="24"/>
  <c r="E16" i="24"/>
  <c r="P25" i="24"/>
  <c r="P26" i="24" s="1"/>
  <c r="Q17" i="24"/>
  <c r="W18" i="24"/>
  <c r="I21" i="24"/>
  <c r="I75" i="24"/>
  <c r="H24" i="24"/>
  <c r="O24" i="24"/>
  <c r="V40" i="24"/>
  <c r="W40" i="24" s="1"/>
  <c r="I41" i="24"/>
  <c r="Q42" i="24"/>
  <c r="I44" i="24"/>
  <c r="V47" i="24"/>
  <c r="V50" i="24" s="1"/>
  <c r="W50" i="24" s="1"/>
  <c r="I48" i="24"/>
  <c r="H61" i="24"/>
  <c r="H65" i="24"/>
  <c r="C72" i="24"/>
  <c r="T71" i="24"/>
  <c r="V71" i="24" s="1"/>
  <c r="O73" i="24"/>
  <c r="U104" i="24"/>
  <c r="W92" i="24"/>
  <c r="U129" i="24"/>
  <c r="W121" i="24"/>
  <c r="W122" i="24"/>
  <c r="Q125" i="24"/>
  <c r="O141" i="24"/>
  <c r="Q141" i="24" s="1"/>
  <c r="W141" i="24" s="1"/>
  <c r="T143" i="24"/>
  <c r="M146" i="24"/>
  <c r="S150" i="24"/>
  <c r="Q165" i="24"/>
  <c r="V169" i="24"/>
  <c r="V172" i="24" s="1"/>
  <c r="Q172" i="24"/>
  <c r="Q195" i="24"/>
  <c r="M207" i="24"/>
  <c r="M208" i="24" s="1"/>
  <c r="R207" i="24"/>
  <c r="R208" i="24" s="1"/>
  <c r="V199" i="24"/>
  <c r="V202" i="24" s="1"/>
  <c r="Q202" i="24"/>
  <c r="W202" i="24" s="1"/>
  <c r="R220" i="24"/>
  <c r="R224" i="24"/>
  <c r="R228" i="24"/>
  <c r="R232" i="24"/>
  <c r="E38" i="24"/>
  <c r="I38" i="24" s="1"/>
  <c r="I35" i="24"/>
  <c r="T38" i="24"/>
  <c r="V35" i="24"/>
  <c r="V38" i="24" s="1"/>
  <c r="R150" i="24"/>
  <c r="T147" i="24"/>
  <c r="T120" i="24"/>
  <c r="E46" i="24"/>
  <c r="I43" i="24"/>
  <c r="T46" i="24"/>
  <c r="V43" i="24"/>
  <c r="R64" i="24"/>
  <c r="T61" i="24"/>
  <c r="R68" i="24"/>
  <c r="T65" i="24"/>
  <c r="R72" i="24"/>
  <c r="T69" i="24"/>
  <c r="R76" i="24"/>
  <c r="T73" i="24"/>
  <c r="O116" i="24"/>
  <c r="Q113" i="24"/>
  <c r="Q120" i="24"/>
  <c r="W117" i="24"/>
  <c r="R154" i="24"/>
  <c r="T151" i="24"/>
  <c r="I73" i="24"/>
  <c r="W23" i="24"/>
  <c r="Q24" i="24"/>
  <c r="O42" i="24"/>
  <c r="I45" i="24"/>
  <c r="T63" i="24"/>
  <c r="V63" i="24" s="1"/>
  <c r="Q66" i="24"/>
  <c r="T67" i="24"/>
  <c r="V67" i="24" s="1"/>
  <c r="W67" i="24" s="1"/>
  <c r="P77" i="24"/>
  <c r="P78" i="24" s="1"/>
  <c r="T75" i="24"/>
  <c r="V75" i="24" s="1"/>
  <c r="M104" i="24"/>
  <c r="W93" i="24"/>
  <c r="W123" i="24"/>
  <c r="V140" i="24"/>
  <c r="V145" i="24"/>
  <c r="O151" i="24"/>
  <c r="T152" i="24"/>
  <c r="V152" i="24" s="1"/>
  <c r="W179" i="24"/>
  <c r="W193" i="24"/>
  <c r="U208" i="24"/>
  <c r="T20" i="24"/>
  <c r="V17" i="24"/>
  <c r="V20" i="24" s="1"/>
  <c r="E71" i="24"/>
  <c r="I71" i="24" s="1"/>
  <c r="I19" i="24"/>
  <c r="V139" i="24"/>
  <c r="W15" i="24"/>
  <c r="Q16" i="24"/>
  <c r="I36" i="24"/>
  <c r="O50" i="24"/>
  <c r="E62" i="24"/>
  <c r="V62" i="24"/>
  <c r="E70" i="24"/>
  <c r="V70" i="24"/>
  <c r="W70" i="24" s="1"/>
  <c r="W87" i="24"/>
  <c r="P104" i="24"/>
  <c r="T98" i="24"/>
  <c r="W96" i="24"/>
  <c r="W97" i="24"/>
  <c r="T102" i="24"/>
  <c r="M129" i="24"/>
  <c r="T128" i="24"/>
  <c r="W127" i="24"/>
  <c r="P146" i="24"/>
  <c r="M150" i="24"/>
  <c r="T168" i="24"/>
  <c r="W173" i="24"/>
  <c r="T198" i="24"/>
  <c r="N207" i="24"/>
  <c r="N208" i="24" s="1"/>
  <c r="W203" i="24"/>
  <c r="T217" i="24"/>
  <c r="T221" i="24"/>
  <c r="T225" i="24"/>
  <c r="T229" i="24"/>
  <c r="R235" i="14" l="1"/>
  <c r="T235" i="14"/>
  <c r="V127" i="14"/>
  <c r="W127" i="14" s="1"/>
  <c r="V128" i="14"/>
  <c r="W128" i="14" s="1"/>
  <c r="T154" i="14"/>
  <c r="V100" i="14"/>
  <c r="V124" i="14"/>
  <c r="V178" i="14"/>
  <c r="V181" i="14" s="1"/>
  <c r="V205" i="14"/>
  <c r="V208" i="14" s="1"/>
  <c r="V97" i="14"/>
  <c r="V101" i="14" s="1"/>
  <c r="V16" i="14"/>
  <c r="V43" i="14"/>
  <c r="T147" i="14"/>
  <c r="T155" i="14" s="1"/>
  <c r="A27" i="1"/>
  <c r="O72" i="24"/>
  <c r="W75" i="24"/>
  <c r="W148" i="24"/>
  <c r="A27" i="14"/>
  <c r="A27" i="15"/>
  <c r="W153" i="24"/>
  <c r="W144" i="24"/>
  <c r="O150" i="24"/>
  <c r="I66" i="24"/>
  <c r="Q147" i="24"/>
  <c r="O146" i="24"/>
  <c r="V129" i="24"/>
  <c r="I62" i="24"/>
  <c r="W145" i="24"/>
  <c r="O76" i="24"/>
  <c r="H64" i="24"/>
  <c r="I16" i="14"/>
  <c r="T201" i="20"/>
  <c r="T209" i="20" s="1"/>
  <c r="A80" i="14"/>
  <c r="W207" i="14"/>
  <c r="W18" i="14"/>
  <c r="V226" i="14"/>
  <c r="W176" i="14"/>
  <c r="T66" i="14"/>
  <c r="T74" i="14" s="1"/>
  <c r="O181" i="24"/>
  <c r="O182" i="24" s="1"/>
  <c r="P233" i="24"/>
  <c r="P234" i="24" s="1"/>
  <c r="W67" i="14"/>
  <c r="W72" i="14"/>
  <c r="W71" i="14"/>
  <c r="W152" i="24"/>
  <c r="I42" i="24"/>
  <c r="E68" i="24"/>
  <c r="W65" i="14"/>
  <c r="W102" i="24"/>
  <c r="W94" i="24"/>
  <c r="I12" i="24"/>
  <c r="E51" i="24"/>
  <c r="W24" i="24"/>
  <c r="W91" i="24"/>
  <c r="C77" i="24"/>
  <c r="C78" i="24" s="1"/>
  <c r="W21" i="24"/>
  <c r="O130" i="24"/>
  <c r="T130" i="24"/>
  <c r="N233" i="24"/>
  <c r="N234" i="24" s="1"/>
  <c r="H76" i="24"/>
  <c r="I74" i="24"/>
  <c r="V181" i="24"/>
  <c r="H68" i="24"/>
  <c r="W45" i="14"/>
  <c r="W99" i="14"/>
  <c r="W48" i="14"/>
  <c r="V234" i="14"/>
  <c r="W203" i="14"/>
  <c r="W41" i="14"/>
  <c r="V225" i="14"/>
  <c r="O68" i="24"/>
  <c r="O77" i="24" s="1"/>
  <c r="W126" i="14"/>
  <c r="W90" i="24"/>
  <c r="N77" i="24"/>
  <c r="W149" i="24"/>
  <c r="V104" i="24"/>
  <c r="U77" i="24"/>
  <c r="U78" i="24" s="1"/>
  <c r="S77" i="24"/>
  <c r="S78" i="24" s="1"/>
  <c r="V103" i="24"/>
  <c r="V207" i="24"/>
  <c r="V208" i="24" s="1"/>
  <c r="E76" i="24"/>
  <c r="I76" i="24" s="1"/>
  <c r="P155" i="24"/>
  <c r="U156" i="24"/>
  <c r="W38" i="24"/>
  <c r="S156" i="24"/>
  <c r="D77" i="24"/>
  <c r="D78" i="24" s="1"/>
  <c r="I24" i="24"/>
  <c r="W74" i="24"/>
  <c r="N78" i="24"/>
  <c r="V233" i="14"/>
  <c r="V229" i="14"/>
  <c r="R156" i="24"/>
  <c r="W124" i="24"/>
  <c r="U233" i="24"/>
  <c r="U234" i="24" s="1"/>
  <c r="V130" i="24"/>
  <c r="I65" i="14"/>
  <c r="W95" i="14"/>
  <c r="W199" i="14"/>
  <c r="W14" i="14"/>
  <c r="V153" i="14"/>
  <c r="V146" i="14"/>
  <c r="V152" i="14"/>
  <c r="W175" i="14"/>
  <c r="A66" i="14"/>
  <c r="V149" i="14"/>
  <c r="W172" i="14"/>
  <c r="V145" i="14"/>
  <c r="W40" i="14"/>
  <c r="W37" i="14"/>
  <c r="W122" i="14"/>
  <c r="N155" i="24"/>
  <c r="G77" i="24"/>
  <c r="G78" i="24" s="1"/>
  <c r="V142" i="24"/>
  <c r="S233" i="24"/>
  <c r="S234" i="24" s="1"/>
  <c r="T181" i="24"/>
  <c r="T182" i="24" s="1"/>
  <c r="F77" i="24"/>
  <c r="F78" i="24" s="1"/>
  <c r="O207" i="24"/>
  <c r="O208" i="24" s="1"/>
  <c r="W62" i="24"/>
  <c r="O25" i="24"/>
  <c r="O26" i="24" s="1"/>
  <c r="W121" i="14"/>
  <c r="T25" i="24"/>
  <c r="T26" i="24" s="1"/>
  <c r="I46" i="24"/>
  <c r="R155" i="24"/>
  <c r="Q76" i="24"/>
  <c r="H77" i="24"/>
  <c r="W35" i="24"/>
  <c r="V25" i="24"/>
  <c r="V26" i="24" s="1"/>
  <c r="O104" i="24"/>
  <c r="O129" i="24"/>
  <c r="N156" i="24"/>
  <c r="Q180" i="24"/>
  <c r="W180" i="24" s="1"/>
  <c r="W13" i="14"/>
  <c r="T207" i="24"/>
  <c r="T208" i="24" s="1"/>
  <c r="V182" i="24"/>
  <c r="W140" i="24"/>
  <c r="W47" i="24"/>
  <c r="R233" i="24"/>
  <c r="R234" i="24" s="1"/>
  <c r="T103" i="24"/>
  <c r="I70" i="24"/>
  <c r="T51" i="24"/>
  <c r="T52" i="24" s="1"/>
  <c r="S155" i="24"/>
  <c r="H25" i="24"/>
  <c r="H26" i="24" s="1"/>
  <c r="O64" i="24"/>
  <c r="H51" i="24"/>
  <c r="H52" i="24" s="1"/>
  <c r="W201" i="14"/>
  <c r="I64" i="14"/>
  <c r="I12" i="14"/>
  <c r="W12" i="14"/>
  <c r="W17" i="14"/>
  <c r="W227" i="14"/>
  <c r="W206" i="14"/>
  <c r="W125" i="14"/>
  <c r="W98" i="14"/>
  <c r="W9" i="14"/>
  <c r="W202" i="14"/>
  <c r="V144" i="14"/>
  <c r="V63" i="14"/>
  <c r="W90" i="14"/>
  <c r="T228" i="14"/>
  <c r="T236" i="14" s="1"/>
  <c r="W94" i="14"/>
  <c r="W179" i="14"/>
  <c r="V148" i="14"/>
  <c r="I63" i="14"/>
  <c r="W174" i="14"/>
  <c r="W171" i="14"/>
  <c r="W113" i="24"/>
  <c r="Q116" i="24"/>
  <c r="W16" i="24"/>
  <c r="Q61" i="24"/>
  <c r="Q12" i="24"/>
  <c r="W12" i="24" s="1"/>
  <c r="W9" i="24"/>
  <c r="Q98" i="24"/>
  <c r="W95" i="24"/>
  <c r="V225" i="24"/>
  <c r="V228" i="24" s="1"/>
  <c r="T228" i="24"/>
  <c r="Q150" i="24"/>
  <c r="T76" i="24"/>
  <c r="V73" i="24"/>
  <c r="V46" i="24"/>
  <c r="W46" i="24" s="1"/>
  <c r="W43" i="24"/>
  <c r="E52" i="24"/>
  <c r="W172" i="24"/>
  <c r="O232" i="24"/>
  <c r="Q229" i="24"/>
  <c r="O224" i="24"/>
  <c r="Q221" i="24"/>
  <c r="I69" i="24"/>
  <c r="E72" i="24"/>
  <c r="V229" i="24"/>
  <c r="V232" i="24" s="1"/>
  <c r="T232" i="24"/>
  <c r="O154" i="24"/>
  <c r="O155" i="24" s="1"/>
  <c r="Q151" i="24"/>
  <c r="Q198" i="24"/>
  <c r="W195" i="24"/>
  <c r="Q128" i="24"/>
  <c r="W128" i="24" s="1"/>
  <c r="W125" i="24"/>
  <c r="Q51" i="24"/>
  <c r="E25" i="24"/>
  <c r="I16" i="24"/>
  <c r="Q146" i="24"/>
  <c r="O142" i="24"/>
  <c r="W66" i="24"/>
  <c r="I65" i="24"/>
  <c r="O51" i="24"/>
  <c r="O52" i="24" s="1"/>
  <c r="T129" i="24"/>
  <c r="T104" i="24"/>
  <c r="M155" i="24"/>
  <c r="P156" i="24"/>
  <c r="V42" i="24"/>
  <c r="W42" i="24" s="1"/>
  <c r="W13" i="24"/>
  <c r="O103" i="24"/>
  <c r="X103" i="24" s="1"/>
  <c r="M233" i="24"/>
  <c r="M234" i="24" s="1"/>
  <c r="W63" i="24"/>
  <c r="Q168" i="24"/>
  <c r="W168" i="24" s="1"/>
  <c r="W165" i="24"/>
  <c r="I61" i="24"/>
  <c r="E64" i="24"/>
  <c r="O228" i="24"/>
  <c r="Q225" i="24"/>
  <c r="O220" i="24"/>
  <c r="Q217" i="24"/>
  <c r="M156" i="24"/>
  <c r="Q68" i="24"/>
  <c r="Q142" i="24"/>
  <c r="W139" i="24"/>
  <c r="T64" i="24"/>
  <c r="V61" i="24"/>
  <c r="V64" i="24" s="1"/>
  <c r="V221" i="24"/>
  <c r="V224" i="24" s="1"/>
  <c r="T224" i="24"/>
  <c r="W120" i="24"/>
  <c r="T146" i="24"/>
  <c r="V143" i="24"/>
  <c r="V146" i="24" s="1"/>
  <c r="V217" i="24"/>
  <c r="V220" i="24" s="1"/>
  <c r="T220" i="24"/>
  <c r="V151" i="24"/>
  <c r="V154" i="24" s="1"/>
  <c r="T154" i="24"/>
  <c r="V69" i="24"/>
  <c r="V72" i="24" s="1"/>
  <c r="T72" i="24"/>
  <c r="V147" i="24"/>
  <c r="V150" i="24" s="1"/>
  <c r="T150" i="24"/>
  <c r="Q69" i="24"/>
  <c r="W17" i="24"/>
  <c r="Q20" i="24"/>
  <c r="W20" i="24" s="1"/>
  <c r="T68" i="24"/>
  <c r="V65" i="24"/>
  <c r="R77" i="24"/>
  <c r="R78" i="24" s="1"/>
  <c r="W71" i="24"/>
  <c r="V182" i="14" l="1"/>
  <c r="V209" i="14"/>
  <c r="V19" i="14"/>
  <c r="V20" i="14"/>
  <c r="V46" i="14"/>
  <c r="W46" i="14" s="1"/>
  <c r="V47" i="14"/>
  <c r="W47" i="14" s="1"/>
  <c r="W100" i="14"/>
  <c r="W124" i="14"/>
  <c r="W101" i="14"/>
  <c r="V151" i="14"/>
  <c r="V155" i="14" s="1"/>
  <c r="W155" i="14" s="1"/>
  <c r="W43" i="14"/>
  <c r="V66" i="14"/>
  <c r="V147" i="14"/>
  <c r="I64" i="24"/>
  <c r="H78" i="24"/>
  <c r="A81" i="14"/>
  <c r="I68" i="24"/>
  <c r="W97" i="14"/>
  <c r="V201" i="20"/>
  <c r="V209" i="20" s="1"/>
  <c r="W226" i="14"/>
  <c r="V231" i="14"/>
  <c r="V232" i="14" s="1"/>
  <c r="V235" i="14" s="1"/>
  <c r="W16" i="14"/>
  <c r="W234" i="14"/>
  <c r="V228" i="14"/>
  <c r="V236" i="14" s="1"/>
  <c r="W145" i="14"/>
  <c r="X130" i="24"/>
  <c r="X104" i="24"/>
  <c r="Y130" i="24"/>
  <c r="W225" i="14"/>
  <c r="I52" i="24"/>
  <c r="W146" i="14"/>
  <c r="Q181" i="24"/>
  <c r="W181" i="24" s="1"/>
  <c r="W233" i="14"/>
  <c r="X129" i="24"/>
  <c r="Y104" i="24"/>
  <c r="O78" i="24"/>
  <c r="O156" i="24"/>
  <c r="W153" i="14"/>
  <c r="W229" i="14"/>
  <c r="W39" i="14"/>
  <c r="Y103" i="24"/>
  <c r="Z103" i="24" s="1"/>
  <c r="Y129" i="24"/>
  <c r="W120" i="14"/>
  <c r="W152" i="14"/>
  <c r="W149" i="14"/>
  <c r="T77" i="24"/>
  <c r="T78" i="24" s="1"/>
  <c r="T155" i="24"/>
  <c r="V51" i="24"/>
  <c r="V52" i="24" s="1"/>
  <c r="W143" i="24"/>
  <c r="V233" i="24"/>
  <c r="V234" i="24" s="1"/>
  <c r="I51" i="24"/>
  <c r="W148" i="14"/>
  <c r="W144" i="14"/>
  <c r="W93" i="14"/>
  <c r="W63" i="14"/>
  <c r="W221" i="24"/>
  <c r="Q224" i="24"/>
  <c r="I25" i="24"/>
  <c r="E26" i="24"/>
  <c r="I26" i="24" s="1"/>
  <c r="W116" i="24"/>
  <c r="Q130" i="24"/>
  <c r="W130" i="24" s="1"/>
  <c r="V68" i="24"/>
  <c r="W65" i="24"/>
  <c r="Q72" i="24"/>
  <c r="W72" i="24" s="1"/>
  <c r="W69" i="24"/>
  <c r="W217" i="24"/>
  <c r="Q220" i="24"/>
  <c r="W220" i="24" s="1"/>
  <c r="W151" i="24"/>
  <c r="Q154" i="24"/>
  <c r="W154" i="24" s="1"/>
  <c r="I72" i="24"/>
  <c r="E77" i="24"/>
  <c r="W229" i="24"/>
  <c r="Q232" i="24"/>
  <c r="W232" i="24" s="1"/>
  <c r="V76" i="24"/>
  <c r="W76" i="24" s="1"/>
  <c r="W73" i="24"/>
  <c r="W146" i="24"/>
  <c r="Q155" i="24"/>
  <c r="Q52" i="24"/>
  <c r="Q207" i="24"/>
  <c r="W198" i="24"/>
  <c r="W98" i="24"/>
  <c r="Q104" i="24"/>
  <c r="W104" i="24" s="1"/>
  <c r="Q103" i="24"/>
  <c r="W103" i="24" s="1"/>
  <c r="W150" i="24"/>
  <c r="V155" i="24"/>
  <c r="T233" i="24"/>
  <c r="T234" i="24" s="1"/>
  <c r="V156" i="24"/>
  <c r="Q129" i="24"/>
  <c r="W129" i="24" s="1"/>
  <c r="T156" i="24"/>
  <c r="O233" i="24"/>
  <c r="O234" i="24" s="1"/>
  <c r="W147" i="24"/>
  <c r="Q25" i="24"/>
  <c r="W142" i="24"/>
  <c r="W225" i="24"/>
  <c r="Q228" i="24"/>
  <c r="W228" i="24" s="1"/>
  <c r="W61" i="24"/>
  <c r="Q64" i="24"/>
  <c r="W64" i="24" s="1"/>
  <c r="V154" i="14" l="1"/>
  <c r="W154" i="14" s="1"/>
  <c r="V74" i="14"/>
  <c r="W74" i="14" s="1"/>
  <c r="W20" i="14"/>
  <c r="W19" i="14"/>
  <c r="W151" i="14"/>
  <c r="Z130" i="24"/>
  <c r="W231" i="14"/>
  <c r="W228" i="14"/>
  <c r="W66" i="14"/>
  <c r="Z104" i="24"/>
  <c r="X156" i="24"/>
  <c r="Q182" i="24"/>
  <c r="W182" i="24" s="1"/>
  <c r="W51" i="24"/>
  <c r="Z129" i="24"/>
  <c r="Y155" i="24"/>
  <c r="W155" i="24"/>
  <c r="Q77" i="24"/>
  <c r="Q78" i="24" s="1"/>
  <c r="V77" i="24"/>
  <c r="V78" i="24" s="1"/>
  <c r="W52" i="24"/>
  <c r="Y156" i="24"/>
  <c r="W147" i="14"/>
  <c r="Q208" i="24"/>
  <c r="W208" i="24" s="1"/>
  <c r="W207" i="24"/>
  <c r="W224" i="24"/>
  <c r="Q233" i="24"/>
  <c r="W25" i="24"/>
  <c r="Q26" i="24"/>
  <c r="W26" i="24" s="1"/>
  <c r="I77" i="24"/>
  <c r="E78" i="24"/>
  <c r="I78" i="24" s="1"/>
  <c r="W68" i="24"/>
  <c r="Q156" i="24"/>
  <c r="W156" i="24" s="1"/>
  <c r="X155" i="24"/>
  <c r="Z156" i="24" l="1"/>
  <c r="W77" i="24"/>
  <c r="W78" i="24"/>
  <c r="Z155" i="24"/>
  <c r="W233" i="24"/>
  <c r="Q234" i="24"/>
  <c r="W234" i="24" s="1"/>
  <c r="A72" i="1" l="1"/>
  <c r="S146" i="19"/>
  <c r="R226" i="19"/>
  <c r="R146" i="19"/>
  <c r="S227" i="19"/>
  <c r="S145" i="19"/>
  <c r="R227" i="19"/>
  <c r="R145" i="19"/>
  <c r="S226" i="19"/>
  <c r="S201" i="19"/>
  <c r="R201" i="19"/>
  <c r="U14" i="20"/>
  <c r="T227" i="19" l="1"/>
  <c r="T146" i="19"/>
  <c r="T226" i="19"/>
  <c r="S228" i="19"/>
  <c r="R228" i="19"/>
  <c r="T145" i="19"/>
  <c r="U12" i="19"/>
  <c r="U20" i="19" s="1"/>
  <c r="S14" i="20"/>
  <c r="R14" i="20"/>
  <c r="G14" i="20"/>
  <c r="F14" i="20"/>
  <c r="S14" i="19" l="1"/>
  <c r="R14" i="19"/>
  <c r="F14" i="19"/>
  <c r="F68" i="20"/>
  <c r="H14" i="20"/>
  <c r="G14" i="19"/>
  <c r="G68" i="20"/>
  <c r="A14" i="20"/>
  <c r="T228" i="19"/>
  <c r="S12" i="19"/>
  <c r="R12" i="19"/>
  <c r="T14" i="20"/>
  <c r="G68" i="19" l="1"/>
  <c r="T14" i="19"/>
  <c r="H68" i="20"/>
  <c r="F68" i="19"/>
  <c r="H14" i="19"/>
  <c r="A14" i="19"/>
  <c r="V14" i="20"/>
  <c r="V9" i="19"/>
  <c r="V12" i="19" s="1"/>
  <c r="T12" i="19"/>
  <c r="I68" i="20" l="1"/>
  <c r="V14" i="19"/>
  <c r="H68" i="19"/>
  <c r="I14" i="19"/>
  <c r="I68" i="19" l="1"/>
  <c r="W14" i="19"/>
  <c r="W14" i="20"/>
  <c r="I14" i="20"/>
  <c r="A37" i="19" l="1"/>
  <c r="A38" i="19"/>
  <c r="A36" i="19" l="1"/>
  <c r="A39" i="20"/>
  <c r="A12" i="19"/>
  <c r="A12" i="20"/>
  <c r="A39" i="19" l="1"/>
  <c r="U65" i="1"/>
  <c r="U64" i="1"/>
  <c r="U63" i="1"/>
  <c r="U65" i="15"/>
  <c r="U64" i="15"/>
  <c r="U63" i="15"/>
  <c r="U63" i="19" l="1"/>
  <c r="U64" i="19"/>
  <c r="U65" i="19"/>
  <c r="U66" i="1"/>
  <c r="U66" i="15"/>
  <c r="U66" i="19" l="1"/>
  <c r="S99" i="20" l="1"/>
  <c r="S98" i="20"/>
  <c r="S95" i="20"/>
  <c r="S94" i="20"/>
  <c r="U227" i="1"/>
  <c r="S227" i="1"/>
  <c r="R227" i="1"/>
  <c r="U226" i="1"/>
  <c r="S226" i="1"/>
  <c r="R226" i="1"/>
  <c r="U225" i="1"/>
  <c r="S225" i="1"/>
  <c r="R225" i="1"/>
  <c r="U234" i="1"/>
  <c r="S234" i="1"/>
  <c r="R234" i="1"/>
  <c r="U233" i="1"/>
  <c r="S233" i="1"/>
  <c r="R233" i="1"/>
  <c r="U229" i="1"/>
  <c r="U232" i="1" s="1"/>
  <c r="S229" i="1"/>
  <c r="S232" i="1" s="1"/>
  <c r="R229" i="1"/>
  <c r="W200" i="1"/>
  <c r="W199" i="1"/>
  <c r="W173" i="1"/>
  <c r="W172" i="1"/>
  <c r="W119" i="1"/>
  <c r="S65" i="1"/>
  <c r="R65" i="1"/>
  <c r="S64" i="1"/>
  <c r="R64" i="1"/>
  <c r="S63" i="1"/>
  <c r="R63" i="1"/>
  <c r="U72" i="1"/>
  <c r="S72" i="1"/>
  <c r="R72" i="1"/>
  <c r="U71" i="1"/>
  <c r="S71" i="1"/>
  <c r="R71" i="1"/>
  <c r="U68" i="1"/>
  <c r="S68" i="1"/>
  <c r="R68" i="1"/>
  <c r="U67" i="1"/>
  <c r="U70" i="1" s="1"/>
  <c r="S67" i="1"/>
  <c r="H9" i="1"/>
  <c r="U235" i="1" l="1"/>
  <c r="S235" i="1"/>
  <c r="R235" i="1"/>
  <c r="R236" i="1"/>
  <c r="S70" i="1"/>
  <c r="S73" i="1" s="1"/>
  <c r="U73" i="1"/>
  <c r="U74" i="1"/>
  <c r="T229" i="1"/>
  <c r="R232" i="1"/>
  <c r="T232" i="1" s="1"/>
  <c r="T234" i="1"/>
  <c r="S97" i="20"/>
  <c r="S101" i="20" s="1"/>
  <c r="T233" i="1"/>
  <c r="S95" i="19"/>
  <c r="I16" i="1"/>
  <c r="S99" i="19"/>
  <c r="S98" i="19"/>
  <c r="S94" i="19"/>
  <c r="V18" i="1"/>
  <c r="V45" i="1"/>
  <c r="A68" i="1"/>
  <c r="A71" i="1"/>
  <c r="A65" i="1"/>
  <c r="A79" i="1"/>
  <c r="V126" i="1"/>
  <c r="V99" i="1"/>
  <c r="A77" i="1"/>
  <c r="A64" i="1"/>
  <c r="A75" i="1"/>
  <c r="A63" i="1"/>
  <c r="S66" i="1"/>
  <c r="S74" i="1" s="1"/>
  <c r="V122" i="1"/>
  <c r="V95" i="1"/>
  <c r="V41" i="1"/>
  <c r="V14" i="1"/>
  <c r="U228" i="1"/>
  <c r="U236" i="1" s="1"/>
  <c r="R228" i="1"/>
  <c r="S228" i="1"/>
  <c r="S236" i="1" s="1"/>
  <c r="V125" i="1"/>
  <c r="R66" i="1"/>
  <c r="V17" i="1"/>
  <c r="V48" i="1"/>
  <c r="V98" i="1"/>
  <c r="V121" i="1"/>
  <c r="V94" i="1"/>
  <c r="V40" i="1"/>
  <c r="V13" i="1"/>
  <c r="W118" i="1"/>
  <c r="W92" i="1"/>
  <c r="W10" i="1"/>
  <c r="W226" i="1"/>
  <c r="W227" i="1"/>
  <c r="T65" i="1"/>
  <c r="T144" i="1"/>
  <c r="I14" i="1"/>
  <c r="T153" i="1"/>
  <c r="W122" i="1"/>
  <c r="W126" i="1"/>
  <c r="W203" i="1"/>
  <c r="T227" i="1"/>
  <c r="V227" i="1" s="1"/>
  <c r="T64" i="1"/>
  <c r="W180" i="1"/>
  <c r="T226" i="1"/>
  <c r="H63" i="1"/>
  <c r="W207" i="1"/>
  <c r="I10" i="1"/>
  <c r="T71" i="1"/>
  <c r="I17" i="1"/>
  <c r="I18" i="1"/>
  <c r="R67" i="1"/>
  <c r="R70" i="1" s="1"/>
  <c r="R73" i="1" s="1"/>
  <c r="I11" i="1"/>
  <c r="T72" i="1"/>
  <c r="T225" i="1"/>
  <c r="I9" i="1"/>
  <c r="W176" i="1"/>
  <c r="T63" i="1"/>
  <c r="T68" i="1"/>
  <c r="T145" i="1"/>
  <c r="T146" i="1"/>
  <c r="S100" i="20" l="1"/>
  <c r="V234" i="1"/>
  <c r="T235" i="1"/>
  <c r="V128" i="1"/>
  <c r="W128" i="1" s="1"/>
  <c r="T154" i="1"/>
  <c r="S100" i="19"/>
  <c r="R74" i="1"/>
  <c r="V124" i="1"/>
  <c r="V127" i="1" s="1"/>
  <c r="S97" i="19"/>
  <c r="S101" i="19" s="1"/>
  <c r="V97" i="1"/>
  <c r="V100" i="1" s="1"/>
  <c r="V16" i="1"/>
  <c r="V43" i="1"/>
  <c r="W41" i="1"/>
  <c r="V233" i="1"/>
  <c r="V226" i="1"/>
  <c r="T147" i="1"/>
  <c r="T155" i="1" s="1"/>
  <c r="V229" i="1"/>
  <c r="V232" i="1" s="1"/>
  <c r="W48" i="1"/>
  <c r="W45" i="1"/>
  <c r="A80" i="1"/>
  <c r="W18" i="1"/>
  <c r="W95" i="1"/>
  <c r="W14" i="1"/>
  <c r="V72" i="1"/>
  <c r="W99" i="1"/>
  <c r="W17" i="1"/>
  <c r="V65" i="1"/>
  <c r="W65" i="1" s="1"/>
  <c r="A66" i="1"/>
  <c r="A67" i="1"/>
  <c r="V153" i="1"/>
  <c r="V146" i="1"/>
  <c r="V149" i="1"/>
  <c r="V68" i="1"/>
  <c r="V145" i="1"/>
  <c r="V64" i="1"/>
  <c r="V225" i="1"/>
  <c r="T228" i="1"/>
  <c r="T236" i="1" s="1"/>
  <c r="W98" i="1"/>
  <c r="V144" i="1"/>
  <c r="V71" i="1"/>
  <c r="V63" i="1"/>
  <c r="T66" i="1"/>
  <c r="V152" i="1"/>
  <c r="W13" i="1"/>
  <c r="V148" i="1"/>
  <c r="W94" i="1"/>
  <c r="W40" i="1"/>
  <c r="I12" i="1"/>
  <c r="I13" i="1"/>
  <c r="W91" i="1"/>
  <c r="W120" i="1"/>
  <c r="W198" i="1"/>
  <c r="W9" i="1"/>
  <c r="W174" i="1"/>
  <c r="W11" i="1"/>
  <c r="W201" i="1"/>
  <c r="I64" i="1"/>
  <c r="W90" i="1"/>
  <c r="W179" i="1"/>
  <c r="I65" i="1"/>
  <c r="W125" i="1"/>
  <c r="W175" i="1"/>
  <c r="I63" i="1"/>
  <c r="W202" i="1"/>
  <c r="W234" i="1"/>
  <c r="W171" i="1"/>
  <c r="W117" i="1"/>
  <c r="W206" i="1"/>
  <c r="W121" i="1"/>
  <c r="T67" i="1"/>
  <c r="T70" i="1" s="1"/>
  <c r="T73" i="1" s="1"/>
  <c r="V101" i="1" l="1"/>
  <c r="V236" i="1"/>
  <c r="V235" i="1"/>
  <c r="V151" i="1"/>
  <c r="W151" i="1" s="1"/>
  <c r="V19" i="1"/>
  <c r="V20" i="1"/>
  <c r="W20" i="1" s="1"/>
  <c r="V46" i="1"/>
  <c r="W46" i="1" s="1"/>
  <c r="V47" i="1"/>
  <c r="W47" i="1" s="1"/>
  <c r="T74" i="1"/>
  <c r="W100" i="1"/>
  <c r="W101" i="1"/>
  <c r="W43" i="1"/>
  <c r="W97" i="1"/>
  <c r="V66" i="1"/>
  <c r="V147" i="1"/>
  <c r="V155" i="1" s="1"/>
  <c r="W155" i="1" s="1"/>
  <c r="V228" i="1"/>
  <c r="A81" i="1"/>
  <c r="W16" i="1"/>
  <c r="W64" i="1"/>
  <c r="W72" i="1"/>
  <c r="W68" i="1"/>
  <c r="W146" i="1"/>
  <c r="W149" i="1"/>
  <c r="W153" i="1"/>
  <c r="W71" i="1"/>
  <c r="W233" i="1"/>
  <c r="V67" i="1"/>
  <c r="V70" i="1" s="1"/>
  <c r="V73" i="1" s="1"/>
  <c r="W73" i="1" s="1"/>
  <c r="W93" i="1"/>
  <c r="W12" i="1"/>
  <c r="W145" i="1"/>
  <c r="W225" i="1"/>
  <c r="W39" i="1"/>
  <c r="W228" i="1"/>
  <c r="W144" i="1"/>
  <c r="W229" i="1"/>
  <c r="W63" i="1"/>
  <c r="W148" i="1"/>
  <c r="W152" i="1"/>
  <c r="V154" i="1" l="1"/>
  <c r="W154" i="1" s="1"/>
  <c r="V74" i="1"/>
  <c r="W74" i="1" s="1"/>
  <c r="W19" i="1"/>
  <c r="W70" i="1"/>
  <c r="W66" i="1"/>
  <c r="W147" i="1"/>
  <c r="W67" i="1"/>
  <c r="U180" i="19" l="1"/>
  <c r="U179" i="19"/>
  <c r="U176" i="19"/>
  <c r="S180" i="19"/>
  <c r="R180" i="19"/>
  <c r="S179" i="19"/>
  <c r="R179" i="19"/>
  <c r="S176" i="19"/>
  <c r="R176" i="19"/>
  <c r="U126" i="20"/>
  <c r="U125" i="20"/>
  <c r="U122" i="20"/>
  <c r="U121" i="20"/>
  <c r="S126" i="20"/>
  <c r="R126" i="20"/>
  <c r="S125" i="20"/>
  <c r="R125" i="20"/>
  <c r="S122" i="20"/>
  <c r="R122" i="20"/>
  <c r="S121" i="20"/>
  <c r="R121" i="20"/>
  <c r="U99" i="20"/>
  <c r="U98" i="20"/>
  <c r="U95" i="20"/>
  <c r="U94" i="20"/>
  <c r="R99" i="20"/>
  <c r="R98" i="20"/>
  <c r="R95" i="20"/>
  <c r="T95" i="20" s="1"/>
  <c r="R94" i="20"/>
  <c r="U18" i="20"/>
  <c r="U17" i="20"/>
  <c r="U13" i="20"/>
  <c r="S18" i="20"/>
  <c r="R18" i="20"/>
  <c r="S17" i="20"/>
  <c r="R17" i="20"/>
  <c r="S13" i="20"/>
  <c r="R13" i="20"/>
  <c r="G18" i="20"/>
  <c r="F18" i="20"/>
  <c r="G13" i="20"/>
  <c r="F13" i="20"/>
  <c r="T180" i="19" l="1"/>
  <c r="U127" i="20"/>
  <c r="U128" i="20"/>
  <c r="R127" i="20"/>
  <c r="S124" i="20"/>
  <c r="S127" i="20" s="1"/>
  <c r="T176" i="19"/>
  <c r="T94" i="20"/>
  <c r="R97" i="20"/>
  <c r="T97" i="20" s="1"/>
  <c r="R124" i="20"/>
  <c r="R128" i="20" s="1"/>
  <c r="T179" i="19"/>
  <c r="U124" i="20"/>
  <c r="U97" i="20"/>
  <c r="U100" i="20" s="1"/>
  <c r="S16" i="20"/>
  <c r="G16" i="20"/>
  <c r="R16" i="20"/>
  <c r="U16" i="20"/>
  <c r="F16" i="20"/>
  <c r="U230" i="19"/>
  <c r="S230" i="19"/>
  <c r="U95" i="19"/>
  <c r="R95" i="19"/>
  <c r="T95" i="19" s="1"/>
  <c r="G72" i="20"/>
  <c r="F72" i="20"/>
  <c r="H18" i="20"/>
  <c r="G67" i="20"/>
  <c r="G70" i="20" s="1"/>
  <c r="H13" i="20"/>
  <c r="F67" i="20"/>
  <c r="F70" i="20" s="1"/>
  <c r="U234" i="19"/>
  <c r="R234" i="19"/>
  <c r="U233" i="19"/>
  <c r="S233" i="19"/>
  <c r="U122" i="19"/>
  <c r="S122" i="19"/>
  <c r="R122" i="19"/>
  <c r="S234" i="19"/>
  <c r="R230" i="19"/>
  <c r="R233" i="19"/>
  <c r="U202" i="19"/>
  <c r="U175" i="19"/>
  <c r="U178" i="19" s="1"/>
  <c r="U181" i="19" s="1"/>
  <c r="R202" i="19"/>
  <c r="S202" i="19"/>
  <c r="S205" i="19" s="1"/>
  <c r="R175" i="19"/>
  <c r="S175" i="19"/>
  <c r="S178" i="19" s="1"/>
  <c r="S182" i="19" s="1"/>
  <c r="U126" i="19"/>
  <c r="S126" i="19"/>
  <c r="R126" i="19"/>
  <c r="U99" i="19"/>
  <c r="R99" i="19"/>
  <c r="S18" i="19"/>
  <c r="R18" i="19"/>
  <c r="G18" i="19"/>
  <c r="G72" i="19" s="1"/>
  <c r="F18" i="19"/>
  <c r="U125" i="19"/>
  <c r="S125" i="19"/>
  <c r="R125" i="19"/>
  <c r="U98" i="19"/>
  <c r="S17" i="19"/>
  <c r="R17" i="19"/>
  <c r="F17" i="19"/>
  <c r="G17" i="19"/>
  <c r="S121" i="19"/>
  <c r="R94" i="19"/>
  <c r="U121" i="19"/>
  <c r="U124" i="19" s="1"/>
  <c r="U94" i="19"/>
  <c r="R121" i="19"/>
  <c r="R124" i="19" s="1"/>
  <c r="R13" i="19"/>
  <c r="S13" i="19"/>
  <c r="R98" i="19"/>
  <c r="F13" i="19"/>
  <c r="G13" i="19"/>
  <c r="W41" i="19"/>
  <c r="W206" i="19"/>
  <c r="A17" i="20"/>
  <c r="A21" i="20"/>
  <c r="A41" i="20"/>
  <c r="A48" i="20"/>
  <c r="A18" i="20"/>
  <c r="A25" i="20"/>
  <c r="A40" i="20"/>
  <c r="A50" i="20"/>
  <c r="A52" i="20"/>
  <c r="A23" i="20"/>
  <c r="A13" i="20"/>
  <c r="A45" i="20"/>
  <c r="V90" i="19"/>
  <c r="V93" i="19" s="1"/>
  <c r="U68" i="20"/>
  <c r="R68" i="20"/>
  <c r="S68" i="20"/>
  <c r="U65" i="20"/>
  <c r="U63" i="20"/>
  <c r="U64" i="20"/>
  <c r="U234" i="20"/>
  <c r="S234" i="20"/>
  <c r="R234" i="20"/>
  <c r="U233" i="20"/>
  <c r="S233" i="20"/>
  <c r="R233" i="20"/>
  <c r="U230" i="20"/>
  <c r="S230" i="20"/>
  <c r="R230" i="20"/>
  <c r="U229" i="20"/>
  <c r="S229" i="20"/>
  <c r="R229" i="20"/>
  <c r="U227" i="20"/>
  <c r="S227" i="20"/>
  <c r="R227" i="20"/>
  <c r="U226" i="20"/>
  <c r="S226" i="20"/>
  <c r="R226" i="20"/>
  <c r="U225" i="20"/>
  <c r="S225" i="20"/>
  <c r="R225" i="20"/>
  <c r="U153" i="20"/>
  <c r="S153" i="20"/>
  <c r="R153" i="20"/>
  <c r="U152" i="20"/>
  <c r="S152" i="20"/>
  <c r="R152" i="20"/>
  <c r="U149" i="20"/>
  <c r="S149" i="20"/>
  <c r="R149" i="20"/>
  <c r="U148" i="20"/>
  <c r="S148" i="20"/>
  <c r="R148" i="20"/>
  <c r="U146" i="20"/>
  <c r="S146" i="20"/>
  <c r="R146" i="20"/>
  <c r="U145" i="20"/>
  <c r="S145" i="20"/>
  <c r="R145" i="20"/>
  <c r="U144" i="20"/>
  <c r="S144" i="20"/>
  <c r="R144" i="20"/>
  <c r="T126" i="20"/>
  <c r="T125" i="20"/>
  <c r="T122" i="20"/>
  <c r="T121" i="20"/>
  <c r="T99" i="20"/>
  <c r="T98" i="20"/>
  <c r="U72" i="20"/>
  <c r="S72" i="20"/>
  <c r="R72" i="20"/>
  <c r="U71" i="20"/>
  <c r="S71" i="20"/>
  <c r="R71" i="20"/>
  <c r="U67" i="20"/>
  <c r="U70" i="20" s="1"/>
  <c r="S67" i="20"/>
  <c r="R67" i="20"/>
  <c r="S65" i="20"/>
  <c r="R65" i="20"/>
  <c r="S64" i="20"/>
  <c r="R64" i="20"/>
  <c r="S63" i="20"/>
  <c r="R63" i="20"/>
  <c r="G63" i="20"/>
  <c r="F63" i="20"/>
  <c r="T18" i="20"/>
  <c r="T17" i="20"/>
  <c r="T13" i="20"/>
  <c r="T16" i="20" s="1"/>
  <c r="U234" i="15"/>
  <c r="S234" i="15"/>
  <c r="R234" i="15"/>
  <c r="U233" i="15"/>
  <c r="S233" i="15"/>
  <c r="R233" i="15"/>
  <c r="U229" i="15"/>
  <c r="U232" i="15" s="1"/>
  <c r="S229" i="15"/>
  <c r="S232" i="15" s="1"/>
  <c r="R229" i="15"/>
  <c r="U227" i="15"/>
  <c r="S227" i="15"/>
  <c r="R227" i="15"/>
  <c r="U226" i="15"/>
  <c r="S226" i="15"/>
  <c r="R226" i="15"/>
  <c r="U225" i="15"/>
  <c r="S225" i="15"/>
  <c r="R225" i="15"/>
  <c r="W180" i="15"/>
  <c r="W175" i="15"/>
  <c r="W173" i="15"/>
  <c r="W172" i="15"/>
  <c r="R100" i="20" l="1"/>
  <c r="S128" i="20"/>
  <c r="R101" i="20"/>
  <c r="S181" i="19"/>
  <c r="U101" i="20"/>
  <c r="U182" i="19"/>
  <c r="S208" i="19"/>
  <c r="S209" i="19"/>
  <c r="U73" i="20"/>
  <c r="U235" i="15"/>
  <c r="S236" i="15"/>
  <c r="S235" i="15"/>
  <c r="T234" i="15"/>
  <c r="U235" i="20"/>
  <c r="S235" i="20"/>
  <c r="U128" i="19"/>
  <c r="U127" i="19"/>
  <c r="R127" i="19"/>
  <c r="R128" i="19"/>
  <c r="U101" i="19"/>
  <c r="R100" i="19"/>
  <c r="T100" i="20"/>
  <c r="T101" i="20"/>
  <c r="T19" i="20"/>
  <c r="T149" i="20"/>
  <c r="T230" i="20"/>
  <c r="T234" i="20"/>
  <c r="U19" i="20"/>
  <c r="U20" i="20"/>
  <c r="G73" i="20"/>
  <c r="G74" i="20"/>
  <c r="R19" i="20"/>
  <c r="R20" i="20"/>
  <c r="F19" i="20"/>
  <c r="F20" i="20"/>
  <c r="G19" i="20"/>
  <c r="G20" i="20"/>
  <c r="S19" i="20"/>
  <c r="S20" i="20"/>
  <c r="F73" i="20"/>
  <c r="A73" i="20" s="1"/>
  <c r="F74" i="20"/>
  <c r="S70" i="20"/>
  <c r="S73" i="20" s="1"/>
  <c r="T230" i="19"/>
  <c r="S124" i="19"/>
  <c r="S127" i="19" s="1"/>
  <c r="R205" i="19"/>
  <c r="T202" i="19"/>
  <c r="T94" i="19"/>
  <c r="R97" i="19"/>
  <c r="T97" i="19" s="1"/>
  <c r="T234" i="19"/>
  <c r="R151" i="20"/>
  <c r="R154" i="20" s="1"/>
  <c r="T148" i="20"/>
  <c r="S151" i="20"/>
  <c r="S154" i="20" s="1"/>
  <c r="S232" i="20"/>
  <c r="R232" i="15"/>
  <c r="T232" i="15" s="1"/>
  <c r="T229" i="15"/>
  <c r="T229" i="20"/>
  <c r="R232" i="20"/>
  <c r="R235" i="20" s="1"/>
  <c r="T124" i="20"/>
  <c r="T127" i="20" s="1"/>
  <c r="U232" i="20"/>
  <c r="R178" i="19"/>
  <c r="T175" i="19"/>
  <c r="T233" i="15"/>
  <c r="T152" i="20"/>
  <c r="T233" i="20"/>
  <c r="T233" i="19"/>
  <c r="U205" i="19"/>
  <c r="U208" i="19" s="1"/>
  <c r="U151" i="20"/>
  <c r="U154" i="20" s="1"/>
  <c r="R70" i="20"/>
  <c r="R73" i="20" s="1"/>
  <c r="A70" i="20"/>
  <c r="U97" i="19"/>
  <c r="U100" i="19" s="1"/>
  <c r="R16" i="19"/>
  <c r="S16" i="19"/>
  <c r="H16" i="20"/>
  <c r="F16" i="19"/>
  <c r="G16" i="19"/>
  <c r="A76" i="20"/>
  <c r="S147" i="20"/>
  <c r="S155" i="20" s="1"/>
  <c r="G71" i="19"/>
  <c r="F72" i="19"/>
  <c r="H18" i="19"/>
  <c r="H72" i="19" s="1"/>
  <c r="I72" i="19" s="1"/>
  <c r="H72" i="20"/>
  <c r="R147" i="20"/>
  <c r="R155" i="20" s="1"/>
  <c r="U147" i="20"/>
  <c r="U155" i="20" s="1"/>
  <c r="H17" i="19"/>
  <c r="F71" i="19"/>
  <c r="H67" i="20"/>
  <c r="H70" i="20" s="1"/>
  <c r="G67" i="19"/>
  <c r="G70" i="19" s="1"/>
  <c r="F67" i="19"/>
  <c r="F70" i="19" s="1"/>
  <c r="H13" i="19"/>
  <c r="T122" i="19"/>
  <c r="V180" i="19"/>
  <c r="T99" i="19"/>
  <c r="V179" i="19"/>
  <c r="V176" i="19"/>
  <c r="A16" i="20"/>
  <c r="A53" i="20"/>
  <c r="T18" i="19"/>
  <c r="T126" i="19"/>
  <c r="T17" i="19"/>
  <c r="T125" i="19"/>
  <c r="T98" i="19"/>
  <c r="T121" i="19"/>
  <c r="T13" i="19"/>
  <c r="V207" i="15"/>
  <c r="S148" i="19"/>
  <c r="A40" i="19"/>
  <c r="V180" i="15"/>
  <c r="U153" i="19"/>
  <c r="S153" i="19"/>
  <c r="A45" i="19"/>
  <c r="U227" i="19"/>
  <c r="U146" i="19"/>
  <c r="V119" i="20"/>
  <c r="V11" i="20"/>
  <c r="U226" i="19"/>
  <c r="A48" i="19"/>
  <c r="A23" i="19"/>
  <c r="A65" i="20"/>
  <c r="A41" i="19"/>
  <c r="A18" i="19"/>
  <c r="A21" i="19"/>
  <c r="A50" i="19"/>
  <c r="A25" i="19"/>
  <c r="A22" i="20"/>
  <c r="A67" i="20"/>
  <c r="A71" i="20"/>
  <c r="A75" i="20"/>
  <c r="U149" i="19"/>
  <c r="U201" i="19"/>
  <c r="U209" i="19" s="1"/>
  <c r="A65" i="19"/>
  <c r="A63" i="20"/>
  <c r="A17" i="19"/>
  <c r="A26" i="20"/>
  <c r="R153" i="19"/>
  <c r="A13" i="19"/>
  <c r="A68" i="20"/>
  <c r="V92" i="20"/>
  <c r="A52" i="19"/>
  <c r="A64" i="20"/>
  <c r="A72" i="20"/>
  <c r="A77" i="20"/>
  <c r="A79" i="20"/>
  <c r="V122" i="20"/>
  <c r="V199" i="20"/>
  <c r="V176" i="15"/>
  <c r="V172" i="20"/>
  <c r="S149" i="19"/>
  <c r="V118" i="20"/>
  <c r="R149" i="19"/>
  <c r="V91" i="20"/>
  <c r="V10" i="20"/>
  <c r="R152" i="19"/>
  <c r="U152" i="19"/>
  <c r="U145" i="19"/>
  <c r="S152" i="19"/>
  <c r="S229" i="19"/>
  <c r="S232" i="19" s="1"/>
  <c r="S236" i="19" s="1"/>
  <c r="R229" i="19"/>
  <c r="U229" i="19"/>
  <c r="U232" i="19" s="1"/>
  <c r="U235" i="19" s="1"/>
  <c r="R148" i="19"/>
  <c r="U148" i="19"/>
  <c r="R228" i="15"/>
  <c r="R236" i="15" s="1"/>
  <c r="S228" i="15"/>
  <c r="S66" i="20"/>
  <c r="S74" i="20" s="1"/>
  <c r="R66" i="20"/>
  <c r="R228" i="20"/>
  <c r="R236" i="20" s="1"/>
  <c r="V198" i="20"/>
  <c r="S228" i="20"/>
  <c r="S236" i="20" s="1"/>
  <c r="V171" i="20"/>
  <c r="U66" i="20"/>
  <c r="U74" i="20" s="1"/>
  <c r="V206" i="15"/>
  <c r="U228" i="15"/>
  <c r="U236" i="15" s="1"/>
  <c r="V201" i="15"/>
  <c r="V179" i="15"/>
  <c r="U228" i="20"/>
  <c r="U236" i="20" s="1"/>
  <c r="V9" i="20"/>
  <c r="T12" i="20"/>
  <c r="T20" i="20" s="1"/>
  <c r="V90" i="20"/>
  <c r="V117" i="20"/>
  <c r="V198" i="19"/>
  <c r="T201" i="19"/>
  <c r="V117" i="19"/>
  <c r="V120" i="19" s="1"/>
  <c r="V171" i="19"/>
  <c r="V174" i="19" s="1"/>
  <c r="V126" i="20"/>
  <c r="V99" i="20"/>
  <c r="V18" i="20"/>
  <c r="V95" i="20"/>
  <c r="V125" i="20"/>
  <c r="V98" i="20"/>
  <c r="V17" i="20"/>
  <c r="V175" i="15"/>
  <c r="V178" i="15" s="1"/>
  <c r="V121" i="20"/>
  <c r="V94" i="20"/>
  <c r="V13" i="20"/>
  <c r="V202" i="15"/>
  <c r="V203" i="15"/>
  <c r="T68" i="20"/>
  <c r="W200" i="15"/>
  <c r="H36" i="19"/>
  <c r="S225" i="19"/>
  <c r="R144" i="19"/>
  <c r="S144" i="19"/>
  <c r="U144" i="19"/>
  <c r="U225" i="19"/>
  <c r="R225" i="19"/>
  <c r="G63" i="19"/>
  <c r="F63" i="19"/>
  <c r="T64" i="20"/>
  <c r="T227" i="15"/>
  <c r="V227" i="15" s="1"/>
  <c r="H63" i="20"/>
  <c r="I17" i="20"/>
  <c r="T145" i="20"/>
  <c r="T153" i="20"/>
  <c r="I38" i="20"/>
  <c r="T71" i="20"/>
  <c r="T67" i="20"/>
  <c r="T227" i="20"/>
  <c r="T226" i="20"/>
  <c r="T146" i="20"/>
  <c r="T144" i="20"/>
  <c r="T65" i="20"/>
  <c r="T72" i="20"/>
  <c r="T63" i="20"/>
  <c r="I37" i="20"/>
  <c r="I36" i="20"/>
  <c r="I11" i="20"/>
  <c r="I9" i="20"/>
  <c r="I18" i="20"/>
  <c r="I10" i="20"/>
  <c r="T225" i="20"/>
  <c r="I13" i="20"/>
  <c r="W176" i="15"/>
  <c r="W199" i="15"/>
  <c r="T225" i="15"/>
  <c r="T226" i="15"/>
  <c r="T128" i="20" l="1"/>
  <c r="R101" i="19"/>
  <c r="S128" i="19"/>
  <c r="S235" i="19"/>
  <c r="R235" i="15"/>
  <c r="R181" i="19"/>
  <c r="R182" i="19"/>
  <c r="T209" i="19"/>
  <c r="R208" i="19"/>
  <c r="R209" i="19"/>
  <c r="V208" i="15"/>
  <c r="V181" i="15"/>
  <c r="V182" i="15"/>
  <c r="T235" i="15"/>
  <c r="T235" i="20"/>
  <c r="V182" i="19"/>
  <c r="T128" i="19"/>
  <c r="V128" i="20"/>
  <c r="W128" i="20" s="1"/>
  <c r="V101" i="20"/>
  <c r="T101" i="19"/>
  <c r="T100" i="19"/>
  <c r="H19" i="20"/>
  <c r="H20" i="20"/>
  <c r="A74" i="20"/>
  <c r="F19" i="19"/>
  <c r="F20" i="19"/>
  <c r="F73" i="19"/>
  <c r="F74" i="19"/>
  <c r="S19" i="19"/>
  <c r="S20" i="19"/>
  <c r="G73" i="19"/>
  <c r="G74" i="19"/>
  <c r="R19" i="19"/>
  <c r="R20" i="19"/>
  <c r="R74" i="20"/>
  <c r="H73" i="20"/>
  <c r="I73" i="20" s="1"/>
  <c r="H74" i="20"/>
  <c r="I74" i="20" s="1"/>
  <c r="G19" i="19"/>
  <c r="G20" i="19"/>
  <c r="T149" i="19"/>
  <c r="T232" i="20"/>
  <c r="S151" i="19"/>
  <c r="S155" i="19" s="1"/>
  <c r="T205" i="19"/>
  <c r="T208" i="19" s="1"/>
  <c r="V205" i="15"/>
  <c r="V209" i="15" s="1"/>
  <c r="R151" i="19"/>
  <c r="R155" i="19" s="1"/>
  <c r="T148" i="19"/>
  <c r="T178" i="19"/>
  <c r="T229" i="19"/>
  <c r="R232" i="19"/>
  <c r="T151" i="20"/>
  <c r="T154" i="20" s="1"/>
  <c r="T152" i="19"/>
  <c r="U151" i="19"/>
  <c r="U155" i="19" s="1"/>
  <c r="V124" i="20"/>
  <c r="V127" i="20" s="1"/>
  <c r="W127" i="20" s="1"/>
  <c r="T70" i="20"/>
  <c r="T73" i="20" s="1"/>
  <c r="T124" i="19"/>
  <c r="T127" i="19" s="1"/>
  <c r="A20" i="20"/>
  <c r="A70" i="19"/>
  <c r="I70" i="20"/>
  <c r="A19" i="20"/>
  <c r="V97" i="20"/>
  <c r="V100" i="20" s="1"/>
  <c r="V16" i="20"/>
  <c r="T16" i="19"/>
  <c r="H16" i="19"/>
  <c r="W176" i="19"/>
  <c r="V95" i="19"/>
  <c r="A76" i="19"/>
  <c r="I72" i="20"/>
  <c r="V12" i="20"/>
  <c r="V122" i="19"/>
  <c r="V230" i="19"/>
  <c r="V147" i="19"/>
  <c r="I67" i="20"/>
  <c r="V120" i="20"/>
  <c r="T147" i="20"/>
  <c r="T155" i="20" s="1"/>
  <c r="V93" i="20"/>
  <c r="H71" i="19"/>
  <c r="H67" i="19"/>
  <c r="H70" i="19" s="1"/>
  <c r="A54" i="20"/>
  <c r="V99" i="19"/>
  <c r="V234" i="19"/>
  <c r="V18" i="19"/>
  <c r="I18" i="19"/>
  <c r="V233" i="19"/>
  <c r="A27" i="20"/>
  <c r="V126" i="19"/>
  <c r="V230" i="20"/>
  <c r="I16" i="20"/>
  <c r="A16" i="19"/>
  <c r="W203" i="19"/>
  <c r="V202" i="19"/>
  <c r="V175" i="19"/>
  <c r="V178" i="19" s="1"/>
  <c r="V181" i="19" s="1"/>
  <c r="V121" i="19"/>
  <c r="W40" i="19"/>
  <c r="A53" i="19"/>
  <c r="A80" i="20"/>
  <c r="W48" i="19"/>
  <c r="W207" i="15"/>
  <c r="W207" i="19"/>
  <c r="W180" i="19"/>
  <c r="W45" i="19"/>
  <c r="V17" i="19"/>
  <c r="I17" i="19"/>
  <c r="V125" i="19"/>
  <c r="W179" i="19"/>
  <c r="V98" i="19"/>
  <c r="V94" i="19"/>
  <c r="V13" i="19"/>
  <c r="I13" i="19"/>
  <c r="W203" i="20"/>
  <c r="W176" i="20"/>
  <c r="V226" i="19"/>
  <c r="V226" i="15"/>
  <c r="V145" i="19"/>
  <c r="V227" i="19"/>
  <c r="W11" i="20"/>
  <c r="W173" i="20"/>
  <c r="W18" i="20"/>
  <c r="W45" i="20"/>
  <c r="W180" i="20"/>
  <c r="W200" i="20"/>
  <c r="A79" i="19"/>
  <c r="W119" i="20"/>
  <c r="V227" i="20"/>
  <c r="A71" i="19"/>
  <c r="V146" i="19"/>
  <c r="W126" i="20"/>
  <c r="W99" i="20"/>
  <c r="V65" i="20"/>
  <c r="W199" i="20"/>
  <c r="W92" i="20"/>
  <c r="W122" i="20"/>
  <c r="A26" i="19"/>
  <c r="U228" i="19"/>
  <c r="U236" i="19" s="1"/>
  <c r="A68" i="19"/>
  <c r="A63" i="19"/>
  <c r="A64" i="19"/>
  <c r="V201" i="19"/>
  <c r="A77" i="19"/>
  <c r="A72" i="19"/>
  <c r="V234" i="15"/>
  <c r="V233" i="15"/>
  <c r="W202" i="15"/>
  <c r="T153" i="19"/>
  <c r="A75" i="19"/>
  <c r="A22" i="19"/>
  <c r="V146" i="20"/>
  <c r="A67" i="19"/>
  <c r="A66" i="20"/>
  <c r="W95" i="20"/>
  <c r="V149" i="20"/>
  <c r="V68" i="20"/>
  <c r="V226" i="20"/>
  <c r="W203" i="15"/>
  <c r="W172" i="20"/>
  <c r="V145" i="20"/>
  <c r="W37" i="20"/>
  <c r="W91" i="20"/>
  <c r="V64" i="20"/>
  <c r="W10" i="20"/>
  <c r="W125" i="20"/>
  <c r="V225" i="20"/>
  <c r="T228" i="20"/>
  <c r="T236" i="20" s="1"/>
  <c r="V63" i="20"/>
  <c r="T66" i="20"/>
  <c r="T74" i="20" s="1"/>
  <c r="V225" i="15"/>
  <c r="T228" i="15"/>
  <c r="T236" i="15" s="1"/>
  <c r="V144" i="20"/>
  <c r="I36" i="19"/>
  <c r="W17" i="20"/>
  <c r="W48" i="20"/>
  <c r="W41" i="20"/>
  <c r="V234" i="20"/>
  <c r="V153" i="20"/>
  <c r="V72" i="20"/>
  <c r="V233" i="20"/>
  <c r="V152" i="20"/>
  <c r="V71" i="20"/>
  <c r="V148" i="20"/>
  <c r="V229" i="20"/>
  <c r="V67" i="20"/>
  <c r="V229" i="15"/>
  <c r="W121" i="20"/>
  <c r="I12" i="20"/>
  <c r="W171" i="20"/>
  <c r="T225" i="19"/>
  <c r="W38" i="20"/>
  <c r="W174" i="15"/>
  <c r="W227" i="15"/>
  <c r="T144" i="19"/>
  <c r="W118" i="20"/>
  <c r="I64" i="20"/>
  <c r="I65" i="20"/>
  <c r="W198" i="15"/>
  <c r="W90" i="20"/>
  <c r="I9" i="19"/>
  <c r="H63" i="19"/>
  <c r="I63" i="20"/>
  <c r="W198" i="20"/>
  <c r="W202" i="20"/>
  <c r="W175" i="20"/>
  <c r="W36" i="20"/>
  <c r="W206" i="15"/>
  <c r="I65" i="19"/>
  <c r="W117" i="20"/>
  <c r="W94" i="20"/>
  <c r="W207" i="20"/>
  <c r="W179" i="20"/>
  <c r="W98" i="20"/>
  <c r="W40" i="20"/>
  <c r="W9" i="20"/>
  <c r="W206" i="20"/>
  <c r="W13" i="20"/>
  <c r="W179" i="15"/>
  <c r="W171" i="15"/>
  <c r="R235" i="19" l="1"/>
  <c r="R236" i="19"/>
  <c r="S154" i="19"/>
  <c r="U154" i="19"/>
  <c r="T182" i="19"/>
  <c r="T181" i="19"/>
  <c r="R154" i="19"/>
  <c r="V235" i="20"/>
  <c r="V235" i="19"/>
  <c r="W235" i="19" s="1"/>
  <c r="W126" i="19"/>
  <c r="V155" i="20"/>
  <c r="W155" i="20" s="1"/>
  <c r="W99" i="19"/>
  <c r="T155" i="19"/>
  <c r="H73" i="19"/>
  <c r="I73" i="19" s="1"/>
  <c r="H74" i="19"/>
  <c r="I74" i="19" s="1"/>
  <c r="V20" i="20"/>
  <c r="H19" i="19"/>
  <c r="H20" i="19"/>
  <c r="I20" i="19" s="1"/>
  <c r="A74" i="19"/>
  <c r="V19" i="20"/>
  <c r="T19" i="19"/>
  <c r="T20" i="19"/>
  <c r="A73" i="19"/>
  <c r="T151" i="19"/>
  <c r="T154" i="19" s="1"/>
  <c r="W181" i="19"/>
  <c r="V232" i="20"/>
  <c r="T232" i="19"/>
  <c r="W182" i="19"/>
  <c r="W100" i="20"/>
  <c r="I19" i="20"/>
  <c r="W101" i="20"/>
  <c r="V205" i="19"/>
  <c r="V208" i="19" s="1"/>
  <c r="W208" i="19" s="1"/>
  <c r="W178" i="19"/>
  <c r="V151" i="20"/>
  <c r="V154" i="20" s="1"/>
  <c r="W154" i="20" s="1"/>
  <c r="V70" i="20"/>
  <c r="V124" i="19"/>
  <c r="V127" i="19" s="1"/>
  <c r="W127" i="19" s="1"/>
  <c r="W124" i="20"/>
  <c r="I20" i="20"/>
  <c r="A19" i="19"/>
  <c r="I70" i="19"/>
  <c r="A20" i="19"/>
  <c r="V97" i="19"/>
  <c r="V100" i="19" s="1"/>
  <c r="V16" i="19"/>
  <c r="W122" i="19"/>
  <c r="W95" i="19"/>
  <c r="I71" i="19"/>
  <c r="V66" i="20"/>
  <c r="W230" i="20"/>
  <c r="I67" i="19"/>
  <c r="V147" i="20"/>
  <c r="W121" i="19"/>
  <c r="A81" i="20"/>
  <c r="A54" i="19"/>
  <c r="W18" i="19"/>
  <c r="W17" i="19"/>
  <c r="W16" i="20"/>
  <c r="A27" i="19"/>
  <c r="W97" i="20"/>
  <c r="V231" i="15"/>
  <c r="V232" i="15" s="1"/>
  <c r="V235" i="15" s="1"/>
  <c r="I16" i="19"/>
  <c r="W230" i="19"/>
  <c r="W202" i="19"/>
  <c r="W175" i="19"/>
  <c r="A80" i="19"/>
  <c r="W125" i="19"/>
  <c r="W98" i="19"/>
  <c r="W94" i="19"/>
  <c r="W13" i="19"/>
  <c r="W226" i="15"/>
  <c r="V148" i="19"/>
  <c r="V228" i="15"/>
  <c r="V236" i="15" s="1"/>
  <c r="W227" i="20"/>
  <c r="W234" i="15"/>
  <c r="W65" i="20"/>
  <c r="V228" i="19"/>
  <c r="V236" i="19" s="1"/>
  <c r="W236" i="19" s="1"/>
  <c r="W72" i="20"/>
  <c r="W234" i="20"/>
  <c r="W227" i="19"/>
  <c r="W146" i="19"/>
  <c r="W145" i="20"/>
  <c r="W149" i="20"/>
  <c r="W146" i="20"/>
  <c r="W153" i="20"/>
  <c r="V228" i="20"/>
  <c r="V236" i="20" s="1"/>
  <c r="W226" i="20"/>
  <c r="V152" i="19"/>
  <c r="A66" i="19"/>
  <c r="V153" i="19"/>
  <c r="V149" i="19"/>
  <c r="W226" i="19"/>
  <c r="W145" i="19"/>
  <c r="V229" i="19"/>
  <c r="V232" i="19" s="1"/>
  <c r="I64" i="19"/>
  <c r="W36" i="19"/>
  <c r="W71" i="20"/>
  <c r="V144" i="19"/>
  <c r="W152" i="20"/>
  <c r="V225" i="19"/>
  <c r="W148" i="20"/>
  <c r="W67" i="20"/>
  <c r="W39" i="20"/>
  <c r="W12" i="20"/>
  <c r="W117" i="19"/>
  <c r="W171" i="19"/>
  <c r="W93" i="20"/>
  <c r="W225" i="15"/>
  <c r="W201" i="20"/>
  <c r="W174" i="20"/>
  <c r="I12" i="19"/>
  <c r="W120" i="20"/>
  <c r="W201" i="15"/>
  <c r="W225" i="20"/>
  <c r="W198" i="19"/>
  <c r="W90" i="19"/>
  <c r="W201" i="19"/>
  <c r="W174" i="19"/>
  <c r="W64" i="20"/>
  <c r="I63" i="19"/>
  <c r="W9" i="19"/>
  <c r="W144" i="20"/>
  <c r="W229" i="20"/>
  <c r="W63" i="20"/>
  <c r="W233" i="20"/>
  <c r="W229" i="15"/>
  <c r="W233" i="15"/>
  <c r="V128" i="19" l="1"/>
  <c r="W128" i="19" s="1"/>
  <c r="V101" i="19"/>
  <c r="V209" i="19"/>
  <c r="W209" i="19" s="1"/>
  <c r="T235" i="19"/>
  <c r="T236" i="19"/>
  <c r="V154" i="19"/>
  <c r="W154" i="19" s="1"/>
  <c r="V74" i="20"/>
  <c r="W74" i="20" s="1"/>
  <c r="W19" i="20"/>
  <c r="W70" i="20"/>
  <c r="V73" i="20"/>
  <c r="W73" i="20" s="1"/>
  <c r="V19" i="19"/>
  <c r="V20" i="19"/>
  <c r="W100" i="19"/>
  <c r="I19" i="19"/>
  <c r="W232" i="19"/>
  <c r="W205" i="19"/>
  <c r="V151" i="19"/>
  <c r="W151" i="19" s="1"/>
  <c r="W151" i="20"/>
  <c r="W124" i="19"/>
  <c r="W101" i="19"/>
  <c r="W97" i="19"/>
  <c r="W20" i="20"/>
  <c r="A81" i="19"/>
  <c r="W231" i="15"/>
  <c r="W16" i="19"/>
  <c r="W234" i="19"/>
  <c r="W153" i="19"/>
  <c r="W233" i="19"/>
  <c r="W147" i="19"/>
  <c r="W39" i="19"/>
  <c r="W148" i="19"/>
  <c r="W149" i="19"/>
  <c r="W229" i="19"/>
  <c r="W152" i="19"/>
  <c r="W228" i="19"/>
  <c r="W93" i="19"/>
  <c r="W120" i="19"/>
  <c r="W68" i="20"/>
  <c r="W147" i="20"/>
  <c r="W228" i="15"/>
  <c r="W144" i="19"/>
  <c r="W228" i="20"/>
  <c r="W66" i="20"/>
  <c r="W225" i="19"/>
  <c r="W12" i="19"/>
  <c r="V155" i="19" l="1"/>
  <c r="W155" i="19" s="1"/>
  <c r="W19" i="19"/>
  <c r="W20" i="19"/>
  <c r="S72" i="15"/>
  <c r="R72" i="15"/>
  <c r="S71" i="15"/>
  <c r="R71" i="15"/>
  <c r="S68" i="15"/>
  <c r="R68" i="15"/>
  <c r="S67" i="15"/>
  <c r="R67" i="15"/>
  <c r="S65" i="15"/>
  <c r="R65" i="15"/>
  <c r="S64" i="15"/>
  <c r="R64" i="15"/>
  <c r="S63" i="15"/>
  <c r="R63" i="15"/>
  <c r="R70" i="15" l="1"/>
  <c r="R73" i="15" s="1"/>
  <c r="S70" i="15"/>
  <c r="S73" i="15" s="1"/>
  <c r="R63" i="19"/>
  <c r="R68" i="19"/>
  <c r="R65" i="19"/>
  <c r="R72" i="19"/>
  <c r="S63" i="19"/>
  <c r="S65" i="19"/>
  <c r="S68" i="19"/>
  <c r="S72" i="19"/>
  <c r="R64" i="19"/>
  <c r="R67" i="19"/>
  <c r="R71" i="19"/>
  <c r="S64" i="19"/>
  <c r="S67" i="19"/>
  <c r="S70" i="19" s="1"/>
  <c r="S71" i="19"/>
  <c r="R66" i="15"/>
  <c r="R74" i="15" s="1"/>
  <c r="S66" i="15"/>
  <c r="S74" i="15" l="1"/>
  <c r="S73" i="19"/>
  <c r="R70" i="19"/>
  <c r="R73" i="19" s="1"/>
  <c r="T72" i="19"/>
  <c r="T68" i="19"/>
  <c r="T65" i="19"/>
  <c r="V65" i="19" s="1"/>
  <c r="W65" i="19" s="1"/>
  <c r="R66" i="19"/>
  <c r="S66" i="19"/>
  <c r="S74" i="19" s="1"/>
  <c r="T67" i="19"/>
  <c r="T71" i="19"/>
  <c r="T64" i="19"/>
  <c r="T63" i="19"/>
  <c r="U72" i="15"/>
  <c r="U72" i="19" s="1"/>
  <c r="U71" i="15"/>
  <c r="U68" i="15"/>
  <c r="U67" i="15"/>
  <c r="R74" i="19" l="1"/>
  <c r="U70" i="15"/>
  <c r="T70" i="19"/>
  <c r="T73" i="19" s="1"/>
  <c r="V72" i="19"/>
  <c r="V64" i="19"/>
  <c r="U67" i="19"/>
  <c r="U68" i="19"/>
  <c r="U71" i="19"/>
  <c r="V63" i="19"/>
  <c r="T66" i="19"/>
  <c r="V13" i="15"/>
  <c r="T74" i="19" l="1"/>
  <c r="U73" i="15"/>
  <c r="U74" i="15"/>
  <c r="U70" i="19"/>
  <c r="V68" i="19"/>
  <c r="V66" i="19"/>
  <c r="W64" i="19"/>
  <c r="V67" i="19"/>
  <c r="V71" i="19"/>
  <c r="W63" i="19"/>
  <c r="U73" i="19" l="1"/>
  <c r="U74" i="19"/>
  <c r="V70" i="19"/>
  <c r="V73" i="19" s="1"/>
  <c r="W73" i="19" s="1"/>
  <c r="W68" i="19"/>
  <c r="W67" i="19"/>
  <c r="W72" i="19"/>
  <c r="W71" i="19"/>
  <c r="W66" i="19"/>
  <c r="V119" i="15"/>
  <c r="V92" i="15"/>
  <c r="W92" i="15"/>
  <c r="V91" i="15"/>
  <c r="T72" i="15"/>
  <c r="T71" i="15"/>
  <c r="T68" i="15"/>
  <c r="T67" i="15"/>
  <c r="V74" i="19" l="1"/>
  <c r="W74" i="19" s="1"/>
  <c r="T70" i="15"/>
  <c r="T73" i="15" s="1"/>
  <c r="W70" i="19"/>
  <c r="V45" i="15"/>
  <c r="V72" i="15"/>
  <c r="V18" i="15"/>
  <c r="V68" i="15"/>
  <c r="A68" i="15"/>
  <c r="A75" i="15"/>
  <c r="A77" i="15"/>
  <c r="A67" i="15"/>
  <c r="A71" i="15"/>
  <c r="A72" i="15"/>
  <c r="A79" i="15"/>
  <c r="V126" i="15"/>
  <c r="V99" i="15"/>
  <c r="V122" i="15"/>
  <c r="V95" i="15"/>
  <c r="V41" i="15"/>
  <c r="V125" i="15"/>
  <c r="V117" i="15"/>
  <c r="V98" i="15"/>
  <c r="V90" i="15"/>
  <c r="V93" i="15" s="1"/>
  <c r="V71" i="15"/>
  <c r="V17" i="15"/>
  <c r="V48" i="15"/>
  <c r="V94" i="15"/>
  <c r="V67" i="15"/>
  <c r="V40" i="15"/>
  <c r="V14" i="15"/>
  <c r="V121" i="15"/>
  <c r="V118" i="15"/>
  <c r="W91" i="15"/>
  <c r="W119" i="15"/>
  <c r="T144" i="15"/>
  <c r="H36" i="15"/>
  <c r="T64" i="15"/>
  <c r="T146" i="15"/>
  <c r="T63" i="15"/>
  <c r="T65" i="15"/>
  <c r="H9" i="15"/>
  <c r="I14" i="15"/>
  <c r="I18" i="15"/>
  <c r="H38" i="15"/>
  <c r="H65" i="15" s="1"/>
  <c r="H37" i="15"/>
  <c r="H64" i="15" s="1"/>
  <c r="T145" i="15"/>
  <c r="V127" i="15" l="1"/>
  <c r="W127" i="15" s="1"/>
  <c r="W99" i="15"/>
  <c r="V101" i="15"/>
  <c r="V100" i="15"/>
  <c r="V70" i="15"/>
  <c r="V73" i="15" s="1"/>
  <c r="W73" i="15" s="1"/>
  <c r="V124" i="15"/>
  <c r="V97" i="15"/>
  <c r="V16" i="15"/>
  <c r="V43" i="15"/>
  <c r="W95" i="15"/>
  <c r="T147" i="15"/>
  <c r="T155" i="15" s="1"/>
  <c r="V120" i="15"/>
  <c r="V128" i="15" s="1"/>
  <c r="W128" i="15" s="1"/>
  <c r="I16" i="15"/>
  <c r="A80" i="15"/>
  <c r="W126" i="15"/>
  <c r="W122" i="15"/>
  <c r="V65" i="15"/>
  <c r="W65" i="15" s="1"/>
  <c r="A63" i="15"/>
  <c r="A65" i="15"/>
  <c r="V149" i="15"/>
  <c r="W153" i="15"/>
  <c r="V146" i="15"/>
  <c r="A64" i="15"/>
  <c r="V145" i="15"/>
  <c r="V64" i="15"/>
  <c r="I10" i="15"/>
  <c r="V144" i="15"/>
  <c r="V63" i="15"/>
  <c r="T66" i="15"/>
  <c r="T74" i="15" s="1"/>
  <c r="I17" i="15"/>
  <c r="V148" i="15"/>
  <c r="I13" i="15"/>
  <c r="W118" i="15"/>
  <c r="I38" i="15"/>
  <c r="I11" i="15"/>
  <c r="W10" i="15"/>
  <c r="W90" i="15"/>
  <c r="I37" i="15"/>
  <c r="I36" i="15"/>
  <c r="I9" i="15"/>
  <c r="W18" i="15"/>
  <c r="W117" i="15"/>
  <c r="W14" i="15"/>
  <c r="W121" i="15"/>
  <c r="W94" i="15"/>
  <c r="W125" i="15"/>
  <c r="W98" i="15"/>
  <c r="H63" i="15"/>
  <c r="V46" i="15" l="1"/>
  <c r="W46" i="15" s="1"/>
  <c r="V47" i="15"/>
  <c r="W47" i="15" s="1"/>
  <c r="V19" i="15"/>
  <c r="V20" i="15"/>
  <c r="W101" i="15"/>
  <c r="V151" i="15"/>
  <c r="W124" i="15"/>
  <c r="W97" i="15"/>
  <c r="W100" i="15"/>
  <c r="W70" i="15"/>
  <c r="W43" i="15"/>
  <c r="V66" i="15"/>
  <c r="V74" i="15" s="1"/>
  <c r="W74" i="15" s="1"/>
  <c r="V147" i="15"/>
  <c r="W16" i="15"/>
  <c r="W64" i="15"/>
  <c r="W149" i="15"/>
  <c r="A66" i="15"/>
  <c r="I64" i="15"/>
  <c r="W152" i="15"/>
  <c r="W93" i="15"/>
  <c r="W120" i="15"/>
  <c r="W145" i="15"/>
  <c r="I12" i="15"/>
  <c r="W146" i="15"/>
  <c r="W38" i="15"/>
  <c r="W11" i="15"/>
  <c r="I65" i="15"/>
  <c r="W148" i="15"/>
  <c r="W37" i="15"/>
  <c r="I63" i="15"/>
  <c r="W9" i="15"/>
  <c r="W36" i="15"/>
  <c r="W63" i="15"/>
  <c r="W144" i="15"/>
  <c r="W13" i="15"/>
  <c r="W17" i="15"/>
  <c r="V155" i="15" l="1"/>
  <c r="W155" i="15" s="1"/>
  <c r="W151" i="15"/>
  <c r="V154" i="15"/>
  <c r="W154" i="15" s="1"/>
  <c r="W20" i="15"/>
  <c r="W19" i="15"/>
  <c r="A81" i="15"/>
  <c r="W66" i="15"/>
  <c r="W39" i="15"/>
  <c r="W147" i="15"/>
  <c r="W12" i="15"/>
  <c r="W45" i="15" l="1"/>
  <c r="W72" i="15"/>
  <c r="W41" i="15"/>
  <c r="W48" i="15"/>
  <c r="W68" i="15" l="1"/>
  <c r="W40" i="15"/>
  <c r="W71" i="15"/>
  <c r="W67" i="15"/>
</calcChain>
</file>

<file path=xl/sharedStrings.xml><?xml version="1.0" encoding="utf-8"?>
<sst xmlns="http://schemas.openxmlformats.org/spreadsheetml/2006/main" count="3996" uniqueCount="69">
  <si>
    <t>Table 1</t>
  </si>
  <si>
    <t>Table 4</t>
  </si>
  <si>
    <t>(%)</t>
  </si>
  <si>
    <t>MONTH</t>
  </si>
  <si>
    <t>Change</t>
  </si>
  <si>
    <t>Arrival</t>
  </si>
  <si>
    <t>Departure</t>
  </si>
  <si>
    <t>Total</t>
  </si>
  <si>
    <t>DisEmb.</t>
  </si>
  <si>
    <t>Emb.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</si>
  <si>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</si>
  <si>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</si>
  <si>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</si>
  <si>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</si>
  <si>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</si>
  <si>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</si>
  <si>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</si>
  <si>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</si>
  <si>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</si>
  <si>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APR.- JUN.</t>
  </si>
  <si>
    <t xml:space="preserve">JUL. </t>
  </si>
  <si>
    <t>JUL.</t>
  </si>
  <si>
    <t>AUG.</t>
  </si>
  <si>
    <t>SEP.</t>
  </si>
  <si>
    <t>JUL. - SEP.</t>
  </si>
  <si>
    <t>Table 2</t>
  </si>
  <si>
    <t>Table 5</t>
  </si>
  <si>
    <t>Table 3</t>
  </si>
  <si>
    <t>Table 6</t>
  </si>
  <si>
    <t xml:space="preserve"> </t>
  </si>
  <si>
    <t xml:space="preserve"> LCC TOTAL AIRCRAFT MOVEMENT</t>
  </si>
  <si>
    <t>Disemb.+Emb.</t>
  </si>
  <si>
    <t>Transit</t>
  </si>
  <si>
    <t>Table 7</t>
  </si>
  <si>
    <t>Unit : Tonne</t>
  </si>
  <si>
    <t>Inbound</t>
  </si>
  <si>
    <t>Outbound</t>
  </si>
  <si>
    <t>In.+Out.</t>
  </si>
  <si>
    <t>OCT.-DEC.</t>
  </si>
  <si>
    <t>APR. - JUN.</t>
  </si>
  <si>
    <t>JUL.- SEP.</t>
  </si>
  <si>
    <t>Table 8</t>
  </si>
  <si>
    <t>Table 9</t>
  </si>
  <si>
    <t>LCC INTERNATIONAL FREIGHT</t>
  </si>
  <si>
    <t>LCC DOMESTIC FREIGHT</t>
  </si>
  <si>
    <t>LCC TOTAL FREIGHT</t>
  </si>
  <si>
    <t>LCC INTERNATIONAL AIRCRAFT MOVEMENT</t>
  </si>
  <si>
    <t>LCC DOMESTIC AIRCRAFT MOVEMENT</t>
  </si>
  <si>
    <t>LCC INTERNATIONAL PASSENGER</t>
  </si>
  <si>
    <t>LCC DOMESTIC PASSENGER</t>
  </si>
  <si>
    <t>LCC TOTAL PASSENGER</t>
  </si>
  <si>
    <t>LCC INTERNATIONAL MAIL</t>
  </si>
  <si>
    <t>LCC DOMESTIC MAIL</t>
  </si>
  <si>
    <t>LCC TOTAL MAIL</t>
  </si>
  <si>
    <t>Table 10</t>
  </si>
  <si>
    <t>Table 11</t>
  </si>
  <si>
    <t>Table 12</t>
  </si>
  <si>
    <t>OCT.- DEC.</t>
  </si>
  <si>
    <t>FY 2013</t>
  </si>
  <si>
    <t>FY 2014</t>
  </si>
  <si>
    <t>Source : Air Transport Information and Slot Coordination Division, AOT.</t>
  </si>
  <si>
    <t>JAN.- MAR.</t>
  </si>
  <si>
    <t>JAN.- SEP.</t>
  </si>
  <si>
    <t>TOTAL</t>
  </si>
  <si>
    <t>FY 2019</t>
  </si>
  <si>
    <t>FY 2020</t>
  </si>
  <si>
    <t>MAY.</t>
  </si>
  <si>
    <t>JAN.- MAY.</t>
  </si>
  <si>
    <t>OCT.- MAY.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</si>
</sst>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)"/>
    <numFmt numFmtId="165" formatCode="#,##0.00_ ;\-#,##0.00\ "/>
    <numFmt numFmtId="166" formatCode="_-* #,##0_-;\-* #,##0_-;_-* &quot;-&quot;??_-;_-@_-"/>
  </numFmts>
  <fonts count="36" x14ac:knownFonts="1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sz val="16"/>
      <color theme="0"/>
      <name val="Angsana New"/>
      <family val="2"/>
      <charset val="222"/>
    </font>
    <font>
      <sz val="10"/>
      <name val="Times New Roman"/>
      <family val="1"/>
      <charset val="22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b/>
      <u/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8"/>
      <color theme="6" tint="-0.499984740745262"/>
      <name val="Arial"/>
      <family val="2"/>
    </font>
    <font>
      <sz val="8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sz val="10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10"/>
      <color indexed="21" tint="-0.499984740745262"/>
      <name val="Arial"/>
      <family val="2"/>
    </font>
    <font>
      <b/>
      <sz val="10"/>
      <color indexed="21"/>
      <name val="Arial"/>
      <family val="2"/>
    </font>
    <font>
      <b/>
      <sz val="10"/>
      <color indexed="57" tint="-0.499984740745262"/>
      <name val="Arial"/>
      <family val="2"/>
    </font>
    <font>
      <b/>
      <sz val="10"/>
      <color indexed="57"/>
      <name val="Arial"/>
      <family val="2"/>
    </font>
    <font>
      <b/>
      <sz val="10"/>
      <color indexed="16" tint="-0.499984740745262"/>
      <name val="Arial"/>
      <family val="2"/>
    </font>
    <font>
      <b/>
      <sz val="10"/>
      <color indexed="16"/>
      <name val="Arial"/>
      <family val="2"/>
    </font>
    <font>
      <b/>
      <u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theme="3"/>
      <name val="Arial"/>
      <family val="2"/>
    </font>
    <font>
      <sz val="10"/>
      <color rgb="FFFF0000"/>
      <name val="Times New Roman"/>
      <family val="1"/>
      <charset val="222"/>
    </font>
    <font>
      <b/>
      <sz val="10"/>
      <color rgb="FF008080"/>
      <name val="Arial"/>
      <family val="2"/>
    </font>
    <font>
      <b/>
      <sz val="10"/>
      <color rgb="FF33996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7">
    <xf numFmtId="0" fontId="0" fillId="0" borderId="0" xfId="0"/>
    <xf numFmtId="0" fontId="3" fillId="0" borderId="0" xfId="0" applyFont="1"/>
    <xf numFmtId="43" fontId="3" fillId="0" borderId="0" xfId="1" applyFont="1"/>
    <xf numFmtId="0" fontId="4" fillId="0" borderId="0" xfId="0" applyFont="1"/>
    <xf numFmtId="0" fontId="5" fillId="0" borderId="0" xfId="0" applyFont="1"/>
    <xf numFmtId="43" fontId="4" fillId="0" borderId="0" xfId="1" applyFont="1"/>
    <xf numFmtId="164" fontId="4" fillId="0" borderId="0" xfId="0" applyNumberFormat="1" applyFont="1"/>
    <xf numFmtId="166" fontId="4" fillId="0" borderId="0" xfId="0" applyNumberFormat="1" applyFont="1"/>
    <xf numFmtId="10" fontId="4" fillId="0" borderId="0" xfId="2" applyNumberFormat="1" applyFont="1"/>
    <xf numFmtId="37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7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/>
    <xf numFmtId="0" fontId="8" fillId="6" borderId="14" xfId="4" applyFont="1" applyFill="1" applyBorder="1"/>
    <xf numFmtId="0" fontId="8" fillId="10" borderId="15" xfId="4" applyFont="1" applyFill="1" applyBorder="1"/>
    <xf numFmtId="0" fontId="8" fillId="6" borderId="7" xfId="4" applyFont="1" applyFill="1" applyBorder="1"/>
    <xf numFmtId="0" fontId="8" fillId="0" borderId="30" xfId="0" applyFont="1" applyBorder="1"/>
    <xf numFmtId="0" fontId="8" fillId="6" borderId="15" xfId="4" applyFont="1" applyFill="1" applyBorder="1"/>
    <xf numFmtId="43" fontId="8" fillId="0" borderId="15" xfId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6" borderId="16" xfId="4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3" fontId="8" fillId="0" borderId="6" xfId="1" applyFont="1" applyBorder="1"/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6" borderId="14" xfId="4" applyFont="1" applyFill="1" applyBorder="1" applyAlignment="1">
      <alignment horizontal="center"/>
    </xf>
    <xf numFmtId="0" fontId="15" fillId="10" borderId="15" xfId="4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5" fillId="6" borderId="15" xfId="4" applyFont="1" applyFill="1" applyBorder="1" applyAlignment="1">
      <alignment horizontal="center"/>
    </xf>
    <xf numFmtId="43" fontId="15" fillId="0" borderId="3" xfId="1" applyFont="1" applyBorder="1"/>
    <xf numFmtId="166" fontId="15" fillId="0" borderId="19" xfId="1" applyNumberFormat="1" applyFont="1" applyBorder="1"/>
    <xf numFmtId="166" fontId="15" fillId="0" borderId="0" xfId="1" applyNumberFormat="1" applyFont="1"/>
    <xf numFmtId="166" fontId="15" fillId="10" borderId="15" xfId="4" applyNumberFormat="1" applyFont="1" applyFill="1" applyBorder="1"/>
    <xf numFmtId="166" fontId="15" fillId="0" borderId="30" xfId="1" applyNumberFormat="1" applyFont="1" applyBorder="1"/>
    <xf numFmtId="165" fontId="15" fillId="0" borderId="15" xfId="1" applyNumberFormat="1" applyFont="1" applyBorder="1"/>
    <xf numFmtId="0" fontId="8" fillId="7" borderId="21" xfId="3" applyFont="1" applyFill="1" applyBorder="1" applyAlignment="1">
      <alignment horizontal="center"/>
    </xf>
    <xf numFmtId="166" fontId="15" fillId="7" borderId="22" xfId="3" applyNumberFormat="1" applyFont="1" applyFill="1" applyBorder="1"/>
    <xf numFmtId="166" fontId="15" fillId="7" borderId="12" xfId="3" applyNumberFormat="1" applyFont="1" applyFill="1" applyBorder="1"/>
    <xf numFmtId="166" fontId="15" fillId="7" borderId="13" xfId="3" applyNumberFormat="1" applyFont="1" applyFill="1" applyBorder="1"/>
    <xf numFmtId="166" fontId="15" fillId="7" borderId="23" xfId="3" applyNumberFormat="1" applyFont="1" applyFill="1" applyBorder="1"/>
    <xf numFmtId="165" fontId="15" fillId="7" borderId="13" xfId="3" applyNumberFormat="1" applyFont="1" applyFill="1" applyBorder="1"/>
    <xf numFmtId="37" fontId="8" fillId="7" borderId="25" xfId="3" applyNumberFormat="1" applyFont="1" applyFill="1" applyBorder="1" applyAlignment="1">
      <alignment horizontal="center" vertical="center"/>
    </xf>
    <xf numFmtId="166" fontId="15" fillId="7" borderId="26" xfId="3" applyNumberFormat="1" applyFont="1" applyFill="1" applyBorder="1" applyAlignment="1">
      <alignment vertical="center"/>
    </xf>
    <xf numFmtId="166" fontId="15" fillId="7" borderId="32" xfId="3" applyNumberFormat="1" applyFont="1" applyFill="1" applyBorder="1" applyAlignment="1">
      <alignment vertical="center"/>
    </xf>
    <xf numFmtId="165" fontId="15" fillId="7" borderId="28" xfId="3" applyNumberFormat="1" applyFont="1" applyFill="1" applyBorder="1" applyAlignment="1">
      <alignment vertical="center"/>
    </xf>
    <xf numFmtId="0" fontId="15" fillId="0" borderId="0" xfId="0" applyFont="1"/>
    <xf numFmtId="43" fontId="15" fillId="0" borderId="0" xfId="1" applyFont="1"/>
    <xf numFmtId="0" fontId="8" fillId="0" borderId="0" xfId="0" applyFont="1" applyAlignment="1">
      <alignment horizontal="left"/>
    </xf>
    <xf numFmtId="0" fontId="10" fillId="0" borderId="0" xfId="0" applyFont="1"/>
    <xf numFmtId="0" fontId="16" fillId="0" borderId="0" xfId="0" applyFont="1"/>
    <xf numFmtId="43" fontId="16" fillId="0" borderId="0" xfId="1" applyFont="1" applyAlignment="1">
      <alignment horizontal="right"/>
    </xf>
    <xf numFmtId="0" fontId="10" fillId="0" borderId="7" xfId="0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/>
    <xf numFmtId="0" fontId="10" fillId="11" borderId="7" xfId="8" applyFont="1" applyFill="1" applyBorder="1"/>
    <xf numFmtId="0" fontId="10" fillId="0" borderId="7" xfId="0" applyFont="1" applyBorder="1"/>
    <xf numFmtId="43" fontId="10" fillId="0" borderId="15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11" borderId="16" xfId="8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43" fontId="10" fillId="0" borderId="6" xfId="1" applyFont="1" applyBorder="1"/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11" borderId="14" xfId="8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6" fillId="0" borderId="7" xfId="1" applyFont="1" applyBorder="1"/>
    <xf numFmtId="166" fontId="16" fillId="0" borderId="19" xfId="1" applyNumberFormat="1" applyFont="1" applyBorder="1"/>
    <xf numFmtId="166" fontId="16" fillId="0" borderId="0" xfId="1" applyNumberFormat="1" applyFont="1"/>
    <xf numFmtId="166" fontId="16" fillId="0" borderId="14" xfId="1" applyNumberFormat="1" applyFont="1" applyBorder="1"/>
    <xf numFmtId="165" fontId="16" fillId="0" borderId="14" xfId="1" applyNumberFormat="1" applyFont="1" applyBorder="1"/>
    <xf numFmtId="0" fontId="10" fillId="12" borderId="21" xfId="7" applyFont="1" applyFill="1" applyBorder="1" applyAlignment="1">
      <alignment horizontal="center"/>
    </xf>
    <xf numFmtId="166" fontId="16" fillId="12" borderId="22" xfId="7" applyNumberFormat="1" applyFont="1" applyFill="1" applyBorder="1"/>
    <xf numFmtId="166" fontId="16" fillId="12" borderId="23" xfId="7" applyNumberFormat="1" applyFont="1" applyFill="1" applyBorder="1"/>
    <xf numFmtId="165" fontId="16" fillId="12" borderId="21" xfId="7" applyNumberFormat="1" applyFont="1" applyFill="1" applyBorder="1"/>
    <xf numFmtId="166" fontId="16" fillId="0" borderId="16" xfId="1" applyNumberFormat="1" applyFont="1" applyBorder="1"/>
    <xf numFmtId="37" fontId="10" fillId="12" borderId="25" xfId="7" applyNumberFormat="1" applyFont="1" applyFill="1" applyBorder="1" applyAlignment="1">
      <alignment horizontal="center" vertical="center"/>
    </xf>
    <xf numFmtId="166" fontId="16" fillId="12" borderId="26" xfId="7" applyNumberFormat="1" applyFont="1" applyFill="1" applyBorder="1" applyAlignment="1">
      <alignment vertical="center"/>
    </xf>
    <xf numFmtId="166" fontId="16" fillId="12" borderId="25" xfId="7" applyNumberFormat="1" applyFont="1" applyFill="1" applyBorder="1" applyAlignment="1">
      <alignment vertical="center"/>
    </xf>
    <xf numFmtId="165" fontId="16" fillId="12" borderId="28" xfId="7" applyNumberFormat="1" applyFont="1" applyFill="1" applyBorder="1" applyAlignment="1">
      <alignment vertical="center"/>
    </xf>
    <xf numFmtId="166" fontId="16" fillId="0" borderId="7" xfId="1" applyNumberFormat="1" applyFont="1" applyBorder="1"/>
    <xf numFmtId="0" fontId="10" fillId="0" borderId="0" xfId="0" applyFont="1" applyAlignment="1">
      <alignment horizontal="left"/>
    </xf>
    <xf numFmtId="0" fontId="10" fillId="0" borderId="1" xfId="0" applyFont="1" applyBorder="1"/>
    <xf numFmtId="0" fontId="17" fillId="0" borderId="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3" fontId="16" fillId="0" borderId="3" xfId="1" applyFont="1" applyBorder="1"/>
    <xf numFmtId="166" fontId="16" fillId="0" borderId="24" xfId="1" applyNumberFormat="1" applyFont="1" applyBorder="1"/>
    <xf numFmtId="165" fontId="16" fillId="0" borderId="15" xfId="1" applyNumberFormat="1" applyFont="1" applyBorder="1"/>
    <xf numFmtId="166" fontId="16" fillId="0" borderId="4" xfId="1" applyNumberFormat="1" applyFont="1" applyBorder="1"/>
    <xf numFmtId="166" fontId="16" fillId="0" borderId="1" xfId="1" applyNumberFormat="1" applyFont="1" applyBorder="1"/>
    <xf numFmtId="0" fontId="10" fillId="11" borderId="15" xfId="8" applyFont="1" applyFill="1" applyBorder="1"/>
    <xf numFmtId="0" fontId="10" fillId="11" borderId="6" xfId="8" applyFont="1" applyFill="1" applyBorder="1" applyAlignment="1">
      <alignment horizontal="center"/>
    </xf>
    <xf numFmtId="0" fontId="16" fillId="11" borderId="15" xfId="8" applyFont="1" applyFill="1" applyBorder="1" applyAlignment="1">
      <alignment horizontal="center"/>
    </xf>
    <xf numFmtId="0" fontId="12" fillId="0" borderId="0" xfId="0" applyFont="1"/>
    <xf numFmtId="0" fontId="19" fillId="0" borderId="0" xfId="0" applyFont="1"/>
    <xf numFmtId="43" fontId="19" fillId="0" borderId="0" xfId="1" applyFont="1"/>
    <xf numFmtId="0" fontId="12" fillId="0" borderId="7" xfId="0" applyFont="1" applyBorder="1" applyAlignment="1">
      <alignment horizontal="center"/>
    </xf>
    <xf numFmtId="43" fontId="12" fillId="0" borderId="3" xfId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8" xfId="0" applyFont="1" applyBorder="1"/>
    <xf numFmtId="0" fontId="12" fillId="0" borderId="10" xfId="0" applyFont="1" applyBorder="1"/>
    <xf numFmtId="0" fontId="12" fillId="13" borderId="3" xfId="6" applyFont="1" applyFill="1" applyBorder="1"/>
    <xf numFmtId="43" fontId="12" fillId="0" borderId="15" xfId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43" fontId="12" fillId="0" borderId="6" xfId="1" applyFont="1" applyBorder="1"/>
    <xf numFmtId="0" fontId="19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13" borderId="15" xfId="6" applyFont="1" applyFill="1" applyBorder="1" applyAlignment="1">
      <alignment horizontal="center"/>
    </xf>
    <xf numFmtId="43" fontId="19" fillId="0" borderId="15" xfId="1" applyFont="1" applyBorder="1"/>
    <xf numFmtId="166" fontId="19" fillId="0" borderId="19" xfId="1" applyNumberFormat="1" applyFont="1" applyBorder="1"/>
    <xf numFmtId="166" fontId="19" fillId="0" borderId="31" xfId="1" applyNumberFormat="1" applyFont="1" applyBorder="1"/>
    <xf numFmtId="166" fontId="19" fillId="0" borderId="20" xfId="1" applyNumberFormat="1" applyFont="1" applyBorder="1"/>
    <xf numFmtId="165" fontId="19" fillId="0" borderId="14" xfId="1" applyNumberFormat="1" applyFont="1" applyBorder="1"/>
    <xf numFmtId="166" fontId="19" fillId="0" borderId="17" xfId="1" applyNumberFormat="1" applyFont="1" applyBorder="1"/>
    <xf numFmtId="166" fontId="19" fillId="0" borderId="18" xfId="1" applyNumberFormat="1" applyFont="1" applyBorder="1"/>
    <xf numFmtId="0" fontId="12" fillId="14" borderId="21" xfId="5" applyFont="1" applyFill="1" applyBorder="1" applyAlignment="1">
      <alignment horizontal="center"/>
    </xf>
    <xf numFmtId="166" fontId="19" fillId="14" borderId="22" xfId="1" applyNumberFormat="1" applyFont="1" applyFill="1" applyBorder="1"/>
    <xf numFmtId="166" fontId="19" fillId="14" borderId="12" xfId="1" applyNumberFormat="1" applyFont="1" applyFill="1" applyBorder="1"/>
    <xf numFmtId="166" fontId="19" fillId="14" borderId="23" xfId="1" applyNumberFormat="1" applyFont="1" applyFill="1" applyBorder="1"/>
    <xf numFmtId="165" fontId="19" fillId="14" borderId="21" xfId="5" applyNumberFormat="1" applyFont="1" applyFill="1" applyBorder="1"/>
    <xf numFmtId="165" fontId="19" fillId="14" borderId="21" xfId="6" applyNumberFormat="1" applyFont="1" applyFill="1" applyBorder="1"/>
    <xf numFmtId="166" fontId="19" fillId="0" borderId="24" xfId="1" applyNumberFormat="1" applyFont="1" applyBorder="1"/>
    <xf numFmtId="37" fontId="12" fillId="14" borderId="25" xfId="5" applyNumberFormat="1" applyFont="1" applyFill="1" applyBorder="1" applyAlignment="1">
      <alignment horizontal="center" vertical="center"/>
    </xf>
    <xf numFmtId="166" fontId="19" fillId="14" borderId="26" xfId="1" applyNumberFormat="1" applyFont="1" applyFill="1" applyBorder="1" applyAlignment="1">
      <alignment vertical="center"/>
    </xf>
    <xf numFmtId="166" fontId="19" fillId="14" borderId="13" xfId="1" applyNumberFormat="1" applyFont="1" applyFill="1" applyBorder="1"/>
    <xf numFmtId="166" fontId="19" fillId="0" borderId="15" xfId="1" applyNumberFormat="1" applyFont="1" applyBorder="1"/>
    <xf numFmtId="165" fontId="19" fillId="0" borderId="16" xfId="1" applyNumberFormat="1" applyFont="1" applyBorder="1"/>
    <xf numFmtId="0" fontId="12" fillId="0" borderId="0" xfId="0" applyFont="1" applyAlignment="1">
      <alignment horizontal="left"/>
    </xf>
    <xf numFmtId="166" fontId="19" fillId="14" borderId="27" xfId="1" applyNumberFormat="1" applyFont="1" applyFill="1" applyBorder="1" applyAlignment="1">
      <alignment vertical="center"/>
    </xf>
    <xf numFmtId="166" fontId="15" fillId="10" borderId="0" xfId="4" applyNumberFormat="1" applyFont="1" applyFill="1"/>
    <xf numFmtId="0" fontId="15" fillId="10" borderId="0" xfId="4" applyFont="1" applyFill="1" applyAlignment="1">
      <alignment horizontal="center"/>
    </xf>
    <xf numFmtId="0" fontId="16" fillId="11" borderId="0" xfId="8" applyFont="1" applyFill="1" applyAlignment="1">
      <alignment horizontal="center"/>
    </xf>
    <xf numFmtId="0" fontId="12" fillId="13" borderId="15" xfId="6" applyFont="1" applyFill="1" applyBorder="1" applyAlignment="1">
      <alignment horizontal="center"/>
    </xf>
    <xf numFmtId="166" fontId="21" fillId="13" borderId="14" xfId="1" applyNumberFormat="1" applyFont="1" applyFill="1" applyBorder="1"/>
    <xf numFmtId="166" fontId="21" fillId="14" borderId="21" xfId="1" applyNumberFormat="1" applyFont="1" applyFill="1" applyBorder="1"/>
    <xf numFmtId="166" fontId="21" fillId="13" borderId="16" xfId="1" applyNumberFormat="1" applyFont="1" applyFill="1" applyBorder="1"/>
    <xf numFmtId="0" fontId="21" fillId="13" borderId="15" xfId="6" applyFont="1" applyFill="1" applyBorder="1" applyAlignment="1">
      <alignment horizontal="center"/>
    </xf>
    <xf numFmtId="166" fontId="21" fillId="13" borderId="0" xfId="1" applyNumberFormat="1" applyFont="1" applyFill="1"/>
    <xf numFmtId="166" fontId="21" fillId="14" borderId="13" xfId="1" applyNumberFormat="1" applyFont="1" applyFill="1" applyBorder="1"/>
    <xf numFmtId="166" fontId="21" fillId="13" borderId="29" xfId="1" applyNumberFormat="1" applyFont="1" applyFill="1" applyBorder="1"/>
    <xf numFmtId="166" fontId="21" fillId="14" borderId="22" xfId="1" applyNumberFormat="1" applyFont="1" applyFill="1" applyBorder="1"/>
    <xf numFmtId="166" fontId="22" fillId="13" borderId="14" xfId="1" applyNumberFormat="1" applyFont="1" applyFill="1" applyBorder="1"/>
    <xf numFmtId="166" fontId="22" fillId="14" borderId="21" xfId="1" applyNumberFormat="1" applyFont="1" applyFill="1" applyBorder="1"/>
    <xf numFmtId="166" fontId="22" fillId="14" borderId="34" xfId="1" applyNumberFormat="1" applyFont="1" applyFill="1" applyBorder="1" applyAlignment="1">
      <alignment vertical="center"/>
    </xf>
    <xf numFmtId="166" fontId="22" fillId="13" borderId="7" xfId="1" applyNumberFormat="1" applyFont="1" applyFill="1" applyBorder="1"/>
    <xf numFmtId="166" fontId="22" fillId="13" borderId="16" xfId="1" applyNumberFormat="1" applyFont="1" applyFill="1" applyBorder="1"/>
    <xf numFmtId="0" fontId="22" fillId="13" borderId="15" xfId="6" applyFont="1" applyFill="1" applyBorder="1" applyAlignment="1">
      <alignment horizontal="center"/>
    </xf>
    <xf numFmtId="166" fontId="22" fillId="13" borderId="0" xfId="1" applyNumberFormat="1" applyFont="1" applyFill="1"/>
    <xf numFmtId="166" fontId="22" fillId="14" borderId="11" xfId="1" applyNumberFormat="1" applyFont="1" applyFill="1" applyBorder="1"/>
    <xf numFmtId="166" fontId="22" fillId="14" borderId="13" xfId="1" applyNumberFormat="1" applyFont="1" applyFill="1" applyBorder="1"/>
    <xf numFmtId="166" fontId="22" fillId="13" borderId="29" xfId="1" applyNumberFormat="1" applyFont="1" applyFill="1" applyBorder="1"/>
    <xf numFmtId="166" fontId="22" fillId="14" borderId="22" xfId="1" applyNumberFormat="1" applyFont="1" applyFill="1" applyBorder="1"/>
    <xf numFmtId="166" fontId="22" fillId="14" borderId="28" xfId="1" applyNumberFormat="1" applyFont="1" applyFill="1" applyBorder="1" applyAlignment="1">
      <alignment vertical="center"/>
    </xf>
    <xf numFmtId="166" fontId="22" fillId="13" borderId="1" xfId="1" applyNumberFormat="1" applyFont="1" applyFill="1" applyBorder="1"/>
    <xf numFmtId="166" fontId="23" fillId="6" borderId="14" xfId="4" applyNumberFormat="1" applyFont="1" applyFill="1" applyBorder="1"/>
    <xf numFmtId="166" fontId="23" fillId="7" borderId="21" xfId="3" applyNumberFormat="1" applyFont="1" applyFill="1" applyBorder="1"/>
    <xf numFmtId="166" fontId="23" fillId="7" borderId="34" xfId="3" applyNumberFormat="1" applyFont="1" applyFill="1" applyBorder="1" applyAlignment="1">
      <alignment vertical="center"/>
    </xf>
    <xf numFmtId="166" fontId="23" fillId="6" borderId="15" xfId="4" applyNumberFormat="1" applyFont="1" applyFill="1" applyBorder="1"/>
    <xf numFmtId="166" fontId="24" fillId="6" borderId="14" xfId="4" applyNumberFormat="1" applyFont="1" applyFill="1" applyBorder="1"/>
    <xf numFmtId="166" fontId="24" fillId="7" borderId="21" xfId="3" applyNumberFormat="1" applyFont="1" applyFill="1" applyBorder="1"/>
    <xf numFmtId="166" fontId="24" fillId="7" borderId="34" xfId="3" applyNumberFormat="1" applyFont="1" applyFill="1" applyBorder="1" applyAlignment="1">
      <alignment vertical="center"/>
    </xf>
    <xf numFmtId="166" fontId="24" fillId="6" borderId="15" xfId="4" applyNumberFormat="1" applyFont="1" applyFill="1" applyBorder="1"/>
    <xf numFmtId="166" fontId="24" fillId="7" borderId="13" xfId="3" applyNumberFormat="1" applyFont="1" applyFill="1" applyBorder="1"/>
    <xf numFmtId="166" fontId="10" fillId="11" borderId="14" xfId="8" applyNumberFormat="1" applyFont="1" applyFill="1" applyBorder="1"/>
    <xf numFmtId="166" fontId="10" fillId="12" borderId="22" xfId="7" applyNumberFormat="1" applyFont="1" applyFill="1" applyBorder="1"/>
    <xf numFmtId="166" fontId="10" fillId="11" borderId="24" xfId="8" applyNumberFormat="1" applyFont="1" applyFill="1" applyBorder="1"/>
    <xf numFmtId="166" fontId="10" fillId="12" borderId="25" xfId="7" applyNumberFormat="1" applyFont="1" applyFill="1" applyBorder="1" applyAlignment="1">
      <alignment vertical="center"/>
    </xf>
    <xf numFmtId="166" fontId="25" fillId="11" borderId="14" xfId="8" applyNumberFormat="1" applyFont="1" applyFill="1" applyBorder="1"/>
    <xf numFmtId="166" fontId="25" fillId="12" borderId="22" xfId="7" applyNumberFormat="1" applyFont="1" applyFill="1" applyBorder="1"/>
    <xf numFmtId="166" fontId="25" fillId="11" borderId="24" xfId="8" applyNumberFormat="1" applyFont="1" applyFill="1" applyBorder="1"/>
    <xf numFmtId="166" fontId="25" fillId="12" borderId="25" xfId="7" applyNumberFormat="1" applyFont="1" applyFill="1" applyBorder="1" applyAlignment="1">
      <alignment vertical="center"/>
    </xf>
    <xf numFmtId="166" fontId="26" fillId="11" borderId="14" xfId="8" applyNumberFormat="1" applyFont="1" applyFill="1" applyBorder="1"/>
    <xf numFmtId="166" fontId="26" fillId="12" borderId="22" xfId="7" applyNumberFormat="1" applyFont="1" applyFill="1" applyBorder="1"/>
    <xf numFmtId="166" fontId="26" fillId="11" borderId="24" xfId="8" applyNumberFormat="1" applyFont="1" applyFill="1" applyBorder="1"/>
    <xf numFmtId="166" fontId="26" fillId="12" borderId="25" xfId="7" applyNumberFormat="1" applyFont="1" applyFill="1" applyBorder="1" applyAlignment="1">
      <alignment vertical="center"/>
    </xf>
    <xf numFmtId="166" fontId="25" fillId="11" borderId="0" xfId="8" applyNumberFormat="1" applyFont="1" applyFill="1"/>
    <xf numFmtId="166" fontId="26" fillId="11" borderId="15" xfId="8" applyNumberFormat="1" applyFont="1" applyFill="1" applyBorder="1"/>
    <xf numFmtId="166" fontId="26" fillId="11" borderId="0" xfId="8" applyNumberFormat="1" applyFont="1" applyFill="1"/>
    <xf numFmtId="0" fontId="10" fillId="11" borderId="12" xfId="8" applyFont="1" applyFill="1" applyBorder="1" applyAlignment="1">
      <alignment horizontal="centerContinuous"/>
    </xf>
    <xf numFmtId="0" fontId="10" fillId="11" borderId="13" xfId="8" applyFont="1" applyFill="1" applyBorder="1" applyAlignment="1">
      <alignment horizontal="centerContinuous"/>
    </xf>
    <xf numFmtId="0" fontId="10" fillId="11" borderId="11" xfId="8" applyFont="1" applyFill="1" applyBorder="1" applyAlignment="1">
      <alignment horizontal="centerContinuous"/>
    </xf>
    <xf numFmtId="166" fontId="19" fillId="14" borderId="11" xfId="1" applyNumberFormat="1" applyFont="1" applyFill="1" applyBorder="1"/>
    <xf numFmtId="166" fontId="19" fillId="0" borderId="4" xfId="1" applyNumberFormat="1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6" fontId="19" fillId="14" borderId="37" xfId="1" applyNumberFormat="1" applyFont="1" applyFill="1" applyBorder="1"/>
    <xf numFmtId="166" fontId="16" fillId="12" borderId="12" xfId="7" applyNumberFormat="1" applyFont="1" applyFill="1" applyBorder="1"/>
    <xf numFmtId="166" fontId="16" fillId="12" borderId="32" xfId="7" applyNumberFormat="1" applyFont="1" applyFill="1" applyBorder="1" applyAlignment="1">
      <alignment vertical="center"/>
    </xf>
    <xf numFmtId="0" fontId="18" fillId="0" borderId="15" xfId="0" applyFont="1" applyBorder="1" applyAlignment="1">
      <alignment horizontal="center"/>
    </xf>
    <xf numFmtId="166" fontId="16" fillId="0" borderId="15" xfId="1" applyNumberFormat="1" applyFont="1" applyBorder="1"/>
    <xf numFmtId="166" fontId="16" fillId="0" borderId="6" xfId="1" applyNumberFormat="1" applyFont="1" applyBorder="1"/>
    <xf numFmtId="166" fontId="16" fillId="12" borderId="28" xfId="7" applyNumberFormat="1" applyFont="1" applyFill="1" applyBorder="1" applyAlignment="1">
      <alignment vertical="center"/>
    </xf>
    <xf numFmtId="166" fontId="16" fillId="0" borderId="3" xfId="1" applyNumberFormat="1" applyFont="1" applyBorder="1"/>
    <xf numFmtId="0" fontId="16" fillId="11" borderId="7" xfId="8" applyFont="1" applyFill="1" applyBorder="1" applyAlignment="1">
      <alignment horizontal="center"/>
    </xf>
    <xf numFmtId="166" fontId="26" fillId="12" borderId="21" xfId="7" applyNumberFormat="1" applyFont="1" applyFill="1" applyBorder="1"/>
    <xf numFmtId="166" fontId="26" fillId="12" borderId="34" xfId="7" applyNumberFormat="1" applyFont="1" applyFill="1" applyBorder="1" applyAlignment="1">
      <alignment vertical="center"/>
    </xf>
    <xf numFmtId="166" fontId="26" fillId="11" borderId="16" xfId="8" applyNumberFormat="1" applyFont="1" applyFill="1" applyBorder="1"/>
    <xf numFmtId="0" fontId="13" fillId="0" borderId="4" xfId="0" applyFont="1" applyBorder="1" applyAlignment="1">
      <alignment horizontal="center"/>
    </xf>
    <xf numFmtId="166" fontId="23" fillId="6" borderId="16" xfId="4" applyNumberFormat="1" applyFont="1" applyFill="1" applyBorder="1"/>
    <xf numFmtId="0" fontId="28" fillId="0" borderId="0" xfId="0" applyFont="1"/>
    <xf numFmtId="0" fontId="29" fillId="0" borderId="0" xfId="0" applyFont="1"/>
    <xf numFmtId="43" fontId="29" fillId="0" borderId="0" xfId="1" applyFont="1" applyAlignment="1">
      <alignment horizontal="right"/>
    </xf>
    <xf numFmtId="0" fontId="28" fillId="0" borderId="7" xfId="0" applyFont="1" applyBorder="1" applyAlignment="1">
      <alignment horizontal="center"/>
    </xf>
    <xf numFmtId="0" fontId="28" fillId="16" borderId="12" xfId="8" applyFont="1" applyFill="1" applyBorder="1" applyAlignment="1">
      <alignment horizontal="centerContinuous"/>
    </xf>
    <xf numFmtId="0" fontId="28" fillId="16" borderId="13" xfId="8" applyFont="1" applyFill="1" applyBorder="1" applyAlignment="1">
      <alignment horizontal="centerContinuous"/>
    </xf>
    <xf numFmtId="43" fontId="28" fillId="0" borderId="3" xfId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8" xfId="0" applyFont="1" applyBorder="1"/>
    <xf numFmtId="0" fontId="28" fillId="16" borderId="7" xfId="8" applyFont="1" applyFill="1" applyBorder="1"/>
    <xf numFmtId="0" fontId="28" fillId="0" borderId="7" xfId="0" applyFont="1" applyBorder="1"/>
    <xf numFmtId="43" fontId="28" fillId="0" borderId="15" xfId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28" fillId="16" borderId="16" xfId="8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43" fontId="28" fillId="0" borderId="6" xfId="1" applyFont="1" applyBorder="1"/>
    <xf numFmtId="0" fontId="31" fillId="0" borderId="19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9" fillId="16" borderId="14" xfId="8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43" fontId="29" fillId="0" borderId="7" xfId="1" applyFont="1" applyBorder="1"/>
    <xf numFmtId="166" fontId="29" fillId="0" borderId="19" xfId="1" applyNumberFormat="1" applyFont="1" applyBorder="1"/>
    <xf numFmtId="166" fontId="29" fillId="0" borderId="0" xfId="1" applyNumberFormat="1" applyFont="1"/>
    <xf numFmtId="166" fontId="28" fillId="16" borderId="14" xfId="8" applyNumberFormat="1" applyFont="1" applyFill="1" applyBorder="1"/>
    <xf numFmtId="166" fontId="29" fillId="0" borderId="14" xfId="1" applyNumberFormat="1" applyFont="1" applyBorder="1"/>
    <xf numFmtId="165" fontId="29" fillId="0" borderId="14" xfId="1" applyNumberFormat="1" applyFont="1" applyBorder="1"/>
    <xf numFmtId="0" fontId="28" fillId="17" borderId="21" xfId="7" applyFont="1" applyFill="1" applyBorder="1" applyAlignment="1">
      <alignment horizontal="center"/>
    </xf>
    <xf numFmtId="166" fontId="29" fillId="17" borderId="22" xfId="7" applyNumberFormat="1" applyFont="1" applyFill="1" applyBorder="1"/>
    <xf numFmtId="166" fontId="29" fillId="17" borderId="23" xfId="7" applyNumberFormat="1" applyFont="1" applyFill="1" applyBorder="1"/>
    <xf numFmtId="166" fontId="28" fillId="17" borderId="22" xfId="7" applyNumberFormat="1" applyFont="1" applyFill="1" applyBorder="1"/>
    <xf numFmtId="165" fontId="29" fillId="17" borderId="21" xfId="7" applyNumberFormat="1" applyFont="1" applyFill="1" applyBorder="1"/>
    <xf numFmtId="166" fontId="28" fillId="16" borderId="24" xfId="8" applyNumberFormat="1" applyFont="1" applyFill="1" applyBorder="1"/>
    <xf numFmtId="166" fontId="29" fillId="0" borderId="16" xfId="1" applyNumberFormat="1" applyFont="1" applyBorder="1"/>
    <xf numFmtId="37" fontId="28" fillId="17" borderId="25" xfId="7" applyNumberFormat="1" applyFont="1" applyFill="1" applyBorder="1" applyAlignment="1">
      <alignment horizontal="center" vertical="center"/>
    </xf>
    <xf numFmtId="166" fontId="29" fillId="17" borderId="26" xfId="7" applyNumberFormat="1" applyFont="1" applyFill="1" applyBorder="1" applyAlignment="1">
      <alignment vertical="center"/>
    </xf>
    <xf numFmtId="166" fontId="28" fillId="17" borderId="25" xfId="7" applyNumberFormat="1" applyFont="1" applyFill="1" applyBorder="1" applyAlignment="1">
      <alignment vertical="center"/>
    </xf>
    <xf numFmtId="166" fontId="29" fillId="17" borderId="25" xfId="7" applyNumberFormat="1" applyFont="1" applyFill="1" applyBorder="1" applyAlignment="1">
      <alignment vertical="center"/>
    </xf>
    <xf numFmtId="165" fontId="29" fillId="17" borderId="28" xfId="7" applyNumberFormat="1" applyFont="1" applyFill="1" applyBorder="1" applyAlignment="1">
      <alignment vertical="center"/>
    </xf>
    <xf numFmtId="166" fontId="29" fillId="0" borderId="7" xfId="1" applyNumberFormat="1" applyFont="1" applyBorder="1"/>
    <xf numFmtId="0" fontId="28" fillId="0" borderId="0" xfId="0" applyFont="1" applyAlignment="1">
      <alignment horizontal="left"/>
    </xf>
    <xf numFmtId="0" fontId="28" fillId="16" borderId="11" xfId="8" applyFont="1" applyFill="1" applyBorder="1" applyAlignment="1">
      <alignment horizontal="centerContinuous"/>
    </xf>
    <xf numFmtId="0" fontId="28" fillId="0" borderId="1" xfId="0" applyFont="1" applyBorder="1"/>
    <xf numFmtId="0" fontId="30" fillId="0" borderId="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43" fontId="29" fillId="0" borderId="3" xfId="1" applyFont="1" applyBorder="1"/>
    <xf numFmtId="166" fontId="29" fillId="0" borderId="24" xfId="1" applyNumberFormat="1" applyFont="1" applyBorder="1"/>
    <xf numFmtId="166" fontId="29" fillId="0" borderId="4" xfId="1" applyNumberFormat="1" applyFont="1" applyBorder="1"/>
    <xf numFmtId="166" fontId="29" fillId="0" borderId="1" xfId="1" applyNumberFormat="1" applyFont="1" applyBorder="1"/>
    <xf numFmtId="0" fontId="28" fillId="16" borderId="15" xfId="8" applyFont="1" applyFill="1" applyBorder="1"/>
    <xf numFmtId="0" fontId="29" fillId="16" borderId="15" xfId="8" applyFont="1" applyFill="1" applyBorder="1" applyAlignment="1">
      <alignment horizontal="center"/>
    </xf>
    <xf numFmtId="166" fontId="28" fillId="16" borderId="15" xfId="8" applyNumberFormat="1" applyFont="1" applyFill="1" applyBorder="1"/>
    <xf numFmtId="0" fontId="29" fillId="16" borderId="0" xfId="8" applyFont="1" applyFill="1" applyAlignment="1">
      <alignment horizontal="center"/>
    </xf>
    <xf numFmtId="166" fontId="28" fillId="16" borderId="0" xfId="8" applyNumberFormat="1" applyFont="1" applyFill="1"/>
    <xf numFmtId="166" fontId="28" fillId="16" borderId="16" xfId="8" applyNumberFormat="1" applyFont="1" applyFill="1" applyBorder="1"/>
    <xf numFmtId="166" fontId="24" fillId="6" borderId="16" xfId="4" applyNumberFormat="1" applyFont="1" applyFill="1" applyBorder="1"/>
    <xf numFmtId="166" fontId="23" fillId="6" borderId="7" xfId="4" applyNumberFormat="1" applyFont="1" applyFill="1" applyBorder="1"/>
    <xf numFmtId="166" fontId="24" fillId="6" borderId="7" xfId="4" applyNumberFormat="1" applyFont="1" applyFill="1" applyBorder="1"/>
    <xf numFmtId="0" fontId="10" fillId="0" borderId="38" xfId="0" applyFont="1" applyBorder="1"/>
    <xf numFmtId="0" fontId="17" fillId="0" borderId="3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66" fontId="16" fillId="0" borderId="30" xfId="1" applyNumberFormat="1" applyFont="1" applyBorder="1"/>
    <xf numFmtId="166" fontId="29" fillId="0" borderId="15" xfId="1" applyNumberFormat="1" applyFont="1" applyBorder="1"/>
    <xf numFmtId="166" fontId="29" fillId="0" borderId="6" xfId="1" applyNumberFormat="1" applyFont="1" applyBorder="1"/>
    <xf numFmtId="166" fontId="29" fillId="0" borderId="3" xfId="1" applyNumberFormat="1" applyFont="1" applyBorder="1"/>
    <xf numFmtId="0" fontId="31" fillId="0" borderId="30" xfId="0" applyFont="1" applyBorder="1" applyAlignment="1">
      <alignment horizontal="center"/>
    </xf>
    <xf numFmtId="166" fontId="29" fillId="0" borderId="30" xfId="1" applyNumberFormat="1" applyFont="1" applyBorder="1"/>
    <xf numFmtId="9" fontId="4" fillId="0" borderId="0" xfId="2" applyFont="1"/>
    <xf numFmtId="166" fontId="3" fillId="0" borderId="0" xfId="0" applyNumberFormat="1" applyFont="1"/>
    <xf numFmtId="10" fontId="3" fillId="0" borderId="0" xfId="2" applyNumberFormat="1" applyFont="1"/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/>
    </xf>
    <xf numFmtId="166" fontId="28" fillId="16" borderId="14" xfId="8" applyNumberFormat="1" applyFont="1" applyFill="1" applyBorder="1" applyAlignment="1">
      <alignment vertical="center"/>
    </xf>
    <xf numFmtId="166" fontId="29" fillId="0" borderId="14" xfId="1" applyNumberFormat="1" applyFont="1" applyBorder="1" applyAlignment="1">
      <alignment vertical="center"/>
    </xf>
    <xf numFmtId="165" fontId="29" fillId="0" borderId="14" xfId="1" applyNumberFormat="1" applyFont="1" applyBorder="1" applyAlignment="1">
      <alignment vertical="center"/>
    </xf>
    <xf numFmtId="166" fontId="32" fillId="10" borderId="39" xfId="1" applyNumberFormat="1" applyFont="1" applyFill="1" applyBorder="1" applyAlignment="1">
      <alignment vertical="center"/>
    </xf>
    <xf numFmtId="10" fontId="33" fillId="0" borderId="0" xfId="2" applyNumberFormat="1" applyFont="1"/>
    <xf numFmtId="0" fontId="29" fillId="15" borderId="14" xfId="8" applyFont="1" applyFill="1" applyBorder="1" applyAlignment="1">
      <alignment horizontal="center"/>
    </xf>
    <xf numFmtId="166" fontId="28" fillId="15" borderId="14" xfId="8" applyNumberFormat="1" applyFont="1" applyFill="1" applyBorder="1"/>
    <xf numFmtId="166" fontId="28" fillId="15" borderId="24" xfId="8" applyNumberFormat="1" applyFont="1" applyFill="1" applyBorder="1"/>
    <xf numFmtId="0" fontId="29" fillId="15" borderId="0" xfId="8" applyFont="1" applyFill="1" applyAlignment="1">
      <alignment horizontal="center"/>
    </xf>
    <xf numFmtId="166" fontId="28" fillId="15" borderId="0" xfId="8" applyNumberFormat="1" applyFont="1" applyFill="1"/>
    <xf numFmtId="166" fontId="34" fillId="13" borderId="0" xfId="1" applyNumberFormat="1" applyFont="1" applyFill="1"/>
    <xf numFmtId="166" fontId="34" fillId="13" borderId="29" xfId="1" applyNumberFormat="1" applyFont="1" applyFill="1" applyBorder="1"/>
    <xf numFmtId="166" fontId="34" fillId="13" borderId="14" xfId="1" applyNumberFormat="1" applyFont="1" applyFill="1" applyBorder="1"/>
    <xf numFmtId="166" fontId="34" fillId="13" borderId="16" xfId="1" applyNumberFormat="1" applyFont="1" applyFill="1" applyBorder="1"/>
    <xf numFmtId="166" fontId="34" fillId="14" borderId="22" xfId="1" applyNumberFormat="1" applyFont="1" applyFill="1" applyBorder="1"/>
    <xf numFmtId="166" fontId="35" fillId="6" borderId="14" xfId="4" applyNumberFormat="1" applyFont="1" applyFill="1" applyBorder="1"/>
    <xf numFmtId="166" fontId="35" fillId="7" borderId="21" xfId="3" applyNumberFormat="1" applyFont="1" applyFill="1" applyBorder="1"/>
    <xf numFmtId="166" fontId="35" fillId="6" borderId="15" xfId="4" applyNumberFormat="1" applyFont="1" applyFill="1" applyBorder="1"/>
    <xf numFmtId="0" fontId="28" fillId="16" borderId="5" xfId="8" applyFont="1" applyFill="1" applyBorder="1" applyAlignment="1">
      <alignment horizontal="center"/>
    </xf>
    <xf numFmtId="166" fontId="32" fillId="10" borderId="19" xfId="1" applyNumberFormat="1" applyFont="1" applyFill="1" applyBorder="1" applyAlignment="1">
      <alignment vertical="center"/>
    </xf>
    <xf numFmtId="166" fontId="29" fillId="0" borderId="17" xfId="1" applyNumberFormat="1" applyFont="1" applyBorder="1"/>
    <xf numFmtId="165" fontId="29" fillId="0" borderId="16" xfId="1" applyNumberFormat="1" applyFont="1" applyBorder="1"/>
    <xf numFmtId="0" fontId="28" fillId="16" borderId="0" xfId="8" applyFont="1" applyFill="1"/>
    <xf numFmtId="43" fontId="28" fillId="0" borderId="7" xfId="1" applyFont="1" applyBorder="1" applyAlignment="1">
      <alignment horizontal="center"/>
    </xf>
    <xf numFmtId="43" fontId="28" fillId="0" borderId="14" xfId="1" applyFont="1" applyBorder="1" applyAlignment="1">
      <alignment horizontal="center"/>
    </xf>
    <xf numFmtId="43" fontId="28" fillId="0" borderId="16" xfId="1" applyFont="1" applyBorder="1"/>
    <xf numFmtId="43" fontId="10" fillId="0" borderId="7" xfId="1" applyFont="1" applyBorder="1" applyAlignment="1">
      <alignment horizontal="center"/>
    </xf>
    <xf numFmtId="43" fontId="10" fillId="0" borderId="14" xfId="1" applyFont="1" applyBorder="1" applyAlignment="1">
      <alignment horizontal="center"/>
    </xf>
    <xf numFmtId="43" fontId="10" fillId="0" borderId="16" xfId="1" applyFont="1" applyBorder="1"/>
    <xf numFmtId="0" fontId="10" fillId="11" borderId="4" xfId="8" applyFont="1" applyFill="1" applyBorder="1" applyAlignment="1">
      <alignment horizontal="center"/>
    </xf>
    <xf numFmtId="0" fontId="10" fillId="11" borderId="1" xfId="8" applyFont="1" applyFill="1" applyBorder="1"/>
    <xf numFmtId="43" fontId="10" fillId="10" borderId="14" xfId="1" applyFont="1" applyFill="1" applyBorder="1" applyAlignment="1">
      <alignment horizontal="center"/>
    </xf>
    <xf numFmtId="43" fontId="10" fillId="10" borderId="16" xfId="1" applyFont="1" applyFill="1" applyBorder="1"/>
    <xf numFmtId="0" fontId="10" fillId="10" borderId="7" xfId="8" applyFont="1" applyFill="1" applyBorder="1" applyAlignment="1">
      <alignment horizontal="center"/>
    </xf>
    <xf numFmtId="166" fontId="35" fillId="6" borderId="16" xfId="4" applyNumberFormat="1" applyFont="1" applyFill="1" applyBorder="1"/>
    <xf numFmtId="166" fontId="33" fillId="0" borderId="0" xfId="2" applyNumberFormat="1" applyFont="1"/>
    <xf numFmtId="166" fontId="29" fillId="17" borderId="21" xfId="1" applyNumberFormat="1" applyFont="1" applyFill="1" applyBorder="1"/>
    <xf numFmtId="165" fontId="29" fillId="17" borderId="40" xfId="7" applyNumberFormat="1" applyFont="1" applyFill="1" applyBorder="1" applyAlignment="1">
      <alignment vertical="center"/>
    </xf>
    <xf numFmtId="0" fontId="28" fillId="16" borderId="6" xfId="8" applyFont="1" applyFill="1" applyBorder="1" applyAlignment="1">
      <alignment horizontal="center"/>
    </xf>
    <xf numFmtId="0" fontId="4" fillId="0" borderId="0" xfId="0" applyFont="1" applyAlignment="1">
      <alignment vertical="center"/>
    </xf>
    <xf numFmtId="166" fontId="26" fillId="11" borderId="7" xfId="8" applyNumberFormat="1" applyFont="1" applyFill="1" applyBorder="1"/>
    <xf numFmtId="166" fontId="15" fillId="0" borderId="0" xfId="4" applyNumberFormat="1" applyFont="1" applyFill="1"/>
    <xf numFmtId="166" fontId="15" fillId="0" borderId="15" xfId="4" applyNumberFormat="1" applyFont="1" applyFill="1" applyBorder="1"/>
    <xf numFmtId="0" fontId="15" fillId="0" borderId="15" xfId="4" applyFont="1" applyFill="1" applyBorder="1" applyAlignment="1">
      <alignment horizontal="center"/>
    </xf>
    <xf numFmtId="166" fontId="23" fillId="6" borderId="41" xfId="4" applyNumberFormat="1" applyFont="1" applyFill="1" applyBorder="1"/>
    <xf numFmtId="166" fontId="23" fillId="7" borderId="42" xfId="3" applyNumberFormat="1" applyFont="1" applyFill="1" applyBorder="1"/>
    <xf numFmtId="166" fontId="19" fillId="0" borderId="35" xfId="1" applyNumberFormat="1" applyFont="1" applyBorder="1"/>
    <xf numFmtId="166" fontId="32" fillId="0" borderId="19" xfId="1" applyNumberFormat="1" applyFont="1" applyBorder="1" applyAlignment="1">
      <alignment vertical="center"/>
    </xf>
    <xf numFmtId="166" fontId="32" fillId="0" borderId="39" xfId="1" applyNumberFormat="1" applyFont="1" applyBorder="1" applyAlignment="1">
      <alignment vertical="center"/>
    </xf>
    <xf numFmtId="166" fontId="35" fillId="7" borderId="34" xfId="3" applyNumberFormat="1" applyFont="1" applyFill="1" applyBorder="1" applyAlignment="1">
      <alignment vertical="center"/>
    </xf>
    <xf numFmtId="166" fontId="35" fillId="6" borderId="7" xfId="4" applyNumberFormat="1" applyFont="1" applyFill="1" applyBorder="1"/>
    <xf numFmtId="166" fontId="34" fillId="14" borderId="13" xfId="1" applyNumberFormat="1" applyFont="1" applyFill="1" applyBorder="1"/>
    <xf numFmtId="166" fontId="28" fillId="16" borderId="7" xfId="8" applyNumberFormat="1" applyFont="1" applyFill="1" applyBorder="1"/>
    <xf numFmtId="43" fontId="16" fillId="12" borderId="21" xfId="1" applyFont="1" applyFill="1" applyBorder="1"/>
    <xf numFmtId="43" fontId="16" fillId="0" borderId="15" xfId="1" applyFont="1" applyBorder="1"/>
    <xf numFmtId="43" fontId="29" fillId="17" borderId="21" xfId="1" applyFont="1" applyFill="1" applyBorder="1"/>
    <xf numFmtId="43" fontId="29" fillId="0" borderId="14" xfId="1" applyFont="1" applyBorder="1"/>
    <xf numFmtId="43" fontId="29" fillId="17" borderId="28" xfId="1" applyFont="1" applyFill="1" applyBorder="1" applyAlignment="1">
      <alignment vertical="center"/>
    </xf>
    <xf numFmtId="43" fontId="29" fillId="0" borderId="15" xfId="1" applyFont="1" applyBorder="1"/>
    <xf numFmtId="166" fontId="29" fillId="0" borderId="5" xfId="1" applyNumberFormat="1" applyFont="1" applyBorder="1"/>
    <xf numFmtId="166" fontId="28" fillId="16" borderId="6" xfId="8" applyNumberFormat="1" applyFont="1" applyFill="1" applyBorder="1"/>
    <xf numFmtId="0" fontId="4" fillId="0" borderId="0" xfId="12" applyFont="1"/>
    <xf numFmtId="0" fontId="3" fillId="0" borderId="0" xfId="12" applyFont="1"/>
    <xf numFmtId="43" fontId="3" fillId="0" borderId="0" xfId="13" applyFont="1"/>
    <xf numFmtId="0" fontId="12" fillId="0" borderId="0" xfId="12" applyFont="1"/>
    <xf numFmtId="166" fontId="19" fillId="0" borderId="0" xfId="12" applyNumberFormat="1" applyFont="1"/>
    <xf numFmtId="43" fontId="19" fillId="0" borderId="0" xfId="13" applyFont="1"/>
    <xf numFmtId="0" fontId="8" fillId="0" borderId="0" xfId="12" applyFont="1"/>
    <xf numFmtId="0" fontId="15" fillId="0" borderId="0" xfId="12" applyFont="1"/>
    <xf numFmtId="43" fontId="15" fillId="0" borderId="0" xfId="13" applyFont="1"/>
    <xf numFmtId="0" fontId="12" fillId="0" borderId="7" xfId="12" applyFont="1" applyBorder="1" applyAlignment="1">
      <alignment horizontal="center"/>
    </xf>
    <xf numFmtId="43" fontId="12" fillId="0" borderId="3" xfId="13" applyFont="1" applyBorder="1" applyAlignment="1">
      <alignment horizontal="center"/>
    </xf>
    <xf numFmtId="0" fontId="8" fillId="0" borderId="7" xfId="12" applyFont="1" applyBorder="1" applyAlignment="1">
      <alignment horizontal="center"/>
    </xf>
    <xf numFmtId="43" fontId="8" fillId="0" borderId="3" xfId="13" applyFont="1" applyBorder="1" applyAlignment="1">
      <alignment horizontal="center"/>
    </xf>
    <xf numFmtId="0" fontId="12" fillId="0" borderId="14" xfId="12" applyFont="1" applyBorder="1" applyAlignment="1">
      <alignment horizontal="center"/>
    </xf>
    <xf numFmtId="0" fontId="12" fillId="0" borderId="8" xfId="12" applyFont="1" applyBorder="1"/>
    <xf numFmtId="0" fontId="12" fillId="0" borderId="10" xfId="12" applyFont="1" applyBorder="1"/>
    <xf numFmtId="43" fontId="12" fillId="0" borderId="15" xfId="13" applyFont="1" applyBorder="1" applyAlignment="1">
      <alignment horizontal="center"/>
    </xf>
    <xf numFmtId="0" fontId="8" fillId="0" borderId="14" xfId="12" applyFont="1" applyBorder="1" applyAlignment="1">
      <alignment horizontal="center"/>
    </xf>
    <xf numFmtId="0" fontId="8" fillId="0" borderId="30" xfId="12" applyFont="1" applyBorder="1"/>
    <xf numFmtId="43" fontId="8" fillId="0" borderId="15" xfId="13" applyFont="1" applyBorder="1" applyAlignment="1">
      <alignment horizontal="center"/>
    </xf>
    <xf numFmtId="0" fontId="12" fillId="0" borderId="16" xfId="12" applyFont="1" applyBorder="1" applyAlignment="1">
      <alignment horizontal="center"/>
    </xf>
    <xf numFmtId="0" fontId="12" fillId="0" borderId="17" xfId="12" applyFont="1" applyBorder="1" applyAlignment="1">
      <alignment horizontal="center"/>
    </xf>
    <xf numFmtId="0" fontId="12" fillId="0" borderId="18" xfId="12" applyFont="1" applyBorder="1" applyAlignment="1">
      <alignment horizontal="center"/>
    </xf>
    <xf numFmtId="43" fontId="12" fillId="0" borderId="6" xfId="13" applyFont="1" applyBorder="1"/>
    <xf numFmtId="0" fontId="8" fillId="0" borderId="16" xfId="12" applyFont="1" applyBorder="1" applyAlignment="1">
      <alignment horizontal="center"/>
    </xf>
    <xf numFmtId="0" fontId="8" fillId="0" borderId="33" xfId="12" applyFont="1" applyBorder="1" applyAlignment="1">
      <alignment horizontal="center"/>
    </xf>
    <xf numFmtId="0" fontId="8" fillId="0" borderId="5" xfId="12" applyFont="1" applyBorder="1" applyAlignment="1">
      <alignment horizontal="center"/>
    </xf>
    <xf numFmtId="43" fontId="8" fillId="0" borderId="6" xfId="13" applyFont="1" applyBorder="1"/>
    <xf numFmtId="0" fontId="19" fillId="0" borderId="19" xfId="12" applyFont="1" applyBorder="1" applyAlignment="1">
      <alignment horizontal="center"/>
    </xf>
    <xf numFmtId="0" fontId="19" fillId="0" borderId="20" xfId="12" applyFont="1" applyBorder="1" applyAlignment="1">
      <alignment horizontal="center"/>
    </xf>
    <xf numFmtId="43" fontId="19" fillId="0" borderId="15" xfId="13" applyFont="1" applyBorder="1"/>
    <xf numFmtId="0" fontId="15" fillId="0" borderId="30" xfId="12" applyFont="1" applyBorder="1" applyAlignment="1">
      <alignment horizontal="center"/>
    </xf>
    <xf numFmtId="0" fontId="15" fillId="0" borderId="0" xfId="12" applyFont="1" applyAlignment="1">
      <alignment horizontal="center"/>
    </xf>
    <xf numFmtId="43" fontId="15" fillId="0" borderId="3" xfId="13" applyFont="1" applyBorder="1"/>
    <xf numFmtId="166" fontId="19" fillId="0" borderId="19" xfId="13" applyNumberFormat="1" applyFont="1" applyBorder="1"/>
    <xf numFmtId="166" fontId="19" fillId="0" borderId="20" xfId="13" applyNumberFormat="1" applyFont="1" applyBorder="1"/>
    <xf numFmtId="166" fontId="22" fillId="13" borderId="0" xfId="13" applyNumberFormat="1" applyFont="1" applyFill="1"/>
    <xf numFmtId="165" fontId="19" fillId="0" borderId="14" xfId="13" applyNumberFormat="1" applyFont="1" applyBorder="1"/>
    <xf numFmtId="166" fontId="15" fillId="0" borderId="30" xfId="13" applyNumberFormat="1" applyFont="1" applyBorder="1"/>
    <xf numFmtId="166" fontId="15" fillId="0" borderId="0" xfId="13" applyNumberFormat="1" applyFont="1"/>
    <xf numFmtId="165" fontId="15" fillId="0" borderId="15" xfId="13" applyNumberFormat="1" applyFont="1" applyBorder="1"/>
    <xf numFmtId="164" fontId="4" fillId="0" borderId="0" xfId="12" applyNumberFormat="1" applyFont="1"/>
    <xf numFmtId="166" fontId="19" fillId="0" borderId="17" xfId="13" applyNumberFormat="1" applyFont="1" applyBorder="1"/>
    <xf numFmtId="166" fontId="19" fillId="0" borderId="18" xfId="13" applyNumberFormat="1" applyFont="1" applyBorder="1"/>
    <xf numFmtId="166" fontId="19" fillId="14" borderId="22" xfId="13" applyNumberFormat="1" applyFont="1" applyFill="1" applyBorder="1"/>
    <xf numFmtId="166" fontId="19" fillId="14" borderId="23" xfId="13" applyNumberFormat="1" applyFont="1" applyFill="1" applyBorder="1"/>
    <xf numFmtId="166" fontId="22" fillId="14" borderId="22" xfId="13" applyNumberFormat="1" applyFont="1" applyFill="1" applyBorder="1"/>
    <xf numFmtId="166" fontId="4" fillId="0" borderId="0" xfId="12" applyNumberFormat="1" applyFont="1"/>
    <xf numFmtId="10" fontId="4" fillId="0" borderId="0" xfId="14" applyNumberFormat="1" applyFont="1"/>
    <xf numFmtId="1" fontId="4" fillId="0" borderId="0" xfId="14" applyNumberFormat="1" applyFont="1"/>
    <xf numFmtId="37" fontId="4" fillId="0" borderId="0" xfId="12" applyNumberFormat="1" applyFont="1" applyAlignment="1">
      <alignment vertical="center"/>
    </xf>
    <xf numFmtId="166" fontId="19" fillId="14" borderId="13" xfId="13" applyNumberFormat="1" applyFont="1" applyFill="1" applyBorder="1"/>
    <xf numFmtId="166" fontId="22" fillId="14" borderId="13" xfId="13" applyNumberFormat="1" applyFont="1" applyFill="1" applyBorder="1"/>
    <xf numFmtId="0" fontId="4" fillId="0" borderId="0" xfId="12" applyFont="1" applyAlignment="1">
      <alignment vertical="center"/>
    </xf>
    <xf numFmtId="166" fontId="22" fillId="13" borderId="29" xfId="13" applyNumberFormat="1" applyFont="1" applyFill="1" applyBorder="1"/>
    <xf numFmtId="166" fontId="22" fillId="13" borderId="14" xfId="13" applyNumberFormat="1" applyFont="1" applyFill="1" applyBorder="1"/>
    <xf numFmtId="166" fontId="19" fillId="0" borderId="15" xfId="13" applyNumberFormat="1" applyFont="1" applyBorder="1"/>
    <xf numFmtId="166" fontId="22" fillId="13" borderId="16" xfId="13" applyNumberFormat="1" applyFont="1" applyFill="1" applyBorder="1"/>
    <xf numFmtId="165" fontId="19" fillId="0" borderId="16" xfId="13" applyNumberFormat="1" applyFont="1" applyBorder="1"/>
    <xf numFmtId="166" fontId="34" fillId="14" borderId="22" xfId="13" applyNumberFormat="1" applyFont="1" applyFill="1" applyBorder="1"/>
    <xf numFmtId="0" fontId="12" fillId="0" borderId="0" xfId="12" applyFont="1" applyAlignment="1">
      <alignment horizontal="left"/>
    </xf>
    <xf numFmtId="0" fontId="19" fillId="0" borderId="0" xfId="12" applyFont="1"/>
    <xf numFmtId="0" fontId="8" fillId="0" borderId="0" xfId="12" applyFont="1" applyAlignment="1">
      <alignment horizontal="left"/>
    </xf>
    <xf numFmtId="0" fontId="15" fillId="6" borderId="7" xfId="4" applyFont="1" applyFill="1" applyBorder="1" applyAlignment="1">
      <alignment horizontal="center"/>
    </xf>
    <xf numFmtId="166" fontId="24" fillId="6" borderId="36" xfId="4" applyNumberFormat="1" applyFont="1" applyFill="1" applyBorder="1"/>
    <xf numFmtId="0" fontId="10" fillId="0" borderId="0" xfId="12" applyFont="1"/>
    <xf numFmtId="0" fontId="16" fillId="0" borderId="0" xfId="12" applyFont="1"/>
    <xf numFmtId="43" fontId="16" fillId="0" borderId="0" xfId="13" applyFont="1" applyAlignment="1">
      <alignment horizontal="right"/>
    </xf>
    <xf numFmtId="0" fontId="10" fillId="0" borderId="7" xfId="12" applyFont="1" applyBorder="1" applyAlignment="1">
      <alignment horizontal="center"/>
    </xf>
    <xf numFmtId="43" fontId="10" fillId="0" borderId="7" xfId="13" applyFont="1" applyBorder="1" applyAlignment="1">
      <alignment horizontal="center"/>
    </xf>
    <xf numFmtId="0" fontId="10" fillId="0" borderId="14" xfId="12" applyFont="1" applyBorder="1" applyAlignment="1">
      <alignment horizontal="center"/>
    </xf>
    <xf numFmtId="0" fontId="10" fillId="0" borderId="8" xfId="12" applyFont="1" applyBorder="1"/>
    <xf numFmtId="0" fontId="10" fillId="0" borderId="7" xfId="12" applyFont="1" applyBorder="1"/>
    <xf numFmtId="43" fontId="10" fillId="0" borderId="14" xfId="13" applyFont="1" applyBorder="1" applyAlignment="1">
      <alignment horizontal="center"/>
    </xf>
    <xf numFmtId="0" fontId="10" fillId="0" borderId="16" xfId="12" applyFont="1" applyBorder="1" applyAlignment="1">
      <alignment horizontal="center"/>
    </xf>
    <xf numFmtId="0" fontId="10" fillId="0" borderId="17" xfId="12" applyFont="1" applyBorder="1" applyAlignment="1">
      <alignment horizontal="center"/>
    </xf>
    <xf numFmtId="0" fontId="10" fillId="0" borderId="5" xfId="12" applyFont="1" applyBorder="1" applyAlignment="1">
      <alignment horizontal="center"/>
    </xf>
    <xf numFmtId="43" fontId="28" fillId="0" borderId="16" xfId="13" applyFont="1" applyBorder="1"/>
    <xf numFmtId="0" fontId="16" fillId="0" borderId="19" xfId="12" applyFont="1" applyBorder="1" applyAlignment="1">
      <alignment horizontal="center"/>
    </xf>
    <xf numFmtId="0" fontId="16" fillId="0" borderId="0" xfId="12" applyFont="1" applyAlignment="1">
      <alignment horizontal="center"/>
    </xf>
    <xf numFmtId="0" fontId="16" fillId="0" borderId="14" xfId="12" applyFont="1" applyBorder="1" applyAlignment="1">
      <alignment horizontal="center"/>
    </xf>
    <xf numFmtId="43" fontId="16" fillId="0" borderId="7" xfId="13" applyFont="1" applyBorder="1"/>
    <xf numFmtId="166" fontId="16" fillId="0" borderId="19" xfId="13" applyNumberFormat="1" applyFont="1" applyBorder="1"/>
    <xf numFmtId="166" fontId="16" fillId="0" borderId="0" xfId="13" applyNumberFormat="1" applyFont="1"/>
    <xf numFmtId="166" fontId="16" fillId="0" borderId="14" xfId="13" applyNumberFormat="1" applyFont="1" applyBorder="1"/>
    <xf numFmtId="165" fontId="16" fillId="0" borderId="14" xfId="13" applyNumberFormat="1" applyFont="1" applyBorder="1"/>
    <xf numFmtId="166" fontId="16" fillId="0" borderId="16" xfId="13" applyNumberFormat="1" applyFont="1" applyBorder="1"/>
    <xf numFmtId="166" fontId="16" fillId="0" borderId="7" xfId="13" applyNumberFormat="1" applyFont="1" applyBorder="1"/>
    <xf numFmtId="0" fontId="10" fillId="0" borderId="0" xfId="12" applyFont="1" applyAlignment="1">
      <alignment horizontal="left"/>
    </xf>
    <xf numFmtId="43" fontId="10" fillId="0" borderId="16" xfId="13" applyFont="1" applyBorder="1"/>
    <xf numFmtId="0" fontId="28" fillId="0" borderId="0" xfId="12" applyFont="1"/>
    <xf numFmtId="0" fontId="29" fillId="0" borderId="0" xfId="12" applyFont="1"/>
    <xf numFmtId="43" fontId="29" fillId="0" borderId="0" xfId="13" applyFont="1" applyAlignment="1">
      <alignment horizontal="right"/>
    </xf>
    <xf numFmtId="0" fontId="28" fillId="0" borderId="7" xfId="12" applyFont="1" applyBorder="1" applyAlignment="1">
      <alignment horizontal="center"/>
    </xf>
    <xf numFmtId="43" fontId="28" fillId="0" borderId="7" xfId="13" applyFont="1" applyBorder="1" applyAlignment="1">
      <alignment horizontal="center"/>
    </xf>
    <xf numFmtId="0" fontId="28" fillId="0" borderId="14" xfId="12" applyFont="1" applyBorder="1" applyAlignment="1">
      <alignment horizontal="center"/>
    </xf>
    <xf numFmtId="0" fontId="28" fillId="0" borderId="8" xfId="12" applyFont="1" applyBorder="1"/>
    <xf numFmtId="0" fontId="28" fillId="0" borderId="7" xfId="12" applyFont="1" applyBorder="1"/>
    <xf numFmtId="43" fontId="28" fillId="0" borderId="14" xfId="13" applyFont="1" applyBorder="1" applyAlignment="1">
      <alignment horizontal="center"/>
    </xf>
    <xf numFmtId="0" fontId="28" fillId="0" borderId="16" xfId="12" applyFont="1" applyBorder="1" applyAlignment="1">
      <alignment horizontal="center"/>
    </xf>
    <xf numFmtId="0" fontId="28" fillId="0" borderId="17" xfId="12" applyFont="1" applyBorder="1" applyAlignment="1">
      <alignment horizontal="center"/>
    </xf>
    <xf numFmtId="0" fontId="28" fillId="0" borderId="5" xfId="12" applyFont="1" applyBorder="1" applyAlignment="1">
      <alignment horizontal="center"/>
    </xf>
    <xf numFmtId="0" fontId="29" fillId="0" borderId="19" xfId="12" applyFont="1" applyBorder="1" applyAlignment="1">
      <alignment horizontal="center"/>
    </xf>
    <xf numFmtId="0" fontId="29" fillId="0" borderId="0" xfId="12" applyFont="1" applyAlignment="1">
      <alignment horizontal="center"/>
    </xf>
    <xf numFmtId="0" fontId="29" fillId="16" borderId="7" xfId="8" applyFont="1" applyFill="1" applyBorder="1" applyAlignment="1">
      <alignment horizontal="center"/>
    </xf>
    <xf numFmtId="0" fontId="29" fillId="0" borderId="15" xfId="12" applyFont="1" applyBorder="1" applyAlignment="1">
      <alignment horizontal="center"/>
    </xf>
    <xf numFmtId="43" fontId="29" fillId="0" borderId="7" xfId="13" applyFont="1" applyBorder="1"/>
    <xf numFmtId="166" fontId="29" fillId="0" borderId="19" xfId="13" applyNumberFormat="1" applyFont="1" applyBorder="1"/>
    <xf numFmtId="166" fontId="29" fillId="0" borderId="0" xfId="13" applyNumberFormat="1" applyFont="1"/>
    <xf numFmtId="165" fontId="29" fillId="0" borderId="15" xfId="13" applyNumberFormat="1" applyFont="1" applyBorder="1"/>
    <xf numFmtId="166" fontId="29" fillId="17" borderId="12" xfId="7" applyNumberFormat="1" applyFont="1" applyFill="1" applyBorder="1"/>
    <xf numFmtId="166" fontId="28" fillId="17" borderId="21" xfId="7" applyNumberFormat="1" applyFont="1" applyFill="1" applyBorder="1"/>
    <xf numFmtId="165" fontId="29" fillId="17" borderId="13" xfId="7" applyNumberFormat="1" applyFont="1" applyFill="1" applyBorder="1"/>
    <xf numFmtId="166" fontId="29" fillId="0" borderId="5" xfId="13" applyNumberFormat="1" applyFont="1" applyBorder="1"/>
    <xf numFmtId="166" fontId="29" fillId="17" borderId="32" xfId="7" applyNumberFormat="1" applyFont="1" applyFill="1" applyBorder="1" applyAlignment="1">
      <alignment vertical="center"/>
    </xf>
    <xf numFmtId="166" fontId="28" fillId="17" borderId="34" xfId="7" applyNumberFormat="1" applyFont="1" applyFill="1" applyBorder="1" applyAlignment="1">
      <alignment vertical="center"/>
    </xf>
    <xf numFmtId="166" fontId="29" fillId="0" borderId="2" xfId="13" applyNumberFormat="1" applyFont="1" applyBorder="1"/>
    <xf numFmtId="0" fontId="28" fillId="0" borderId="0" xfId="12" applyFont="1" applyAlignment="1">
      <alignment horizontal="left"/>
    </xf>
    <xf numFmtId="0" fontId="29" fillId="0" borderId="14" xfId="12" applyFont="1" applyBorder="1" applyAlignment="1">
      <alignment horizontal="center"/>
    </xf>
    <xf numFmtId="166" fontId="29" fillId="0" borderId="14" xfId="13" applyNumberFormat="1" applyFont="1" applyBorder="1"/>
    <xf numFmtId="165" fontId="29" fillId="0" borderId="14" xfId="13" applyNumberFormat="1" applyFont="1" applyBorder="1"/>
    <xf numFmtId="166" fontId="29" fillId="0" borderId="16" xfId="13" applyNumberFormat="1" applyFont="1" applyBorder="1"/>
    <xf numFmtId="166" fontId="29" fillId="0" borderId="7" xfId="13" applyNumberFormat="1" applyFont="1" applyBorder="1"/>
    <xf numFmtId="166" fontId="29" fillId="0" borderId="24" xfId="13" applyNumberFormat="1" applyFont="1" applyBorder="1"/>
    <xf numFmtId="166" fontId="29" fillId="0" borderId="17" xfId="13" applyNumberFormat="1" applyFont="1" applyBorder="1"/>
    <xf numFmtId="0" fontId="8" fillId="10" borderId="0" xfId="4" applyFont="1" applyFill="1"/>
    <xf numFmtId="0" fontId="8" fillId="7" borderId="21" xfId="5" applyFont="1" applyFill="1" applyBorder="1" applyAlignment="1">
      <alignment horizontal="center"/>
    </xf>
    <xf numFmtId="166" fontId="15" fillId="0" borderId="20" xfId="1" applyNumberFormat="1" applyFont="1" applyBorder="1"/>
    <xf numFmtId="166" fontId="15" fillId="7" borderId="43" xfId="3" applyNumberFormat="1" applyFont="1" applyFill="1" applyBorder="1"/>
    <xf numFmtId="166" fontId="15" fillId="7" borderId="44" xfId="3" applyNumberFormat="1" applyFont="1" applyFill="1" applyBorder="1" applyAlignment="1">
      <alignment vertical="center"/>
    </xf>
    <xf numFmtId="166" fontId="15" fillId="0" borderId="20" xfId="13" applyNumberFormat="1" applyFont="1" applyBorder="1"/>
    <xf numFmtId="166" fontId="24" fillId="6" borderId="0" xfId="4" applyNumberFormat="1" applyFont="1" applyFill="1"/>
    <xf numFmtId="166" fontId="35" fillId="7" borderId="12" xfId="3" applyNumberFormat="1" applyFont="1" applyFill="1" applyBorder="1"/>
    <xf numFmtId="166" fontId="24" fillId="7" borderId="32" xfId="3" applyNumberFormat="1" applyFont="1" applyFill="1" applyBorder="1" applyAlignment="1">
      <alignment vertical="center"/>
    </xf>
    <xf numFmtId="166" fontId="23" fillId="6" borderId="0" xfId="4" applyNumberFormat="1" applyFont="1" applyFill="1"/>
    <xf numFmtId="166" fontId="23" fillId="7" borderId="12" xfId="3" applyNumberFormat="1" applyFont="1" applyFill="1" applyBorder="1"/>
    <xf numFmtId="166" fontId="23" fillId="7" borderId="32" xfId="3" applyNumberFormat="1" applyFont="1" applyFill="1" applyBorder="1" applyAlignment="1">
      <alignment vertical="center"/>
    </xf>
    <xf numFmtId="166" fontId="24" fillId="7" borderId="12" xfId="3" applyNumberFormat="1" applyFont="1" applyFill="1" applyBorder="1"/>
    <xf numFmtId="166" fontId="35" fillId="6" borderId="0" xfId="4" applyNumberFormat="1" applyFont="1" applyFill="1"/>
    <xf numFmtId="166" fontId="35" fillId="7" borderId="32" xfId="3" applyNumberFormat="1" applyFont="1" applyFill="1" applyBorder="1" applyAlignment="1">
      <alignment vertical="center"/>
    </xf>
    <xf numFmtId="166" fontId="15" fillId="10" borderId="14" xfId="4" applyNumberFormat="1" applyFont="1" applyFill="1" applyBorder="1"/>
    <xf numFmtId="166" fontId="15" fillId="7" borderId="21" xfId="3" applyNumberFormat="1" applyFont="1" applyFill="1" applyBorder="1"/>
    <xf numFmtId="166" fontId="15" fillId="7" borderId="34" xfId="3" applyNumberFormat="1" applyFont="1" applyFill="1" applyBorder="1" applyAlignment="1">
      <alignment vertical="center"/>
    </xf>
    <xf numFmtId="166" fontId="15" fillId="0" borderId="14" xfId="4" applyNumberFormat="1" applyFont="1" applyFill="1" applyBorder="1"/>
    <xf numFmtId="166" fontId="24" fillId="6" borderId="45" xfId="4" applyNumberFormat="1" applyFont="1" applyFill="1" applyBorder="1"/>
    <xf numFmtId="166" fontId="15" fillId="10" borderId="45" xfId="4" applyNumberFormat="1" applyFont="1" applyFill="1" applyBorder="1"/>
    <xf numFmtId="166" fontId="35" fillId="6" borderId="45" xfId="4" applyNumberFormat="1" applyFont="1" applyFill="1" applyBorder="1"/>
    <xf numFmtId="166" fontId="24" fillId="6" borderId="46" xfId="4" applyNumberFormat="1" applyFont="1" applyFill="1" applyBorder="1"/>
    <xf numFmtId="166" fontId="15" fillId="10" borderId="46" xfId="4" applyNumberFormat="1" applyFont="1" applyFill="1" applyBorder="1"/>
    <xf numFmtId="166" fontId="35" fillId="6" borderId="46" xfId="4" applyNumberFormat="1" applyFont="1" applyFill="1" applyBorder="1"/>
    <xf numFmtId="166" fontId="23" fillId="6" borderId="45" xfId="4" applyNumberFormat="1" applyFont="1" applyFill="1" applyBorder="1"/>
    <xf numFmtId="166" fontId="23" fillId="6" borderId="46" xfId="4" applyNumberFormat="1" applyFont="1" applyFill="1" applyBorder="1"/>
    <xf numFmtId="166" fontId="15" fillId="0" borderId="31" xfId="1" applyNumberFormat="1" applyFont="1" applyBorder="1"/>
    <xf numFmtId="166" fontId="15" fillId="0" borderId="18" xfId="1" applyNumberFormat="1" applyFont="1" applyBorder="1"/>
    <xf numFmtId="166" fontId="15" fillId="0" borderId="2" xfId="1" applyNumberFormat="1" applyFont="1" applyBorder="1"/>
    <xf numFmtId="166" fontId="15" fillId="0" borderId="2" xfId="13" applyNumberFormat="1" applyFont="1" applyBorder="1"/>
    <xf numFmtId="43" fontId="29" fillId="17" borderId="13" xfId="1" applyFont="1" applyFill="1" applyBorder="1"/>
    <xf numFmtId="43" fontId="16" fillId="0" borderId="14" xfId="1" applyFont="1" applyBorder="1"/>
    <xf numFmtId="43" fontId="16" fillId="12" borderId="28" xfId="1" applyFont="1" applyFill="1" applyBorder="1" applyAlignment="1">
      <alignment vertical="center"/>
    </xf>
    <xf numFmtId="166" fontId="28" fillId="17" borderId="47" xfId="7" applyNumberFormat="1" applyFont="1" applyFill="1" applyBorder="1" applyAlignment="1">
      <alignment vertical="center"/>
    </xf>
    <xf numFmtId="0" fontId="12" fillId="13" borderId="6" xfId="6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43" fontId="29" fillId="0" borderId="14" xfId="1" applyFont="1" applyBorder="1" applyAlignment="1">
      <alignment vertical="center"/>
    </xf>
    <xf numFmtId="43" fontId="29" fillId="0" borderId="16" xfId="1" applyFont="1" applyBorder="1"/>
    <xf numFmtId="166" fontId="34" fillId="14" borderId="21" xfId="1" applyNumberFormat="1" applyFont="1" applyFill="1" applyBorder="1"/>
    <xf numFmtId="166" fontId="35" fillId="7" borderId="22" xfId="3" applyNumberFormat="1" applyFont="1" applyFill="1" applyBorder="1"/>
    <xf numFmtId="0" fontId="27" fillId="15" borderId="1" xfId="8" applyFont="1" applyFill="1" applyBorder="1" applyAlignment="1">
      <alignment horizontal="center"/>
    </xf>
    <xf numFmtId="0" fontId="27" fillId="15" borderId="2" xfId="8" applyFont="1" applyFill="1" applyBorder="1" applyAlignment="1">
      <alignment horizontal="center"/>
    </xf>
    <xf numFmtId="0" fontId="27" fillId="15" borderId="3" xfId="8" applyFont="1" applyFill="1" applyBorder="1" applyAlignment="1">
      <alignment horizontal="center"/>
    </xf>
    <xf numFmtId="0" fontId="28" fillId="15" borderId="4" xfId="8" applyFont="1" applyFill="1" applyBorder="1" applyAlignment="1">
      <alignment horizontal="center"/>
    </xf>
    <xf numFmtId="0" fontId="28" fillId="15" borderId="5" xfId="8" applyFont="1" applyFill="1" applyBorder="1" applyAlignment="1">
      <alignment horizontal="center"/>
    </xf>
    <xf numFmtId="0" fontId="28" fillId="15" borderId="6" xfId="8" applyFont="1" applyFill="1" applyBorder="1" applyAlignment="1">
      <alignment horizontal="center"/>
    </xf>
    <xf numFmtId="0" fontId="10" fillId="11" borderId="4" xfId="8" applyFont="1" applyFill="1" applyBorder="1" applyAlignment="1">
      <alignment horizontal="center"/>
    </xf>
    <xf numFmtId="0" fontId="10" fillId="11" borderId="5" xfId="8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10" fillId="11" borderId="11" xfId="4" applyFont="1" applyFill="1" applyBorder="1" applyAlignment="1">
      <alignment horizontal="center"/>
    </xf>
    <xf numFmtId="0" fontId="10" fillId="11" borderId="12" xfId="4" applyFont="1" applyFill="1" applyBorder="1" applyAlignment="1">
      <alignment horizontal="center"/>
    </xf>
    <xf numFmtId="0" fontId="10" fillId="11" borderId="13" xfId="4" applyFont="1" applyFill="1" applyBorder="1" applyAlignment="1">
      <alignment horizontal="center"/>
    </xf>
    <xf numFmtId="0" fontId="9" fillId="11" borderId="1" xfId="8" applyFont="1" applyFill="1" applyBorder="1" applyAlignment="1">
      <alignment horizontal="center"/>
    </xf>
    <xf numFmtId="0" fontId="9" fillId="11" borderId="2" xfId="8" applyFont="1" applyFill="1" applyBorder="1" applyAlignment="1">
      <alignment horizontal="center"/>
    </xf>
    <xf numFmtId="0" fontId="9" fillId="11" borderId="3" xfId="8" applyFont="1" applyFill="1" applyBorder="1" applyAlignment="1">
      <alignment horizontal="center"/>
    </xf>
    <xf numFmtId="0" fontId="11" fillId="13" borderId="1" xfId="6" applyFont="1" applyFill="1" applyBorder="1" applyAlignment="1">
      <alignment horizontal="center"/>
    </xf>
    <xf numFmtId="0" fontId="11" fillId="13" borderId="2" xfId="6" applyFont="1" applyFill="1" applyBorder="1" applyAlignment="1">
      <alignment horizontal="center"/>
    </xf>
    <xf numFmtId="0" fontId="11" fillId="13" borderId="3" xfId="6" applyFont="1" applyFill="1" applyBorder="1" applyAlignment="1">
      <alignment horizontal="center"/>
    </xf>
    <xf numFmtId="0" fontId="7" fillId="6" borderId="1" xfId="4" applyFont="1" applyFill="1" applyBorder="1" applyAlignment="1">
      <alignment horizontal="center"/>
    </xf>
    <xf numFmtId="0" fontId="7" fillId="6" borderId="2" xfId="4" applyFont="1" applyFill="1" applyBorder="1" applyAlignment="1">
      <alignment horizontal="center"/>
    </xf>
    <xf numFmtId="0" fontId="7" fillId="6" borderId="3" xfId="4" applyFont="1" applyFill="1" applyBorder="1" applyAlignment="1">
      <alignment horizontal="center"/>
    </xf>
    <xf numFmtId="0" fontId="12" fillId="13" borderId="4" xfId="6" applyFont="1" applyFill="1" applyBorder="1" applyAlignment="1">
      <alignment horizontal="center"/>
    </xf>
    <xf numFmtId="0" fontId="12" fillId="13" borderId="5" xfId="6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8" fillId="6" borderId="4" xfId="4" applyFont="1" applyFill="1" applyBorder="1" applyAlignment="1">
      <alignment horizontal="center"/>
    </xf>
    <xf numFmtId="0" fontId="8" fillId="6" borderId="5" xfId="4" applyFont="1" applyFill="1" applyBorder="1" applyAlignment="1">
      <alignment horizontal="center"/>
    </xf>
    <xf numFmtId="0" fontId="8" fillId="6" borderId="6" xfId="4" applyFont="1" applyFill="1" applyBorder="1" applyAlignment="1">
      <alignment horizontal="center"/>
    </xf>
    <xf numFmtId="0" fontId="12" fillId="13" borderId="8" xfId="6" applyFont="1" applyFill="1" applyBorder="1" applyAlignment="1">
      <alignment horizontal="center"/>
    </xf>
    <xf numFmtId="0" fontId="12" fillId="13" borderId="9" xfId="6" applyFont="1" applyFill="1" applyBorder="1" applyAlignment="1">
      <alignment horizontal="center"/>
    </xf>
    <xf numFmtId="0" fontId="12" fillId="13" borderId="10" xfId="6" applyFont="1" applyFill="1" applyBorder="1" applyAlignment="1">
      <alignment horizontal="center"/>
    </xf>
    <xf numFmtId="0" fontId="8" fillId="6" borderId="11" xfId="4" applyFont="1" applyFill="1" applyBorder="1" applyAlignment="1">
      <alignment horizontal="center"/>
    </xf>
    <xf numFmtId="0" fontId="8" fillId="6" borderId="12" xfId="4" applyFont="1" applyFill="1" applyBorder="1" applyAlignment="1">
      <alignment horizontal="center"/>
    </xf>
    <xf numFmtId="0" fontId="8" fillId="6" borderId="13" xfId="4" applyFont="1" applyFill="1" applyBorder="1" applyAlignment="1">
      <alignment horizontal="center"/>
    </xf>
    <xf numFmtId="0" fontId="27" fillId="16" borderId="1" xfId="8" applyFont="1" applyFill="1" applyBorder="1" applyAlignment="1">
      <alignment horizontal="center"/>
    </xf>
    <xf numFmtId="0" fontId="27" fillId="16" borderId="2" xfId="8" applyFont="1" applyFill="1" applyBorder="1" applyAlignment="1">
      <alignment horizontal="center"/>
    </xf>
    <xf numFmtId="0" fontId="27" fillId="16" borderId="3" xfId="8" applyFont="1" applyFill="1" applyBorder="1" applyAlignment="1">
      <alignment horizontal="center"/>
    </xf>
    <xf numFmtId="0" fontId="28" fillId="16" borderId="4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0" fontId="28" fillId="16" borderId="11" xfId="8" applyFont="1" applyFill="1" applyBorder="1" applyAlignment="1">
      <alignment horizontal="center"/>
    </xf>
    <xf numFmtId="0" fontId="28" fillId="16" borderId="12" xfId="8" applyFont="1" applyFill="1" applyBorder="1" applyAlignment="1">
      <alignment horizontal="center"/>
    </xf>
    <xf numFmtId="0" fontId="12" fillId="13" borderId="1" xfId="6" applyFont="1" applyFill="1" applyBorder="1" applyAlignment="1">
      <alignment horizontal="center"/>
    </xf>
    <xf numFmtId="0" fontId="12" fillId="13" borderId="2" xfId="6" applyFont="1" applyFill="1" applyBorder="1" applyAlignment="1">
      <alignment horizontal="center"/>
    </xf>
    <xf numFmtId="0" fontId="12" fillId="13" borderId="3" xfId="6" applyFont="1" applyFill="1" applyBorder="1" applyAlignment="1">
      <alignment horizontal="center"/>
    </xf>
  </cellXfs>
  <cellStyles count="15">
    <cellStyle name="40% - Accent2" xfId="8" builtinId="35"/>
    <cellStyle name="40% - Accent3" xfId="4" builtinId="39"/>
    <cellStyle name="40% - Accent5" xfId="6" builtinId="47"/>
    <cellStyle name="Accent2" xfId="7" builtinId="33"/>
    <cellStyle name="Accent3" xfId="3" builtinId="37"/>
    <cellStyle name="Accent5" xfId="5" builtinId="45"/>
    <cellStyle name="Comma" xfId="1" builtinId="3"/>
    <cellStyle name="Comma 7" xfId="10" xr:uid="{A012E12D-0869-4BDE-BCDF-BFB9B535A2CE}"/>
    <cellStyle name="Comma 9" xfId="13" xr:uid="{6CB4F8F2-88A7-498F-9016-9CFBAB830A45}"/>
    <cellStyle name="Normal" xfId="0" builtinId="0"/>
    <cellStyle name="Normal 52" xfId="12" xr:uid="{CBDCFCED-DA9F-47CA-B3AE-B9B8E7EFC11A}"/>
    <cellStyle name="Normal 8" xfId="9" xr:uid="{A9E8BDEF-8143-4482-A42B-4DBB0A7118E1}"/>
    <cellStyle name="Percent" xfId="2" builtinId="5"/>
    <cellStyle name="Percent 3" xfId="11" xr:uid="{5A90F217-8BB8-4A2A-813E-4ED5AEE4A0E7}"/>
    <cellStyle name="Percent 4" xfId="14" xr:uid="{84654283-4E95-484C-886A-2DD8A6879AF9}"/>
  </cellStyles>
  <dxfs count="49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39966"/>
      <color rgb="FF008080"/>
      <color rgb="FF800000"/>
      <color rgb="FFFFFF66"/>
      <color rgb="FFFFFF99"/>
      <color rgb="FFFFFF00"/>
      <color rgb="FFD9E688"/>
      <color rgb="FFFFFFCC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D:\Users\6Nov2016\MyFolder\CNX-YEAR-REPORT-2015\1-2-TABLE1-26\ANTI-VIRUS\MyFolder\OtherPrograms\2015YearReport\1+2-Table1-26\YearReportPrograms\ANTI-VIRUS\MyFolder\YearEnd2014-1\CNX%20REPORT-2014\Master-Table1-26\NEW-VERSION\t19_26.xlsx?43C71295" TargetMode="External"/><Relationship Id="rId1" Type="http://schemas.openxmlformats.org/officeDocument/2006/relationships/externalLinkPath" Target="file:///\\43C71295\t19_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9"/>
      <sheetName val="Table20"/>
      <sheetName val="Table20-21"/>
      <sheetName val="Table22-23"/>
      <sheetName val="Table22-1"/>
      <sheetName val="Table24H"/>
      <sheetName val="Table25-1"/>
      <sheetName val="Table24"/>
      <sheetName val="Table25"/>
      <sheetName val="Table26"/>
      <sheetName val="Table22-1 (2)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244"/>
  <sheetViews>
    <sheetView zoomScaleNormal="100" workbookViewId="0">
      <selection activeCell="A11" sqref="A11"/>
    </sheetView>
  </sheetViews>
  <sheetFormatPr defaultColWidth="7" defaultRowHeight="12.75" x14ac:dyDescent="0.2"/>
  <cols>
    <col min="1" max="1" width="9.140625" style="3"/>
    <col min="2" max="2" width="12.42578125" style="1" customWidth="1"/>
    <col min="3" max="3" width="12" style="1" customWidth="1"/>
    <col min="4" max="4" width="13.85546875" style="1" customWidth="1"/>
    <col min="5" max="5" width="14" style="1" customWidth="1"/>
    <col min="6" max="8" width="13.140625" style="1" customWidth="1"/>
    <col min="9" max="9" width="11.5703125" style="2" customWidth="1"/>
    <col min="10" max="10" width="7" style="1" customWidth="1"/>
    <col min="11" max="11" width="9.140625" style="3"/>
    <col min="12" max="12" width="13" style="1" customWidth="1"/>
    <col min="13" max="14" width="14" style="1" customWidth="1"/>
    <col min="15" max="15" width="15.42578125" style="1" customWidth="1"/>
    <col min="16" max="16" width="12" style="1" customWidth="1"/>
    <col min="17" max="17" width="12.85546875" style="1" customWidth="1"/>
    <col min="18" max="18" width="14.140625" style="1" customWidth="1"/>
    <col min="19" max="19" width="13.28515625" style="1" customWidth="1"/>
    <col min="20" max="20" width="15.140625" style="1" customWidth="1"/>
    <col min="21" max="21" width="12.7109375" style="1" customWidth="1"/>
    <col min="22" max="22" width="14.140625" style="1" customWidth="1"/>
    <col min="23" max="23" width="14.28515625" style="2" customWidth="1"/>
    <col min="24" max="16384" width="7" style="1"/>
  </cols>
  <sheetData>
    <row r="1" spans="1:23" ht="13.5" thickBot="1" x14ac:dyDescent="0.25"/>
    <row r="2" spans="1:23" ht="13.5" thickTop="1" x14ac:dyDescent="0.2">
      <c r="B2" s="528" t="s">
        <v>0</v>
      </c>
      <c r="C2" s="529"/>
      <c r="D2" s="529"/>
      <c r="E2" s="529"/>
      <c r="F2" s="529"/>
      <c r="G2" s="529"/>
      <c r="H2" s="529"/>
      <c r="I2" s="530"/>
      <c r="J2" s="3"/>
      <c r="L2" s="531" t="s">
        <v>1</v>
      </c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3"/>
    </row>
    <row r="3" spans="1:23" ht="13.5" thickBot="1" x14ac:dyDescent="0.25">
      <c r="B3" s="534" t="s">
        <v>46</v>
      </c>
      <c r="C3" s="535"/>
      <c r="D3" s="535"/>
      <c r="E3" s="535"/>
      <c r="F3" s="535"/>
      <c r="G3" s="535"/>
      <c r="H3" s="535"/>
      <c r="I3" s="536"/>
      <c r="J3" s="3"/>
      <c r="L3" s="537" t="s">
        <v>48</v>
      </c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9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540" t="s">
        <v>64</v>
      </c>
      <c r="D5" s="541"/>
      <c r="E5" s="542"/>
      <c r="F5" s="540" t="s">
        <v>65</v>
      </c>
      <c r="G5" s="541"/>
      <c r="H5" s="542"/>
      <c r="I5" s="105" t="s">
        <v>2</v>
      </c>
      <c r="J5" s="3"/>
      <c r="L5" s="11"/>
      <c r="M5" s="543" t="s">
        <v>64</v>
      </c>
      <c r="N5" s="544"/>
      <c r="O5" s="544"/>
      <c r="P5" s="544"/>
      <c r="Q5" s="545"/>
      <c r="R5" s="543" t="s">
        <v>65</v>
      </c>
      <c r="S5" s="544"/>
      <c r="T5" s="544"/>
      <c r="U5" s="544"/>
      <c r="V5" s="545"/>
      <c r="W5" s="12" t="s">
        <v>2</v>
      </c>
    </row>
    <row r="6" spans="1:23" ht="13.5" thickTop="1" x14ac:dyDescent="0.2">
      <c r="B6" s="106" t="s">
        <v>3</v>
      </c>
      <c r="C6" s="107"/>
      <c r="D6" s="108"/>
      <c r="E6" s="109"/>
      <c r="F6" s="107"/>
      <c r="G6" s="108"/>
      <c r="H6" s="109"/>
      <c r="I6" s="110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1"/>
      <c r="C7" s="112" t="s">
        <v>5</v>
      </c>
      <c r="D7" s="113" t="s">
        <v>6</v>
      </c>
      <c r="E7" s="114" t="s">
        <v>7</v>
      </c>
      <c r="F7" s="112" t="s">
        <v>5</v>
      </c>
      <c r="G7" s="113" t="s">
        <v>6</v>
      </c>
      <c r="H7" s="114" t="s">
        <v>7</v>
      </c>
      <c r="I7" s="115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x14ac:dyDescent="0.2">
      <c r="B8" s="106"/>
      <c r="C8" s="116"/>
      <c r="D8" s="117"/>
      <c r="E8" s="157"/>
      <c r="F8" s="116"/>
      <c r="G8" s="117"/>
      <c r="H8" s="157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10</v>
      </c>
      <c r="C9" s="120">
        <f>Lcc_BKK!C9+Lcc_DMK!C9</f>
        <v>5315</v>
      </c>
      <c r="D9" s="122">
        <f>Lcc_BKK!D9+Lcc_DMK!D9</f>
        <v>5299</v>
      </c>
      <c r="E9" s="295">
        <f>SUM(C9:D9)</f>
        <v>10614</v>
      </c>
      <c r="F9" s="120">
        <f>Lcc_BKK!F9+Lcc_DMK!F9</f>
        <v>6538</v>
      </c>
      <c r="G9" s="122">
        <f>Lcc_BKK!G9+Lcc_DMK!G9</f>
        <v>6516</v>
      </c>
      <c r="H9" s="295">
        <f>SUM(F9:G9)</f>
        <v>13054</v>
      </c>
      <c r="I9" s="123">
        <f t="shared" ref="I9:I11" si="0">IF(E9=0,0,((H9/E9)-1)*100)</f>
        <v>22.988505747126432</v>
      </c>
      <c r="J9" s="3"/>
      <c r="L9" s="13" t="s">
        <v>10</v>
      </c>
      <c r="M9" s="39">
        <f>Lcc_BKK!M9+Lcc_DMK!M9</f>
        <v>834703</v>
      </c>
      <c r="N9" s="37">
        <f>Lcc_BKK!N9+Lcc_DMK!N9</f>
        <v>861365</v>
      </c>
      <c r="O9" s="300">
        <f t="shared" ref="O9:O11" si="1">SUM(M9:N9)</f>
        <v>1696068</v>
      </c>
      <c r="P9" s="38">
        <f>Lcc_BKK!P9+Lcc_DMK!P9</f>
        <v>2379</v>
      </c>
      <c r="Q9" s="302">
        <f>O9+P9</f>
        <v>1698447</v>
      </c>
      <c r="R9" s="39">
        <f>Lcc_BKK!R9+Lcc_DMK!R9</f>
        <v>1056763</v>
      </c>
      <c r="S9" s="37">
        <f>Lcc_BKK!S9+Lcc_DMK!S9</f>
        <v>1084037</v>
      </c>
      <c r="T9" s="300">
        <f t="shared" ref="T9" si="2">SUM(R9:S9)</f>
        <v>2140800</v>
      </c>
      <c r="U9" s="38">
        <f>Lcc_BKK!U9+Lcc_DMK!U9</f>
        <v>2359</v>
      </c>
      <c r="V9" s="302">
        <f>T9+U9</f>
        <v>2143159</v>
      </c>
      <c r="W9" s="40">
        <f t="shared" ref="W9:W11" si="3">IF(Q9=0,0,((V9/Q9)-1)*100)</f>
        <v>26.183448762310512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11</v>
      </c>
      <c r="C10" s="120">
        <f>Lcc_BKK!C10+Lcc_DMK!C10</f>
        <v>5254</v>
      </c>
      <c r="D10" s="122">
        <f>Lcc_BKK!D10+Lcc_DMK!D10</f>
        <v>5255</v>
      </c>
      <c r="E10" s="295">
        <f t="shared" ref="E10:E25" si="4">SUM(C10:D10)</f>
        <v>10509</v>
      </c>
      <c r="F10" s="120">
        <f>Lcc_BKK!F10+Lcc_DMK!F10</f>
        <v>6112</v>
      </c>
      <c r="G10" s="122">
        <f>Lcc_BKK!G10+Lcc_DMK!G10</f>
        <v>6111</v>
      </c>
      <c r="H10" s="295">
        <f t="shared" ref="H10:H17" si="5">SUM(F10:G10)</f>
        <v>12223</v>
      </c>
      <c r="I10" s="123">
        <f t="shared" si="0"/>
        <v>16.309829669806831</v>
      </c>
      <c r="J10" s="3"/>
      <c r="K10" s="6"/>
      <c r="L10" s="13" t="s">
        <v>11</v>
      </c>
      <c r="M10" s="39">
        <f>Lcc_BKK!M10+Lcc_DMK!M10</f>
        <v>866256</v>
      </c>
      <c r="N10" s="37">
        <f>Lcc_BKK!N10+Lcc_DMK!N10</f>
        <v>854787</v>
      </c>
      <c r="O10" s="300">
        <f t="shared" si="1"/>
        <v>1721043</v>
      </c>
      <c r="P10" s="38">
        <f>Lcc_BKK!P10+Lcc_DMK!P10</f>
        <v>3026</v>
      </c>
      <c r="Q10" s="300">
        <f>O10+P10</f>
        <v>1724069</v>
      </c>
      <c r="R10" s="39">
        <f>Lcc_BKK!R10+Lcc_DMK!R10</f>
        <v>1047409</v>
      </c>
      <c r="S10" s="37">
        <f>Lcc_BKK!S10+Lcc_DMK!S10</f>
        <v>1047458</v>
      </c>
      <c r="T10" s="300">
        <f t="shared" ref="T10:T11" si="6">SUM(R10:S10)</f>
        <v>2094867</v>
      </c>
      <c r="U10" s="38">
        <f>Lcc_BKK!U10+Lcc_DMK!U10</f>
        <v>2758</v>
      </c>
      <c r="V10" s="300">
        <f>T10+U10</f>
        <v>2097625</v>
      </c>
      <c r="W10" s="40">
        <f t="shared" si="3"/>
        <v>21.667114251227758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12</v>
      </c>
      <c r="C11" s="124">
        <f>Lcc_BKK!C11+Lcc_DMK!C11</f>
        <v>5774</v>
      </c>
      <c r="D11" s="125">
        <f>Lcc_BKK!D11+Lcc_DMK!D11</f>
        <v>5757</v>
      </c>
      <c r="E11" s="158">
        <f t="shared" si="4"/>
        <v>11531</v>
      </c>
      <c r="F11" s="124">
        <f>Lcc_BKK!F11+Lcc_DMK!F11</f>
        <v>6494</v>
      </c>
      <c r="G11" s="125">
        <f>Lcc_BKK!G11+Lcc_DMK!G11</f>
        <v>6484</v>
      </c>
      <c r="H11" s="158">
        <f t="shared" si="5"/>
        <v>12978</v>
      </c>
      <c r="I11" s="123">
        <f t="shared" si="0"/>
        <v>12.548781545399358</v>
      </c>
      <c r="J11" s="3"/>
      <c r="K11" s="6"/>
      <c r="L11" s="22" t="s">
        <v>12</v>
      </c>
      <c r="M11" s="39">
        <f>Lcc_BKK!M11+Lcc_DMK!M11</f>
        <v>1008627</v>
      </c>
      <c r="N11" s="37">
        <f>Lcc_BKK!N11+Lcc_DMK!N11</f>
        <v>1002941</v>
      </c>
      <c r="O11" s="300">
        <f t="shared" si="1"/>
        <v>2011568</v>
      </c>
      <c r="P11" s="38">
        <f>Lcc_BKK!P11+Lcc_DMK!P11</f>
        <v>7542</v>
      </c>
      <c r="Q11" s="319">
        <f>O11+P11</f>
        <v>2019110</v>
      </c>
      <c r="R11" s="39">
        <f>Lcc_BKK!R11+Lcc_DMK!R11</f>
        <v>1158728</v>
      </c>
      <c r="S11" s="37">
        <f>Lcc_BKK!S11+Lcc_DMK!S11</f>
        <v>1151726</v>
      </c>
      <c r="T11" s="300">
        <f t="shared" si="6"/>
        <v>2310454</v>
      </c>
      <c r="U11" s="38">
        <f>Lcc_BKK!U11+Lcc_DMK!U11</f>
        <v>4088</v>
      </c>
      <c r="V11" s="319">
        <f>T11+U11</f>
        <v>2314542</v>
      </c>
      <c r="W11" s="40">
        <f t="shared" si="3"/>
        <v>14.631793215822819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57</v>
      </c>
      <c r="C12" s="127">
        <f t="shared" ref="C12:G12" si="7">+C9+C10+C11</f>
        <v>16343</v>
      </c>
      <c r="D12" s="129">
        <f t="shared" si="7"/>
        <v>16311</v>
      </c>
      <c r="E12" s="299">
        <f t="shared" si="4"/>
        <v>32654</v>
      </c>
      <c r="F12" s="127">
        <f t="shared" si="7"/>
        <v>19144</v>
      </c>
      <c r="G12" s="129">
        <f t="shared" si="7"/>
        <v>19111</v>
      </c>
      <c r="H12" s="299">
        <f t="shared" si="5"/>
        <v>38255</v>
      </c>
      <c r="I12" s="130">
        <f>IF(E12=0,0,((H12/E12)-1)*100)</f>
        <v>17.152569363630789</v>
      </c>
      <c r="J12" s="3"/>
      <c r="L12" s="41" t="s">
        <v>57</v>
      </c>
      <c r="M12" s="45">
        <f t="shared" ref="M12:Q12" si="8">+M9+M10+M11</f>
        <v>2709586</v>
      </c>
      <c r="N12" s="43">
        <f t="shared" si="8"/>
        <v>2719093</v>
      </c>
      <c r="O12" s="301">
        <f t="shared" si="8"/>
        <v>5428679</v>
      </c>
      <c r="P12" s="43">
        <f t="shared" si="8"/>
        <v>12947</v>
      </c>
      <c r="Q12" s="301">
        <f t="shared" si="8"/>
        <v>5441626</v>
      </c>
      <c r="R12" s="45">
        <f t="shared" ref="R12:V12" si="9">+R9+R10+R11</f>
        <v>3262900</v>
      </c>
      <c r="S12" s="43">
        <f t="shared" si="9"/>
        <v>3283221</v>
      </c>
      <c r="T12" s="301">
        <f t="shared" si="9"/>
        <v>6546121</v>
      </c>
      <c r="U12" s="43">
        <f t="shared" si="9"/>
        <v>9205</v>
      </c>
      <c r="V12" s="301">
        <f t="shared" si="9"/>
        <v>6555326</v>
      </c>
      <c r="W12" s="46">
        <f>IF(Q12=0,0,((V12/Q12)-1)*100)</f>
        <v>20.466309150978045</v>
      </c>
    </row>
    <row r="13" spans="1:23" ht="13.5" thickTop="1" x14ac:dyDescent="0.2">
      <c r="A13" s="3" t="str">
        <f t="shared" ref="A13:A67" si="10">IF(ISERROR(F13/G13)," ",IF(F13/G13&gt;0.5,IF(F13/G13&lt;1.5," ","NOT OK"),"NOT OK"))</f>
        <v xml:space="preserve"> </v>
      </c>
      <c r="B13" s="106" t="s">
        <v>13</v>
      </c>
      <c r="C13" s="120">
        <f>Lcc_BKK!C13+Lcc_DMK!C13</f>
        <v>5968</v>
      </c>
      <c r="D13" s="122">
        <f>Lcc_BKK!D13+Lcc_DMK!D13</f>
        <v>5956</v>
      </c>
      <c r="E13" s="295">
        <f t="shared" si="4"/>
        <v>11924</v>
      </c>
      <c r="F13" s="120">
        <f>Lcc_BKK!F13+Lcc_DMK!F13</f>
        <v>6624</v>
      </c>
      <c r="G13" s="122">
        <f>Lcc_BKK!G13+Lcc_DMK!G13</f>
        <v>6623</v>
      </c>
      <c r="H13" s="295">
        <f t="shared" si="5"/>
        <v>13247</v>
      </c>
      <c r="I13" s="123">
        <f t="shared" ref="I13" si="11">IF(E13=0,0,((H13/E13)-1)*100)</f>
        <v>11.095270043609528</v>
      </c>
      <c r="J13" s="3"/>
      <c r="L13" s="13" t="s">
        <v>13</v>
      </c>
      <c r="M13" s="39">
        <f>Lcc_BKK!M13+Lcc_DMK!M13</f>
        <v>1038674</v>
      </c>
      <c r="N13" s="37">
        <f>Lcc_BKK!N13+Lcc_DMK!N13</f>
        <v>1042675</v>
      </c>
      <c r="O13" s="335">
        <f>SUM(M13:N13)</f>
        <v>2081349</v>
      </c>
      <c r="P13" s="38">
        <f>Lcc_BKK!P13+Lcc_DMK!P13</f>
        <v>4066</v>
      </c>
      <c r="Q13" s="302">
        <f>O13+P13</f>
        <v>2085415</v>
      </c>
      <c r="R13" s="39">
        <f>Lcc_BKK!R13+Lcc_DMK!R13</f>
        <v>1125379</v>
      </c>
      <c r="S13" s="500">
        <f>Lcc_BKK!S13+Lcc_DMK!S13</f>
        <v>1156935</v>
      </c>
      <c r="T13" s="300">
        <f>SUM(R13:S13)</f>
        <v>2282314</v>
      </c>
      <c r="U13" s="38">
        <f>Lcc_BKK!U13+Lcc_DMK!U13</f>
        <v>3791</v>
      </c>
      <c r="V13" s="302">
        <f>T13+U13</f>
        <v>2286105</v>
      </c>
      <c r="W13" s="40">
        <f t="shared" ref="W13" si="12">IF(Q13=0,0,((V13/Q13)-1)*100)</f>
        <v>9.6235041946087563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14</v>
      </c>
      <c r="C14" s="120">
        <f>Lcc_BKK!C14+Lcc_DMK!C14</f>
        <v>5542</v>
      </c>
      <c r="D14" s="122">
        <f>Lcc_BKK!D14+Lcc_DMK!D14</f>
        <v>5528</v>
      </c>
      <c r="E14" s="295">
        <f>SUM(C14:D14)</f>
        <v>11070</v>
      </c>
      <c r="F14" s="120">
        <f>Lcc_BKK!F14+Lcc_DMK!F14</f>
        <v>4717</v>
      </c>
      <c r="G14" s="122">
        <f>Lcc_BKK!G14+Lcc_DMK!G14</f>
        <v>4695</v>
      </c>
      <c r="H14" s="295">
        <f>SUM(F14:G14)</f>
        <v>9412</v>
      </c>
      <c r="I14" s="123">
        <f>IF(E14=0,0,((H14/E14)-1)*100)</f>
        <v>-14.977416440831071</v>
      </c>
      <c r="J14" s="3"/>
      <c r="L14" s="13" t="s">
        <v>14</v>
      </c>
      <c r="M14" s="39">
        <f>Lcc_BKK!M14+Lcc_DMK!M14</f>
        <v>957675</v>
      </c>
      <c r="N14" s="37">
        <f>Lcc_BKK!N14+Lcc_DMK!N14</f>
        <v>997819</v>
      </c>
      <c r="O14" s="300">
        <f>SUM(M14:N14)</f>
        <v>1955494</v>
      </c>
      <c r="P14" s="38">
        <f>Lcc_BKK!P14+Lcc_DMK!P14</f>
        <v>4088</v>
      </c>
      <c r="Q14" s="302">
        <f>O14+P14</f>
        <v>1959582</v>
      </c>
      <c r="R14" s="37">
        <f>Lcc_BKK!R14+Lcc_DMK!R14</f>
        <v>594128</v>
      </c>
      <c r="S14" s="473">
        <f>Lcc_BKK!S14+Lcc_DMK!S14</f>
        <v>615553</v>
      </c>
      <c r="T14" s="302">
        <f>SUM(R14:S14)</f>
        <v>1209681</v>
      </c>
      <c r="U14" s="38">
        <f>Lcc_BKK!U14+Lcc_DMK!U14</f>
        <v>2685</v>
      </c>
      <c r="V14" s="302">
        <f>T14+U14</f>
        <v>1212366</v>
      </c>
      <c r="W14" s="40">
        <f>IF(Q14=0,0,((V14/Q14)-1)*100)</f>
        <v>-38.131397410264022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15</v>
      </c>
      <c r="C15" s="120">
        <f>Lcc_BKK!C15+Lcc_DMK!C15</f>
        <v>6091</v>
      </c>
      <c r="D15" s="122">
        <f>Lcc_BKK!D15+Lcc_DMK!D15</f>
        <v>6083</v>
      </c>
      <c r="E15" s="295">
        <f>SUM(C15:D15)</f>
        <v>12174</v>
      </c>
      <c r="F15" s="120">
        <f>Lcc_BKK!F15+Lcc_DMK!F15</f>
        <v>2184</v>
      </c>
      <c r="G15" s="122">
        <f>Lcc_BKK!G15+Lcc_DMK!G15</f>
        <v>2175</v>
      </c>
      <c r="H15" s="295">
        <f>SUM(F15:G15)</f>
        <v>4359</v>
      </c>
      <c r="I15" s="123">
        <f>IF(E15=0,0,((H15/E15)-1)*100)</f>
        <v>-64.194184327254817</v>
      </c>
      <c r="J15" s="7"/>
      <c r="L15" s="13" t="s">
        <v>15</v>
      </c>
      <c r="M15" s="39">
        <f>Lcc_BKK!M15+Lcc_DMK!M15</f>
        <v>1043868</v>
      </c>
      <c r="N15" s="37">
        <f>Lcc_BKK!N15+Lcc_DMK!N15</f>
        <v>1088303</v>
      </c>
      <c r="O15" s="169">
        <f t="shared" ref="O15" si="13">SUM(M15:N15)</f>
        <v>2132171</v>
      </c>
      <c r="P15" s="38">
        <f>Lcc_BKK!P15+Lcc_DMK!P15</f>
        <v>5841</v>
      </c>
      <c r="Q15" s="172">
        <f>O15+P15</f>
        <v>2138012</v>
      </c>
      <c r="R15" s="37">
        <f>Lcc_BKK!R15+Lcc_DMK!R15</f>
        <v>178338</v>
      </c>
      <c r="S15" s="473">
        <f>Lcc_BKK!S15+Lcc_DMK!S15</f>
        <v>217474</v>
      </c>
      <c r="T15" s="477">
        <f t="shared" ref="T15" si="14">SUM(R15:S15)</f>
        <v>395812</v>
      </c>
      <c r="U15" s="486">
        <f>Lcc_BKK!U15+Lcc_DMK!U15</f>
        <v>841</v>
      </c>
      <c r="V15" s="169">
        <f>T15+U15</f>
        <v>396653</v>
      </c>
      <c r="W15" s="40">
        <f>IF(Q15=0,0,((V15/Q15)-1)*100)</f>
        <v>-81.447578404611392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61</v>
      </c>
      <c r="C16" s="127">
        <f>+C13+C14+C15</f>
        <v>17601</v>
      </c>
      <c r="D16" s="129">
        <f t="shared" ref="D16:H16" si="15">+D13+D14+D15</f>
        <v>17567</v>
      </c>
      <c r="E16" s="299">
        <f t="shared" si="15"/>
        <v>35168</v>
      </c>
      <c r="F16" s="127">
        <f t="shared" si="15"/>
        <v>13525</v>
      </c>
      <c r="G16" s="129">
        <f t="shared" si="15"/>
        <v>13493</v>
      </c>
      <c r="H16" s="299">
        <f t="shared" si="15"/>
        <v>27018</v>
      </c>
      <c r="I16" s="130">
        <f>IF(E16=0,0,((H16/E16)-1)*100)</f>
        <v>-23.174476797088261</v>
      </c>
      <c r="J16" s="3"/>
      <c r="L16" s="41" t="s">
        <v>61</v>
      </c>
      <c r="M16" s="45">
        <f>+M13+M14+M15</f>
        <v>3040217</v>
      </c>
      <c r="N16" s="43">
        <f t="shared" ref="N16:V16" si="16">+N13+N14+N15</f>
        <v>3128797</v>
      </c>
      <c r="O16" s="301">
        <f t="shared" si="16"/>
        <v>6169014</v>
      </c>
      <c r="P16" s="43">
        <f t="shared" si="16"/>
        <v>13995</v>
      </c>
      <c r="Q16" s="301">
        <f t="shared" si="16"/>
        <v>6183009</v>
      </c>
      <c r="R16" s="43">
        <f t="shared" si="16"/>
        <v>1897845</v>
      </c>
      <c r="S16" s="474">
        <f t="shared" si="16"/>
        <v>1989962</v>
      </c>
      <c r="T16" s="478">
        <f t="shared" si="16"/>
        <v>3887807</v>
      </c>
      <c r="U16" s="487">
        <f t="shared" si="16"/>
        <v>7317</v>
      </c>
      <c r="V16" s="301">
        <f t="shared" si="16"/>
        <v>3895124</v>
      </c>
      <c r="W16" s="46">
        <f>IF(Q16=0,0,((V16/Q16)-1)*100)</f>
        <v>-37.002776479866029</v>
      </c>
    </row>
    <row r="17" spans="1:23" ht="13.5" thickTop="1" x14ac:dyDescent="0.2">
      <c r="A17" s="3" t="str">
        <f t="shared" ref="A17" si="17">IF(ISERROR(F17/G17)," ",IF(F17/G17&gt;0.5,IF(F17/G17&lt;1.5," ","NOT OK"),"NOT OK"))</f>
        <v xml:space="preserve"> </v>
      </c>
      <c r="B17" s="106" t="s">
        <v>16</v>
      </c>
      <c r="C17" s="120">
        <f>Lcc_BKK!C17+Lcc_DMK!C17</f>
        <v>5912</v>
      </c>
      <c r="D17" s="122">
        <f>Lcc_BKK!D17+Lcc_DMK!D17</f>
        <v>5898</v>
      </c>
      <c r="E17" s="295">
        <f t="shared" si="4"/>
        <v>11810</v>
      </c>
      <c r="F17" s="120">
        <f>Lcc_BKK!F17+Lcc_DMK!F17</f>
        <v>75</v>
      </c>
      <c r="G17" s="122">
        <f>Lcc_BKK!G17+Lcc_DMK!G17</f>
        <v>76</v>
      </c>
      <c r="H17" s="295">
        <f t="shared" si="5"/>
        <v>151</v>
      </c>
      <c r="I17" s="123">
        <f t="shared" ref="I17" si="18">IF(E17=0,0,((H17/E17)-1)*100)</f>
        <v>-98.721422523285355</v>
      </c>
      <c r="J17" s="3"/>
      <c r="L17" s="13" t="s">
        <v>16</v>
      </c>
      <c r="M17" s="39">
        <f>Lcc_BKK!M17+Lcc_DMK!M17</f>
        <v>1030070</v>
      </c>
      <c r="N17" s="37">
        <f>Lcc_BKK!N17+Lcc_DMK!N17</f>
        <v>1019296</v>
      </c>
      <c r="O17" s="169">
        <f t="shared" ref="O17" si="19">SUM(M17:N17)</f>
        <v>2049366</v>
      </c>
      <c r="P17" s="38">
        <f>Lcc_BKK!P17+Lcc_DMK!P17</f>
        <v>3471</v>
      </c>
      <c r="Q17" s="172">
        <f>O17+P17</f>
        <v>2052837</v>
      </c>
      <c r="R17" s="37">
        <f>Lcc_BKK!R17+Lcc_DMK!R17</f>
        <v>1266</v>
      </c>
      <c r="S17" s="473">
        <f>Lcc_BKK!S17+Lcc_DMK!S17</f>
        <v>1654</v>
      </c>
      <c r="T17" s="477">
        <f t="shared" ref="T17" si="20">SUM(R17:S17)</f>
        <v>2920</v>
      </c>
      <c r="U17" s="486">
        <f>Lcc_BKK!U17+Lcc_DMK!U17</f>
        <v>0</v>
      </c>
      <c r="V17" s="169">
        <f>T17+U17</f>
        <v>2920</v>
      </c>
      <c r="W17" s="40">
        <f t="shared" ref="W17" si="21">IF(Q17=0,0,((V17/Q17)-1)*100)</f>
        <v>-99.857757824902805</v>
      </c>
    </row>
    <row r="18" spans="1:23" ht="13.5" thickBot="1" x14ac:dyDescent="0.25">
      <c r="A18" s="3" t="str">
        <f t="shared" ref="A18" si="22">IF(ISERROR(F18/G18)," ",IF(F18/G18&gt;0.5,IF(F18/G18&lt;1.5," ","NOT OK"),"NOT OK"))</f>
        <v xml:space="preserve"> </v>
      </c>
      <c r="B18" s="106" t="s">
        <v>66</v>
      </c>
      <c r="C18" s="120">
        <f>Lcc_BKK!C18+Lcc_DMK!C18</f>
        <v>6058</v>
      </c>
      <c r="D18" s="122">
        <f>Lcc_BKK!D18+Lcc_DMK!D18</f>
        <v>6059</v>
      </c>
      <c r="E18" s="158">
        <f>SUM(C18:D18)</f>
        <v>12117</v>
      </c>
      <c r="F18" s="120">
        <f>Lcc_BKK!F18+Lcc_DMK!F18</f>
        <v>52</v>
      </c>
      <c r="G18" s="122">
        <f>Lcc_BKK!G18+Lcc_DMK!G18</f>
        <v>53</v>
      </c>
      <c r="H18" s="158">
        <f>SUM(F18:G18)</f>
        <v>105</v>
      </c>
      <c r="I18" s="123">
        <f t="shared" ref="I18" si="23">IF(E18=0,0,((H18/E18)-1)*100)</f>
        <v>-99.13344887348353</v>
      </c>
      <c r="J18" s="3"/>
      <c r="L18" s="13" t="s">
        <v>66</v>
      </c>
      <c r="M18" s="39">
        <f>Lcc_BKK!M18+Lcc_DMK!M18</f>
        <v>950065</v>
      </c>
      <c r="N18" s="37">
        <f>Lcc_BKK!N18+Lcc_DMK!N18</f>
        <v>977454</v>
      </c>
      <c r="O18" s="169">
        <f>SUM(M18:N18)</f>
        <v>1927519</v>
      </c>
      <c r="P18" s="140">
        <f>Lcc_BKK!P18+Lcc_DMK!P18</f>
        <v>3650</v>
      </c>
      <c r="Q18" s="169">
        <f>O18+P18</f>
        <v>1931169</v>
      </c>
      <c r="R18" s="37">
        <f>Lcc_BKK!R18+Lcc_DMK!R18</f>
        <v>2325</v>
      </c>
      <c r="S18" s="473">
        <f>Lcc_BKK!S18+Lcc_DMK!S18</f>
        <v>1484</v>
      </c>
      <c r="T18" s="477">
        <f>SUM(R18:S18)</f>
        <v>3809</v>
      </c>
      <c r="U18" s="486">
        <f>Lcc_BKK!U18+Lcc_DMK!U18</f>
        <v>0</v>
      </c>
      <c r="V18" s="169">
        <f>T18+U18</f>
        <v>3809</v>
      </c>
      <c r="W18" s="40">
        <f t="shared" ref="W18" si="24">IF(Q18=0,0,((V18/Q18)-1)*100)</f>
        <v>-99.802761954028881</v>
      </c>
    </row>
    <row r="19" spans="1:23" ht="14.25" thickTop="1" thickBot="1" x14ac:dyDescent="0.25">
      <c r="A19" s="3" t="str">
        <f>IF(ISERROR(F19/G19)," ",IF(F19/G19&gt;0.5,IF(F19/G19&lt;1.5," ","NOT OK"),"NOT OK"))</f>
        <v xml:space="preserve"> </v>
      </c>
      <c r="B19" s="126" t="s">
        <v>67</v>
      </c>
      <c r="C19" s="127">
        <f>C16+C17+C18</f>
        <v>29571</v>
      </c>
      <c r="D19" s="128">
        <f t="shared" ref="D19:H19" si="25">D16+D17+D18</f>
        <v>29524</v>
      </c>
      <c r="E19" s="511">
        <f t="shared" si="25"/>
        <v>59095</v>
      </c>
      <c r="F19" s="127">
        <f t="shared" si="25"/>
        <v>13652</v>
      </c>
      <c r="G19" s="129">
        <f t="shared" si="25"/>
        <v>13622</v>
      </c>
      <c r="H19" s="299">
        <f t="shared" si="25"/>
        <v>27274</v>
      </c>
      <c r="I19" s="130">
        <f>IF(E19=0,0,((H19/E19)-1)*100)</f>
        <v>-53.847195194178866</v>
      </c>
      <c r="J19" s="3"/>
      <c r="L19" s="41" t="s">
        <v>67</v>
      </c>
      <c r="M19" s="42">
        <f>M16+M17+M18</f>
        <v>5020352</v>
      </c>
      <c r="N19" s="42">
        <f t="shared" ref="N19:V19" si="26">N16+N17+N18</f>
        <v>5125547</v>
      </c>
      <c r="O19" s="512">
        <f t="shared" si="26"/>
        <v>10145899</v>
      </c>
      <c r="P19" s="42">
        <f t="shared" si="26"/>
        <v>21116</v>
      </c>
      <c r="Q19" s="512">
        <f t="shared" si="26"/>
        <v>10167015</v>
      </c>
      <c r="R19" s="42">
        <f t="shared" si="26"/>
        <v>1901436</v>
      </c>
      <c r="S19" s="42">
        <f t="shared" si="26"/>
        <v>1993100</v>
      </c>
      <c r="T19" s="512">
        <f t="shared" si="26"/>
        <v>3894536</v>
      </c>
      <c r="U19" s="42">
        <f t="shared" si="26"/>
        <v>7317</v>
      </c>
      <c r="V19" s="512">
        <f t="shared" si="26"/>
        <v>3901853</v>
      </c>
      <c r="W19" s="46">
        <f>IF(Q19=0,0,((V19/Q19)-1)*100)</f>
        <v>-61.622432936314155</v>
      </c>
    </row>
    <row r="20" spans="1:23" ht="14.25" thickTop="1" thickBot="1" x14ac:dyDescent="0.25">
      <c r="A20" s="3" t="str">
        <f>IF(ISERROR(F20/G20)," ",IF(F20/G20&gt;0.5,IF(F20/G20&lt;1.5," ","NOT OK"),"NOT OK"))</f>
        <v xml:space="preserve"> </v>
      </c>
      <c r="B20" s="126" t="s">
        <v>68</v>
      </c>
      <c r="C20" s="127">
        <f>+C12+C16+C17+C18</f>
        <v>45914</v>
      </c>
      <c r="D20" s="129">
        <f t="shared" ref="D20:H20" si="27">+D12+D16+D17+D18</f>
        <v>45835</v>
      </c>
      <c r="E20" s="299">
        <f t="shared" si="27"/>
        <v>91749</v>
      </c>
      <c r="F20" s="127">
        <f t="shared" si="27"/>
        <v>32796</v>
      </c>
      <c r="G20" s="129">
        <f t="shared" si="27"/>
        <v>32733</v>
      </c>
      <c r="H20" s="299">
        <f t="shared" si="27"/>
        <v>65529</v>
      </c>
      <c r="I20" s="130">
        <f>IF(E20=0,0,((H20/E20)-1)*100)</f>
        <v>-28.577968152241439</v>
      </c>
      <c r="J20" s="3"/>
      <c r="L20" s="41" t="s">
        <v>68</v>
      </c>
      <c r="M20" s="45">
        <f>+M12+M16+M17+M18</f>
        <v>7729938</v>
      </c>
      <c r="N20" s="43">
        <f t="shared" ref="N20:V20" si="28">+N12+N16+N17+N18</f>
        <v>7844640</v>
      </c>
      <c r="O20" s="301">
        <f t="shared" si="28"/>
        <v>15574578</v>
      </c>
      <c r="P20" s="43">
        <f t="shared" si="28"/>
        <v>34063</v>
      </c>
      <c r="Q20" s="301">
        <f t="shared" si="28"/>
        <v>15608641</v>
      </c>
      <c r="R20" s="45">
        <f t="shared" si="28"/>
        <v>5164336</v>
      </c>
      <c r="S20" s="43">
        <f t="shared" si="28"/>
        <v>5276321</v>
      </c>
      <c r="T20" s="301">
        <f t="shared" si="28"/>
        <v>10440657</v>
      </c>
      <c r="U20" s="43">
        <f t="shared" si="28"/>
        <v>16522</v>
      </c>
      <c r="V20" s="301">
        <f t="shared" si="28"/>
        <v>10457179</v>
      </c>
      <c r="W20" s="46">
        <f>IF(Q20=0,0,((V20/Q20)-1)*100)</f>
        <v>-33.003911102830799</v>
      </c>
    </row>
    <row r="21" spans="1:23" ht="14.25" thickTop="1" thickBot="1" x14ac:dyDescent="0.25">
      <c r="A21" s="8" t="str">
        <f>IF(ISERROR(F21/G21)," ",IF(F21/G21&gt;0.5,IF(F21/G21&lt;1.5," ","NOT OK"),"NOT OK"))</f>
        <v xml:space="preserve"> </v>
      </c>
      <c r="B21" s="106" t="s">
        <v>18</v>
      </c>
      <c r="C21" s="120">
        <f>Lcc_BKK!C21+Lcc_DMK!C21</f>
        <v>5997</v>
      </c>
      <c r="D21" s="122">
        <f>Lcc_BKK!D21+Lcc_DMK!D21</f>
        <v>5978</v>
      </c>
      <c r="E21" s="158">
        <f>SUM(C21:D21)</f>
        <v>11975</v>
      </c>
      <c r="F21" s="120"/>
      <c r="G21" s="122"/>
      <c r="H21" s="158"/>
      <c r="I21" s="123"/>
      <c r="J21" s="8"/>
      <c r="L21" s="13" t="s">
        <v>18</v>
      </c>
      <c r="M21" s="39">
        <f>Lcc_BKK!M21+Lcc_DMK!M21</f>
        <v>971780</v>
      </c>
      <c r="N21" s="37">
        <f>Lcc_BKK!N21+Lcc_DMK!N21</f>
        <v>973463</v>
      </c>
      <c r="O21" s="169">
        <f>SUM(M21:N21)</f>
        <v>1945243</v>
      </c>
      <c r="P21" s="140">
        <f>Lcc_BKK!P21+Lcc_DMK!P21</f>
        <v>2180</v>
      </c>
      <c r="Q21" s="169">
        <f>O21+P21</f>
        <v>1947423</v>
      </c>
      <c r="R21" s="37"/>
      <c r="S21" s="473"/>
      <c r="T21" s="477"/>
      <c r="U21" s="486"/>
      <c r="V21" s="169"/>
      <c r="W21" s="40"/>
    </row>
    <row r="22" spans="1:23" ht="15.75" customHeight="1" thickTop="1" thickBot="1" x14ac:dyDescent="0.25">
      <c r="A22" s="9" t="str">
        <f>IF(ISERROR(F22/G22)," ",IF(F22/G22&gt;0.5,IF(F22/G22&lt;1.5," ","NOT OK"),"NOT OK"))</f>
        <v xml:space="preserve"> </v>
      </c>
      <c r="B22" s="133" t="s">
        <v>19</v>
      </c>
      <c r="C22" s="127">
        <f t="shared" ref="C22:E22" si="29">+C17+C18+C21</f>
        <v>17967</v>
      </c>
      <c r="D22" s="135">
        <f t="shared" si="29"/>
        <v>17935</v>
      </c>
      <c r="E22" s="160">
        <f t="shared" si="29"/>
        <v>35902</v>
      </c>
      <c r="F22" s="127"/>
      <c r="G22" s="135"/>
      <c r="H22" s="160"/>
      <c r="I22" s="130"/>
      <c r="J22" s="9"/>
      <c r="K22" s="10"/>
      <c r="L22" s="47" t="s">
        <v>19</v>
      </c>
      <c r="M22" s="48">
        <f t="shared" ref="M22:Q22" si="30">+M17+M18+M21</f>
        <v>2951915</v>
      </c>
      <c r="N22" s="49">
        <f t="shared" si="30"/>
        <v>2970213</v>
      </c>
      <c r="O22" s="171">
        <f t="shared" si="30"/>
        <v>5922128</v>
      </c>
      <c r="P22" s="49">
        <f t="shared" si="30"/>
        <v>9301</v>
      </c>
      <c r="Q22" s="171">
        <f t="shared" si="30"/>
        <v>5931429</v>
      </c>
      <c r="R22" s="49"/>
      <c r="S22" s="475"/>
      <c r="T22" s="479"/>
      <c r="U22" s="488"/>
      <c r="V22" s="171"/>
      <c r="W22" s="50"/>
    </row>
    <row r="23" spans="1:23" ht="13.5" thickTop="1" x14ac:dyDescent="0.2">
      <c r="A23" s="3" t="str">
        <f>IF(ISERROR(F23/G23)," ",IF(F23/G23&gt;0.5,IF(F23/G23&lt;1.5," ","NOT OK"),"NOT OK"))</f>
        <v xml:space="preserve"> </v>
      </c>
      <c r="B23" s="106" t="s">
        <v>20</v>
      </c>
      <c r="C23" s="120">
        <f>Lcc_BKK!C23+Lcc_DMK!C23</f>
        <v>6347</v>
      </c>
      <c r="D23" s="122">
        <f>Lcc_BKK!D23+Lcc_DMK!D23</f>
        <v>6347</v>
      </c>
      <c r="E23" s="161">
        <f>SUM(C23:D23)</f>
        <v>12694</v>
      </c>
      <c r="F23" s="120"/>
      <c r="G23" s="122"/>
      <c r="H23" s="161"/>
      <c r="I23" s="123"/>
      <c r="J23" s="3"/>
      <c r="L23" s="13" t="s">
        <v>21</v>
      </c>
      <c r="M23" s="39">
        <f>Lcc_BKK!M23+Lcc_DMK!M23</f>
        <v>1053820</v>
      </c>
      <c r="N23" s="37">
        <f>Lcc_BKK!N23+Lcc_DMK!N23</f>
        <v>1059005</v>
      </c>
      <c r="O23" s="169">
        <f>SUM(M23:N23)</f>
        <v>2112825</v>
      </c>
      <c r="P23" s="140">
        <f>Lcc_BKK!P23+Lcc_DMK!P23</f>
        <v>2310</v>
      </c>
      <c r="Q23" s="300">
        <f>O23+P23</f>
        <v>2115135</v>
      </c>
      <c r="R23" s="37"/>
      <c r="S23" s="473"/>
      <c r="T23" s="477"/>
      <c r="U23" s="486"/>
      <c r="V23" s="300"/>
      <c r="W23" s="40"/>
    </row>
    <row r="24" spans="1:23" x14ac:dyDescent="0.2">
      <c r="A24" s="3" t="str">
        <f t="shared" ref="A24" si="31">IF(ISERROR(F24/G24)," ",IF(F24/G24&gt;0.5,IF(F24/G24&lt;1.5," ","NOT OK"),"NOT OK"))</f>
        <v xml:space="preserve"> </v>
      </c>
      <c r="B24" s="106" t="s">
        <v>22</v>
      </c>
      <c r="C24" s="120">
        <f>Lcc_BKK!C24+Lcc_DMK!C24</f>
        <v>6582</v>
      </c>
      <c r="D24" s="122">
        <f>Lcc_BKK!D24+Lcc_DMK!D24</f>
        <v>6555</v>
      </c>
      <c r="E24" s="152">
        <f>SUM(C24:D24)</f>
        <v>13137</v>
      </c>
      <c r="F24" s="120"/>
      <c r="G24" s="122"/>
      <c r="H24" s="152"/>
      <c r="I24" s="123"/>
      <c r="J24" s="3"/>
      <c r="L24" s="13" t="s">
        <v>22</v>
      </c>
      <c r="M24" s="39">
        <f>Lcc_BKK!M24+Lcc_DMK!M24</f>
        <v>1099026</v>
      </c>
      <c r="N24" s="37">
        <f>Lcc_BKK!N24+Lcc_DMK!N24</f>
        <v>1107552</v>
      </c>
      <c r="O24" s="169">
        <f>SUM(M24:N24)</f>
        <v>2206578</v>
      </c>
      <c r="P24" s="140">
        <f>Lcc_BKK!P24+Lcc_DMK!P24</f>
        <v>4231</v>
      </c>
      <c r="Q24" s="300">
        <f>O24+P24</f>
        <v>2210809</v>
      </c>
      <c r="R24" s="37"/>
      <c r="S24" s="473"/>
      <c r="T24" s="477"/>
      <c r="U24" s="486"/>
      <c r="V24" s="300"/>
      <c r="W24" s="40"/>
    </row>
    <row r="25" spans="1:23" ht="13.5" thickBot="1" x14ac:dyDescent="0.25">
      <c r="A25" s="3" t="str">
        <f t="shared" ref="A25:A27" si="32">IF(ISERROR(F25/G25)," ",IF(F25/G25&gt;0.5,IF(F25/G25&lt;1.5," ","NOT OK"),"NOT OK"))</f>
        <v xml:space="preserve"> </v>
      </c>
      <c r="B25" s="106" t="s">
        <v>23</v>
      </c>
      <c r="C25" s="120">
        <f>Lcc_BKK!C25+Lcc_DMK!C25</f>
        <v>6346</v>
      </c>
      <c r="D25" s="136">
        <f>Lcc_BKK!D25+Lcc_DMK!D25</f>
        <v>6354</v>
      </c>
      <c r="E25" s="298">
        <f t="shared" si="4"/>
        <v>12700</v>
      </c>
      <c r="F25" s="120"/>
      <c r="G25" s="136"/>
      <c r="H25" s="298"/>
      <c r="I25" s="137"/>
      <c r="J25" s="3"/>
      <c r="L25" s="13" t="s">
        <v>23</v>
      </c>
      <c r="M25" s="39">
        <f>Lcc_BKK!M25+Lcc_DMK!M25</f>
        <v>980085</v>
      </c>
      <c r="N25" s="37">
        <f>Lcc_BKK!N25+Lcc_DMK!N25</f>
        <v>1005101</v>
      </c>
      <c r="O25" s="169">
        <f t="shared" ref="O25" si="33">SUM(M25:N25)</f>
        <v>1985186</v>
      </c>
      <c r="P25" s="140">
        <f>Lcc_BKK!P25+Lcc_DMK!P25</f>
        <v>3427</v>
      </c>
      <c r="Q25" s="300">
        <f>O25+P25</f>
        <v>1988613</v>
      </c>
      <c r="R25" s="37"/>
      <c r="S25" s="473"/>
      <c r="T25" s="477"/>
      <c r="U25" s="486"/>
      <c r="V25" s="300"/>
      <c r="W25" s="40"/>
    </row>
    <row r="26" spans="1:23" ht="14.25" thickTop="1" thickBot="1" x14ac:dyDescent="0.25">
      <c r="A26" s="3" t="str">
        <f t="shared" si="32"/>
        <v xml:space="preserve"> </v>
      </c>
      <c r="B26" s="126" t="s">
        <v>40</v>
      </c>
      <c r="C26" s="127">
        <f>+C23+C24+C25</f>
        <v>19275</v>
      </c>
      <c r="D26" s="127">
        <f t="shared" ref="D26:E26" si="34">+D23+D24+D25</f>
        <v>19256</v>
      </c>
      <c r="E26" s="127">
        <f t="shared" si="34"/>
        <v>38531</v>
      </c>
      <c r="F26" s="127"/>
      <c r="G26" s="127"/>
      <c r="H26" s="127"/>
      <c r="I26" s="130"/>
      <c r="J26" s="3"/>
      <c r="L26" s="472" t="s">
        <v>40</v>
      </c>
      <c r="M26" s="45">
        <f t="shared" ref="M26:Q26" si="35">+M23+M24+M25</f>
        <v>3132931</v>
      </c>
      <c r="N26" s="43">
        <f t="shared" si="35"/>
        <v>3171658</v>
      </c>
      <c r="O26" s="301">
        <f t="shared" si="35"/>
        <v>6304589</v>
      </c>
      <c r="P26" s="43">
        <f t="shared" si="35"/>
        <v>9968</v>
      </c>
      <c r="Q26" s="301">
        <f t="shared" si="35"/>
        <v>6314557</v>
      </c>
      <c r="R26" s="43"/>
      <c r="S26" s="474"/>
      <c r="T26" s="478"/>
      <c r="U26" s="487"/>
      <c r="V26" s="301"/>
      <c r="W26" s="46"/>
    </row>
    <row r="27" spans="1:23" ht="14.25" thickTop="1" thickBot="1" x14ac:dyDescent="0.25">
      <c r="A27" s="3" t="str">
        <f t="shared" si="32"/>
        <v xml:space="preserve"> </v>
      </c>
      <c r="B27" s="126" t="s">
        <v>63</v>
      </c>
      <c r="C27" s="127">
        <f t="shared" ref="C27:E27" si="36">+C12+C16+C22+C26</f>
        <v>71186</v>
      </c>
      <c r="D27" s="129">
        <f t="shared" si="36"/>
        <v>71069</v>
      </c>
      <c r="E27" s="299">
        <f t="shared" si="36"/>
        <v>142255</v>
      </c>
      <c r="F27" s="127"/>
      <c r="G27" s="129"/>
      <c r="H27" s="299"/>
      <c r="I27" s="130"/>
      <c r="J27" s="3"/>
      <c r="L27" s="472" t="s">
        <v>63</v>
      </c>
      <c r="M27" s="45">
        <f t="shared" ref="M27:Q27" si="37">+M12+M16+M22+M26</f>
        <v>11834649</v>
      </c>
      <c r="N27" s="43">
        <f t="shared" si="37"/>
        <v>11989761</v>
      </c>
      <c r="O27" s="301">
        <f t="shared" si="37"/>
        <v>23824410</v>
      </c>
      <c r="P27" s="43">
        <f t="shared" si="37"/>
        <v>46211</v>
      </c>
      <c r="Q27" s="301">
        <f t="shared" si="37"/>
        <v>23870621</v>
      </c>
      <c r="R27" s="43"/>
      <c r="S27" s="474"/>
      <c r="T27" s="478"/>
      <c r="U27" s="487"/>
      <c r="V27" s="301"/>
      <c r="W27" s="46"/>
    </row>
    <row r="28" spans="1:23" ht="14.25" thickTop="1" thickBot="1" x14ac:dyDescent="0.25">
      <c r="B28" s="138" t="s">
        <v>60</v>
      </c>
      <c r="C28" s="102"/>
      <c r="D28" s="102"/>
      <c r="E28" s="102"/>
      <c r="F28" s="102"/>
      <c r="G28" s="102"/>
      <c r="H28" s="102"/>
      <c r="I28" s="102"/>
      <c r="J28" s="102"/>
      <c r="L28" s="53" t="s">
        <v>60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13.5" thickTop="1" x14ac:dyDescent="0.2">
      <c r="B29" s="528" t="s">
        <v>25</v>
      </c>
      <c r="C29" s="529"/>
      <c r="D29" s="529"/>
      <c r="E29" s="529"/>
      <c r="F29" s="529"/>
      <c r="G29" s="529"/>
      <c r="H29" s="529"/>
      <c r="I29" s="530"/>
      <c r="J29" s="3"/>
      <c r="L29" s="531" t="s">
        <v>26</v>
      </c>
      <c r="M29" s="532"/>
      <c r="N29" s="532"/>
      <c r="O29" s="532"/>
      <c r="P29" s="532"/>
      <c r="Q29" s="532"/>
      <c r="R29" s="532"/>
      <c r="S29" s="532"/>
      <c r="T29" s="532"/>
      <c r="U29" s="532"/>
      <c r="V29" s="532"/>
      <c r="W29" s="533"/>
    </row>
    <row r="30" spans="1:23" ht="13.5" thickBot="1" x14ac:dyDescent="0.25">
      <c r="B30" s="534" t="s">
        <v>47</v>
      </c>
      <c r="C30" s="535"/>
      <c r="D30" s="535"/>
      <c r="E30" s="535"/>
      <c r="F30" s="535"/>
      <c r="G30" s="535"/>
      <c r="H30" s="535"/>
      <c r="I30" s="536"/>
      <c r="J30" s="3"/>
      <c r="L30" s="537" t="s">
        <v>49</v>
      </c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539"/>
    </row>
    <row r="31" spans="1:23" ht="14.25" thickTop="1" thickBot="1" x14ac:dyDescent="0.25">
      <c r="B31" s="101"/>
      <c r="C31" s="102"/>
      <c r="D31" s="102"/>
      <c r="E31" s="102"/>
      <c r="F31" s="102"/>
      <c r="G31" s="102"/>
      <c r="H31" s="102"/>
      <c r="I31" s="103"/>
      <c r="J31" s="3"/>
      <c r="L31" s="15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</row>
    <row r="32" spans="1:23" ht="14.25" thickTop="1" thickBot="1" x14ac:dyDescent="0.25">
      <c r="B32" s="104"/>
      <c r="C32" s="540" t="s">
        <v>64</v>
      </c>
      <c r="D32" s="541"/>
      <c r="E32" s="542"/>
      <c r="F32" s="540" t="s">
        <v>65</v>
      </c>
      <c r="G32" s="541"/>
      <c r="H32" s="542"/>
      <c r="I32" s="105" t="s">
        <v>2</v>
      </c>
      <c r="J32" s="3"/>
      <c r="L32" s="11"/>
      <c r="M32" s="543" t="s">
        <v>64</v>
      </c>
      <c r="N32" s="544"/>
      <c r="O32" s="544"/>
      <c r="P32" s="544"/>
      <c r="Q32" s="545"/>
      <c r="R32" s="543" t="s">
        <v>65</v>
      </c>
      <c r="S32" s="544"/>
      <c r="T32" s="544"/>
      <c r="U32" s="544"/>
      <c r="V32" s="545"/>
      <c r="W32" s="12" t="s">
        <v>2</v>
      </c>
    </row>
    <row r="33" spans="1:23" ht="13.5" thickTop="1" x14ac:dyDescent="0.2">
      <c r="B33" s="106" t="s">
        <v>3</v>
      </c>
      <c r="C33" s="107"/>
      <c r="D33" s="108"/>
      <c r="E33" s="109"/>
      <c r="F33" s="107"/>
      <c r="G33" s="108"/>
      <c r="H33" s="109"/>
      <c r="I33" s="110" t="s">
        <v>4</v>
      </c>
      <c r="J33" s="3"/>
      <c r="L33" s="13" t="s">
        <v>3</v>
      </c>
      <c r="M33" s="19"/>
      <c r="N33" s="15"/>
      <c r="O33" s="16"/>
      <c r="P33" s="17"/>
      <c r="Q33" s="20"/>
      <c r="R33" s="19"/>
      <c r="S33" s="15"/>
      <c r="T33" s="16"/>
      <c r="U33" s="17"/>
      <c r="V33" s="20"/>
      <c r="W33" s="21" t="s">
        <v>4</v>
      </c>
    </row>
    <row r="34" spans="1:23" ht="13.5" thickBot="1" x14ac:dyDescent="0.25">
      <c r="B34" s="111"/>
      <c r="C34" s="112" t="s">
        <v>5</v>
      </c>
      <c r="D34" s="113" t="s">
        <v>6</v>
      </c>
      <c r="E34" s="114" t="s">
        <v>7</v>
      </c>
      <c r="F34" s="112" t="s">
        <v>5</v>
      </c>
      <c r="G34" s="113" t="s">
        <v>6</v>
      </c>
      <c r="H34" s="114" t="s">
        <v>7</v>
      </c>
      <c r="I34" s="115"/>
      <c r="J34" s="3"/>
      <c r="L34" s="22"/>
      <c r="M34" s="27" t="s">
        <v>8</v>
      </c>
      <c r="N34" s="24" t="s">
        <v>9</v>
      </c>
      <c r="O34" s="25" t="s">
        <v>31</v>
      </c>
      <c r="P34" s="26" t="s">
        <v>32</v>
      </c>
      <c r="Q34" s="25" t="s">
        <v>7</v>
      </c>
      <c r="R34" s="27" t="s">
        <v>8</v>
      </c>
      <c r="S34" s="24" t="s">
        <v>9</v>
      </c>
      <c r="T34" s="25" t="s">
        <v>31</v>
      </c>
      <c r="U34" s="26" t="s">
        <v>32</v>
      </c>
      <c r="V34" s="25" t="s">
        <v>7</v>
      </c>
      <c r="W34" s="28"/>
    </row>
    <row r="35" spans="1:23" ht="5.25" customHeight="1" thickTop="1" x14ac:dyDescent="0.2">
      <c r="B35" s="106"/>
      <c r="C35" s="116"/>
      <c r="D35" s="117"/>
      <c r="E35" s="118"/>
      <c r="F35" s="116"/>
      <c r="G35" s="117"/>
      <c r="H35" s="118"/>
      <c r="I35" s="119"/>
      <c r="J35" s="3"/>
      <c r="L35" s="13"/>
      <c r="M35" s="33"/>
      <c r="N35" s="30"/>
      <c r="O35" s="31"/>
      <c r="P35" s="32"/>
      <c r="Q35" s="34"/>
      <c r="R35" s="33"/>
      <c r="S35" s="30"/>
      <c r="T35" s="31"/>
      <c r="U35" s="32"/>
      <c r="V35" s="34"/>
      <c r="W35" s="35"/>
    </row>
    <row r="36" spans="1:23" x14ac:dyDescent="0.2">
      <c r="A36" s="3" t="str">
        <f>IF(ISERROR(F36/G36)," ",IF(F36/G36&gt;0.5,IF(F36/G36&lt;1.5," ","NOT OK"),"NOT OK"))</f>
        <v xml:space="preserve"> </v>
      </c>
      <c r="B36" s="106" t="s">
        <v>10</v>
      </c>
      <c r="C36" s="120">
        <f>Lcc_BKK!C36+Lcc_DMK!C36</f>
        <v>7779</v>
      </c>
      <c r="D36" s="122">
        <f>Lcc_BKK!D36+Lcc_DMK!D36</f>
        <v>7795</v>
      </c>
      <c r="E36" s="295">
        <f t="shared" ref="E36:E40" si="38">SUM(C36:D36)</f>
        <v>15574</v>
      </c>
      <c r="F36" s="120">
        <f>Lcc_BKK!F36+Lcc_DMK!F36</f>
        <v>7239</v>
      </c>
      <c r="G36" s="122">
        <f>Lcc_BKK!G36+Lcc_DMK!G36</f>
        <v>7252</v>
      </c>
      <c r="H36" s="295">
        <f t="shared" ref="H36:H40" si="39">SUM(F36:G36)</f>
        <v>14491</v>
      </c>
      <c r="I36" s="123">
        <f t="shared" ref="I36:I38" si="40">IF(E36=0,0,((H36/E36)-1)*100)</f>
        <v>-6.9538975215102106</v>
      </c>
      <c r="J36" s="3"/>
      <c r="K36" s="6"/>
      <c r="L36" s="13" t="s">
        <v>10</v>
      </c>
      <c r="M36" s="39">
        <f>Lcc_BKK!M36+Lcc_DMK!M36</f>
        <v>1139161</v>
      </c>
      <c r="N36" s="37">
        <f>Lcc_BKK!N36+Lcc_DMK!N36</f>
        <v>1144155</v>
      </c>
      <c r="O36" s="300">
        <f t="shared" ref="O36:O38" si="41">SUM(M36:N36)</f>
        <v>2283316</v>
      </c>
      <c r="P36" s="38">
        <f>Lcc_BKK!P36+Lcc_DMK!P36</f>
        <v>820</v>
      </c>
      <c r="Q36" s="302">
        <f>O36+P36</f>
        <v>2284136</v>
      </c>
      <c r="R36" s="39">
        <f>Lcc_BKK!R36+Lcc_DMK!R36</f>
        <v>1097206</v>
      </c>
      <c r="S36" s="37">
        <f>Lcc_BKK!S36+Lcc_DMK!S36</f>
        <v>1107042</v>
      </c>
      <c r="T36" s="300">
        <f t="shared" ref="T36:T38" si="42">SUM(R36:S36)</f>
        <v>2204248</v>
      </c>
      <c r="U36" s="38">
        <f>Lcc_BKK!U36+Lcc_DMK!U36</f>
        <v>217</v>
      </c>
      <c r="V36" s="302">
        <f>T36+U36</f>
        <v>2204465</v>
      </c>
      <c r="W36" s="40">
        <f t="shared" ref="W36:W38" si="43">IF(Q36=0,0,((V36/Q36)-1)*100)</f>
        <v>-3.4880147241670323</v>
      </c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11</v>
      </c>
      <c r="C37" s="120">
        <f>Lcc_BKK!C37+Lcc_DMK!C37</f>
        <v>7588</v>
      </c>
      <c r="D37" s="122">
        <f>Lcc_BKK!D37+Lcc_DMK!D37</f>
        <v>7587</v>
      </c>
      <c r="E37" s="295">
        <f t="shared" si="38"/>
        <v>15175</v>
      </c>
      <c r="F37" s="120">
        <f>Lcc_BKK!F37+Lcc_DMK!F37</f>
        <v>6932</v>
      </c>
      <c r="G37" s="122">
        <f>Lcc_BKK!G37+Lcc_DMK!G37</f>
        <v>6935</v>
      </c>
      <c r="H37" s="295">
        <f t="shared" si="39"/>
        <v>13867</v>
      </c>
      <c r="I37" s="123">
        <f t="shared" si="40"/>
        <v>-8.6194398682042817</v>
      </c>
      <c r="J37" s="3"/>
      <c r="K37" s="6"/>
      <c r="L37" s="13" t="s">
        <v>11</v>
      </c>
      <c r="M37" s="39">
        <f>Lcc_BKK!M37+Lcc_DMK!M37</f>
        <v>1095344</v>
      </c>
      <c r="N37" s="37">
        <f>Lcc_BKK!N37+Lcc_DMK!N37</f>
        <v>1104779</v>
      </c>
      <c r="O37" s="300">
        <f t="shared" si="41"/>
        <v>2200123</v>
      </c>
      <c r="P37" s="38">
        <f>Lcc_BKK!P37+Lcc_DMK!P37</f>
        <v>784</v>
      </c>
      <c r="Q37" s="300">
        <f>O37+P37</f>
        <v>2200907</v>
      </c>
      <c r="R37" s="39">
        <f>Lcc_BKK!R37+Lcc_DMK!R37</f>
        <v>1052805</v>
      </c>
      <c r="S37" s="37">
        <f>Lcc_BKK!S37+Lcc_DMK!S37</f>
        <v>1054979</v>
      </c>
      <c r="T37" s="300">
        <f t="shared" si="42"/>
        <v>2107784</v>
      </c>
      <c r="U37" s="38">
        <f>Lcc_BKK!U37+Lcc_DMK!U37</f>
        <v>340</v>
      </c>
      <c r="V37" s="300">
        <f>T37+U37</f>
        <v>2108124</v>
      </c>
      <c r="W37" s="40">
        <f t="shared" si="43"/>
        <v>-4.2156710846937173</v>
      </c>
    </row>
    <row r="38" spans="1:23" ht="13.5" thickBot="1" x14ac:dyDescent="0.25">
      <c r="A38" s="3" t="str">
        <f>IF(ISERROR(F38/G38)," ",IF(F38/G38&gt;0.5,IF(F38/G38&lt;1.5," ","NOT OK"),"NOT OK"))</f>
        <v xml:space="preserve"> </v>
      </c>
      <c r="B38" s="111" t="s">
        <v>12</v>
      </c>
      <c r="C38" s="124">
        <f>Lcc_BKK!C38+Lcc_DMK!C38</f>
        <v>8015</v>
      </c>
      <c r="D38" s="125">
        <f>Lcc_BKK!D38+Lcc_DMK!D38</f>
        <v>8034</v>
      </c>
      <c r="E38" s="295">
        <f t="shared" si="38"/>
        <v>16049</v>
      </c>
      <c r="F38" s="124">
        <f>Lcc_BKK!F38+Lcc_DMK!F38</f>
        <v>7274</v>
      </c>
      <c r="G38" s="125">
        <f>Lcc_BKK!G38+Lcc_DMK!G38</f>
        <v>7279</v>
      </c>
      <c r="H38" s="295">
        <f t="shared" si="39"/>
        <v>14553</v>
      </c>
      <c r="I38" s="123">
        <f t="shared" si="40"/>
        <v>-9.3214530500342683</v>
      </c>
      <c r="J38" s="3"/>
      <c r="K38" s="6"/>
      <c r="L38" s="22" t="s">
        <v>12</v>
      </c>
      <c r="M38" s="39">
        <f>Lcc_BKK!M38+Lcc_DMK!M38</f>
        <v>1125021</v>
      </c>
      <c r="N38" s="37">
        <f>Lcc_BKK!N38+Lcc_DMK!N38</f>
        <v>1201757</v>
      </c>
      <c r="O38" s="300">
        <f t="shared" si="41"/>
        <v>2326778</v>
      </c>
      <c r="P38" s="38">
        <f>Lcc_BKK!P38+Lcc_DMK!P38</f>
        <v>165</v>
      </c>
      <c r="Q38" s="319">
        <f>O38+P38</f>
        <v>2326943</v>
      </c>
      <c r="R38" s="39">
        <f>Lcc_BKK!R38+Lcc_DMK!R38</f>
        <v>1047704</v>
      </c>
      <c r="S38" s="37">
        <f>Lcc_BKK!S38+Lcc_DMK!S38</f>
        <v>1120010</v>
      </c>
      <c r="T38" s="300">
        <f t="shared" si="42"/>
        <v>2167714</v>
      </c>
      <c r="U38" s="38">
        <f>Lcc_BKK!U38+Lcc_DMK!U38</f>
        <v>51</v>
      </c>
      <c r="V38" s="319">
        <f>T38+U38</f>
        <v>2167765</v>
      </c>
      <c r="W38" s="40">
        <f t="shared" si="43"/>
        <v>-6.8406488684939815</v>
      </c>
    </row>
    <row r="39" spans="1:23" ht="14.25" thickTop="1" thickBot="1" x14ac:dyDescent="0.25">
      <c r="A39" s="3" t="str">
        <f>IF(ISERROR(F39/G39)," ",IF(F39/G39&gt;0.5,IF(F39/G39&lt;1.5," ","NOT OK"),"NOT OK"))</f>
        <v xml:space="preserve"> </v>
      </c>
      <c r="B39" s="126" t="s">
        <v>57</v>
      </c>
      <c r="C39" s="127">
        <f t="shared" ref="C39:D39" si="44">+C36+C37+C38</f>
        <v>23382</v>
      </c>
      <c r="D39" s="129">
        <f t="shared" si="44"/>
        <v>23416</v>
      </c>
      <c r="E39" s="299">
        <f t="shared" si="38"/>
        <v>46798</v>
      </c>
      <c r="F39" s="127">
        <f t="shared" ref="F39:G39" si="45">+F36+F37+F38</f>
        <v>21445</v>
      </c>
      <c r="G39" s="129">
        <f t="shared" si="45"/>
        <v>21466</v>
      </c>
      <c r="H39" s="299">
        <f t="shared" si="39"/>
        <v>42911</v>
      </c>
      <c r="I39" s="130">
        <f>IF(E39=0,0,((H39/E39)-1)*100)</f>
        <v>-8.3059105089961065</v>
      </c>
      <c r="J39" s="3"/>
      <c r="L39" s="41" t="s">
        <v>57</v>
      </c>
      <c r="M39" s="45">
        <f t="shared" ref="M39:Q39" si="46">+M36+M37+M38</f>
        <v>3359526</v>
      </c>
      <c r="N39" s="43">
        <f t="shared" si="46"/>
        <v>3450691</v>
      </c>
      <c r="O39" s="301">
        <f t="shared" si="46"/>
        <v>6810217</v>
      </c>
      <c r="P39" s="43">
        <f t="shared" si="46"/>
        <v>1769</v>
      </c>
      <c r="Q39" s="301">
        <f t="shared" si="46"/>
        <v>6811986</v>
      </c>
      <c r="R39" s="45">
        <f t="shared" ref="R39:V39" si="47">+R36+R37+R38</f>
        <v>3197715</v>
      </c>
      <c r="S39" s="43">
        <f t="shared" si="47"/>
        <v>3282031</v>
      </c>
      <c r="T39" s="301">
        <f t="shared" si="47"/>
        <v>6479746</v>
      </c>
      <c r="U39" s="43">
        <f t="shared" si="47"/>
        <v>608</v>
      </c>
      <c r="V39" s="301">
        <f t="shared" si="47"/>
        <v>6480354</v>
      </c>
      <c r="W39" s="46">
        <f>IF(Q39=0,0,((V39/Q39)-1)*100)</f>
        <v>-4.8683599760774632</v>
      </c>
    </row>
    <row r="40" spans="1:23" ht="13.5" thickTop="1" x14ac:dyDescent="0.2">
      <c r="A40" s="3" t="str">
        <f t="shared" si="10"/>
        <v xml:space="preserve"> </v>
      </c>
      <c r="B40" s="106" t="s">
        <v>13</v>
      </c>
      <c r="C40" s="120">
        <f>Lcc_BKK!C40+Lcc_DMK!C40</f>
        <v>7945</v>
      </c>
      <c r="D40" s="122">
        <f>Lcc_BKK!D40+Lcc_DMK!D40</f>
        <v>7958</v>
      </c>
      <c r="E40" s="295">
        <f t="shared" si="38"/>
        <v>15903</v>
      </c>
      <c r="F40" s="120">
        <f>Lcc_BKK!F40+Lcc_DMK!F40</f>
        <v>7201</v>
      </c>
      <c r="G40" s="122">
        <f>Lcc_BKK!G40+Lcc_DMK!G40</f>
        <v>7214</v>
      </c>
      <c r="H40" s="295">
        <f t="shared" si="39"/>
        <v>14415</v>
      </c>
      <c r="I40" s="123">
        <f t="shared" ref="I40" si="48">IF(E40=0,0,((H40/E40)-1)*100)</f>
        <v>-9.3567251461988299</v>
      </c>
      <c r="J40" s="3"/>
      <c r="L40" s="13" t="s">
        <v>13</v>
      </c>
      <c r="M40" s="39">
        <f>Lcc_BKK!M40+Lcc_DMK!M40</f>
        <v>1202188</v>
      </c>
      <c r="N40" s="473">
        <f>Lcc_BKK!N40+Lcc_DMK!N40</f>
        <v>1140662</v>
      </c>
      <c r="O40" s="300">
        <f>SUM(M40:N40)</f>
        <v>2342850</v>
      </c>
      <c r="P40" s="38">
        <f>Lcc_BKK!P40+Lcc_DMK!P40</f>
        <v>162</v>
      </c>
      <c r="Q40" s="302">
        <f>O40+P40</f>
        <v>2343012</v>
      </c>
      <c r="R40" s="39">
        <f>Lcc_BKK!R40+Lcc_DMK!R40</f>
        <v>1128727</v>
      </c>
      <c r="S40" s="37">
        <f>Lcc_BKK!S40+Lcc_DMK!S40</f>
        <v>1071491</v>
      </c>
      <c r="T40" s="300">
        <f>SUM(R40:S40)</f>
        <v>2200218</v>
      </c>
      <c r="U40" s="38">
        <f>Lcc_BKK!U40+Lcc_DMK!U40</f>
        <v>259</v>
      </c>
      <c r="V40" s="302">
        <f>T40+U40</f>
        <v>2200477</v>
      </c>
      <c r="W40" s="40">
        <f t="shared" ref="W40" si="49">IF(Q40=0,0,((V40/Q40)-1)*100)</f>
        <v>-6.0834088771205668</v>
      </c>
    </row>
    <row r="41" spans="1:23" ht="14.25" customHeight="1" x14ac:dyDescent="0.2">
      <c r="A41" s="3" t="str">
        <f>IF(ISERROR(F41/G41)," ",IF(F41/G41&gt;0.5,IF(F41/G41&lt;1.5," ","NOT OK"),"NOT OK"))</f>
        <v xml:space="preserve"> </v>
      </c>
      <c r="B41" s="106" t="s">
        <v>14</v>
      </c>
      <c r="C41" s="120">
        <f>Lcc_BKK!C41+Lcc_DMK!C41</f>
        <v>6961</v>
      </c>
      <c r="D41" s="122">
        <f>Lcc_BKK!D41+Lcc_DMK!D41</f>
        <v>6980</v>
      </c>
      <c r="E41" s="295">
        <f>SUM(C41:D41)</f>
        <v>13941</v>
      </c>
      <c r="F41" s="120">
        <f>Lcc_BKK!F41+Lcc_DMK!F41</f>
        <v>7275</v>
      </c>
      <c r="G41" s="122">
        <f>Lcc_BKK!G41+Lcc_DMK!G41</f>
        <v>7266</v>
      </c>
      <c r="H41" s="295">
        <f>SUM(F41:G41)</f>
        <v>14541</v>
      </c>
      <c r="I41" s="123">
        <f>IF(E41=0,0,((H41/E41)-1)*100)</f>
        <v>4.3038519474930093</v>
      </c>
      <c r="J41" s="3"/>
      <c r="L41" s="13" t="s">
        <v>14</v>
      </c>
      <c r="M41" s="37">
        <f>Lcc_BKK!M41+Lcc_DMK!M41</f>
        <v>1075890</v>
      </c>
      <c r="N41" s="498">
        <f>Lcc_BKK!N41+Lcc_DMK!N41</f>
        <v>1057157</v>
      </c>
      <c r="O41" s="300">
        <f>SUM(M41:N41)</f>
        <v>2133047</v>
      </c>
      <c r="P41" s="38">
        <f>Lcc_BKK!P41+Lcc_DMK!P41</f>
        <v>333</v>
      </c>
      <c r="Q41" s="302">
        <f>O41+P41</f>
        <v>2133380</v>
      </c>
      <c r="R41" s="39">
        <f>Lcc_BKK!R41+Lcc_DMK!R41</f>
        <v>986099</v>
      </c>
      <c r="S41" s="37">
        <f>Lcc_BKK!S41+Lcc_DMK!S41</f>
        <v>976286</v>
      </c>
      <c r="T41" s="300">
        <f>SUM(R41:S41)</f>
        <v>1962385</v>
      </c>
      <c r="U41" s="38">
        <f>Lcc_BKK!U41+Lcc_DMK!U41</f>
        <v>219</v>
      </c>
      <c r="V41" s="302">
        <f>T41+U41</f>
        <v>1962604</v>
      </c>
      <c r="W41" s="40">
        <f>IF(Q41=0,0,((V41/Q41)-1)*100)</f>
        <v>-8.0049498917211146</v>
      </c>
    </row>
    <row r="42" spans="1:23" ht="13.5" thickBot="1" x14ac:dyDescent="0.25">
      <c r="A42" s="3" t="str">
        <f>IF(ISERROR(F42/G42)," ",IF(F42/G42&gt;0.5,IF(F42/G42&lt;1.5," ","NOT OK"),"NOT OK"))</f>
        <v xml:space="preserve"> </v>
      </c>
      <c r="B42" s="106" t="s">
        <v>15</v>
      </c>
      <c r="C42" s="120">
        <f>Lcc_BKK!C42+Lcc_DMK!C42</f>
        <v>7530</v>
      </c>
      <c r="D42" s="122">
        <f>Lcc_BKK!D42+Lcc_DMK!D42</f>
        <v>7539</v>
      </c>
      <c r="E42" s="295">
        <f t="shared" ref="E42" si="50">SUM(C42:D42)</f>
        <v>15069</v>
      </c>
      <c r="F42" s="120">
        <f>Lcc_BKK!F42+Lcc_DMK!F42</f>
        <v>6088</v>
      </c>
      <c r="G42" s="122">
        <f>Lcc_BKK!G42+Lcc_DMK!G42</f>
        <v>6074</v>
      </c>
      <c r="H42" s="295">
        <f t="shared" ref="H42" si="51">SUM(F42:G42)</f>
        <v>12162</v>
      </c>
      <c r="I42" s="123">
        <f>IF(E42=0,0,((H42/E42)-1)*100)</f>
        <v>-19.291260203065896</v>
      </c>
      <c r="J42" s="3"/>
      <c r="L42" s="13" t="s">
        <v>15</v>
      </c>
      <c r="M42" s="37">
        <f>Lcc_BKK!M42+Lcc_DMK!M42</f>
        <v>1161249</v>
      </c>
      <c r="N42" s="498">
        <f>Lcc_BKK!N42+Lcc_DMK!N42</f>
        <v>1129086</v>
      </c>
      <c r="O42" s="169">
        <f t="shared" ref="O42" si="52">SUM(M42:N42)</f>
        <v>2290335</v>
      </c>
      <c r="P42" s="38">
        <f>Lcc_BKK!P42+Lcc_DMK!P42</f>
        <v>936</v>
      </c>
      <c r="Q42" s="172">
        <f>O42+P42</f>
        <v>2291271</v>
      </c>
      <c r="R42" s="39">
        <f>Lcc_BKK!R42+Lcc_DMK!R42</f>
        <v>614317</v>
      </c>
      <c r="S42" s="37">
        <f>Lcc_BKK!S42+Lcc_DMK!S42</f>
        <v>617883</v>
      </c>
      <c r="T42" s="169">
        <f t="shared" ref="T42" si="53">SUM(R42:S42)</f>
        <v>1232200</v>
      </c>
      <c r="U42" s="38">
        <f>Lcc_BKK!U42+Lcc_DMK!U42</f>
        <v>124</v>
      </c>
      <c r="V42" s="172">
        <f>T42+U42</f>
        <v>1232324</v>
      </c>
      <c r="W42" s="40">
        <f>IF(Q42=0,0,((V42/Q42)-1)*100)</f>
        <v>-46.216575865534892</v>
      </c>
    </row>
    <row r="43" spans="1:23" ht="14.25" thickTop="1" thickBot="1" x14ac:dyDescent="0.25">
      <c r="A43" s="3" t="str">
        <f>IF(ISERROR(F43/G43)," ",IF(F43/G43&gt;0.5,IF(F43/G43&lt;1.5," ","NOT OK"),"NOT OK"))</f>
        <v xml:space="preserve"> </v>
      </c>
      <c r="B43" s="126" t="s">
        <v>61</v>
      </c>
      <c r="C43" s="127">
        <f>+C40+C41+C42</f>
        <v>22436</v>
      </c>
      <c r="D43" s="129">
        <f t="shared" ref="D43" si="54">+D40+D41+D42</f>
        <v>22477</v>
      </c>
      <c r="E43" s="299">
        <f t="shared" ref="E43" si="55">+E40+E41+E42</f>
        <v>44913</v>
      </c>
      <c r="F43" s="127">
        <f t="shared" ref="F43" si="56">+F40+F41+F42</f>
        <v>20564</v>
      </c>
      <c r="G43" s="129">
        <f t="shared" ref="G43" si="57">+G40+G41+G42</f>
        <v>20554</v>
      </c>
      <c r="H43" s="299">
        <f t="shared" ref="H43" si="58">+H40+H41+H42</f>
        <v>41118</v>
      </c>
      <c r="I43" s="130">
        <f>IF(E43=0,0,((H43/E43)-1)*100)</f>
        <v>-8.449669360764144</v>
      </c>
      <c r="J43" s="3"/>
      <c r="L43" s="41" t="s">
        <v>61</v>
      </c>
      <c r="M43" s="45">
        <f>+M40+M41+M42</f>
        <v>3439327</v>
      </c>
      <c r="N43" s="43">
        <f t="shared" ref="N43" si="59">+N40+N41+N42</f>
        <v>3326905</v>
      </c>
      <c r="O43" s="301">
        <f t="shared" ref="O43" si="60">+O40+O41+O42</f>
        <v>6766232</v>
      </c>
      <c r="P43" s="43">
        <f t="shared" ref="P43" si="61">+P40+P41+P42</f>
        <v>1431</v>
      </c>
      <c r="Q43" s="301">
        <f t="shared" ref="Q43" si="62">+Q40+Q41+Q42</f>
        <v>6767663</v>
      </c>
      <c r="R43" s="43">
        <f t="shared" ref="R43" si="63">+R40+R41+R42</f>
        <v>2729143</v>
      </c>
      <c r="S43" s="474">
        <f t="shared" ref="S43" si="64">+S40+S41+S42</f>
        <v>2665660</v>
      </c>
      <c r="T43" s="478">
        <f t="shared" ref="T43" si="65">+T40+T41+T42</f>
        <v>5394803</v>
      </c>
      <c r="U43" s="487">
        <f t="shared" ref="U43" si="66">+U40+U41+U42</f>
        <v>602</v>
      </c>
      <c r="V43" s="301">
        <f t="shared" ref="V43" si="67">+V40+V41+V42</f>
        <v>5395405</v>
      </c>
      <c r="W43" s="46">
        <f>IF(Q43=0,0,((V43/Q43)-1)*100)</f>
        <v>-20.276689309145567</v>
      </c>
    </row>
    <row r="44" spans="1:23" ht="13.5" thickTop="1" x14ac:dyDescent="0.2">
      <c r="A44" s="3" t="str">
        <f t="shared" ref="A44" si="68">IF(ISERROR(F44/G44)," ",IF(F44/G44&gt;0.5,IF(F44/G44&lt;1.5," ","NOT OK"),"NOT OK"))</f>
        <v xml:space="preserve"> </v>
      </c>
      <c r="B44" s="106" t="s">
        <v>16</v>
      </c>
      <c r="C44" s="120">
        <f>Lcc_BKK!C44+Lcc_DMK!C44</f>
        <v>7321</v>
      </c>
      <c r="D44" s="122">
        <f>Lcc_BKK!D44+Lcc_DMK!D44</f>
        <v>7334</v>
      </c>
      <c r="E44" s="295">
        <f t="shared" ref="E44" si="69">SUM(C44:D44)</f>
        <v>14655</v>
      </c>
      <c r="F44" s="120">
        <f>Lcc_BKK!F44+Lcc_DMK!F44</f>
        <v>311</v>
      </c>
      <c r="G44" s="122">
        <f>Lcc_BKK!G44+Lcc_DMK!G44</f>
        <v>311</v>
      </c>
      <c r="H44" s="295">
        <f t="shared" ref="H44" si="70">SUM(F44:G44)</f>
        <v>622</v>
      </c>
      <c r="I44" s="123">
        <f t="shared" ref="I44" si="71">IF(E44=0,0,((H44/E44)-1)*100)</f>
        <v>-95.755714773114974</v>
      </c>
      <c r="J44" s="3"/>
      <c r="L44" s="13" t="s">
        <v>16</v>
      </c>
      <c r="M44" s="37">
        <f>Lcc_BKK!M44+Lcc_DMK!M44</f>
        <v>1090205</v>
      </c>
      <c r="N44" s="498">
        <f>Lcc_BKK!N44+Lcc_DMK!N44</f>
        <v>1082507</v>
      </c>
      <c r="O44" s="169">
        <f t="shared" ref="O44" si="72">SUM(M44:N44)</f>
        <v>2172712</v>
      </c>
      <c r="P44" s="38">
        <f>Lcc_BKK!P44+Lcc_DMK!P44</f>
        <v>651</v>
      </c>
      <c r="Q44" s="172">
        <f>O44+P44</f>
        <v>2173363</v>
      </c>
      <c r="R44" s="39">
        <f>Lcc_BKK!R44+Lcc_DMK!R44</f>
        <v>24329</v>
      </c>
      <c r="S44" s="37">
        <f>Lcc_BKK!S44+Lcc_DMK!S44</f>
        <v>21328</v>
      </c>
      <c r="T44" s="169">
        <f t="shared" ref="T44" si="73">SUM(R44:S44)</f>
        <v>45657</v>
      </c>
      <c r="U44" s="38">
        <f>Lcc_BKK!U44+Lcc_DMK!U44</f>
        <v>27</v>
      </c>
      <c r="V44" s="172">
        <f>T44+U44</f>
        <v>45684</v>
      </c>
      <c r="W44" s="40">
        <f t="shared" ref="W44" si="74">IF(Q44=0,0,((V44/Q44)-1)*100)</f>
        <v>-97.898004153010802</v>
      </c>
    </row>
    <row r="45" spans="1:23" ht="13.5" thickBot="1" x14ac:dyDescent="0.25">
      <c r="A45" s="3" t="str">
        <f t="shared" ref="A45" si="75">IF(ISERROR(F45/G45)," ",IF(F45/G45&gt;0.5,IF(F45/G45&lt;1.5," ","NOT OK"),"NOT OK"))</f>
        <v xml:space="preserve"> </v>
      </c>
      <c r="B45" s="106" t="s">
        <v>66</v>
      </c>
      <c r="C45" s="120">
        <f>Lcc_BKK!C45+Lcc_DMK!C45</f>
        <v>7172</v>
      </c>
      <c r="D45" s="122">
        <f>Lcc_BKK!D45+Lcc_DMK!D45</f>
        <v>7176</v>
      </c>
      <c r="E45" s="158">
        <f>SUM(C45:D45)</f>
        <v>14348</v>
      </c>
      <c r="F45" s="120">
        <f>Lcc_BKK!F45+Lcc_DMK!F45</f>
        <v>1135</v>
      </c>
      <c r="G45" s="122">
        <f>Lcc_BKK!G45+Lcc_DMK!G45</f>
        <v>1135</v>
      </c>
      <c r="H45" s="158">
        <f>SUM(F45:G45)</f>
        <v>2270</v>
      </c>
      <c r="I45" s="123">
        <f>IF(E45=0,0,((H45/E45)-1)*100)</f>
        <v>-84.178979648731527</v>
      </c>
      <c r="J45" s="3"/>
      <c r="L45" s="13" t="s">
        <v>66</v>
      </c>
      <c r="M45" s="37">
        <f>Lcc_BKK!M45+Lcc_DMK!M45</f>
        <v>1051497</v>
      </c>
      <c r="N45" s="498">
        <f>Lcc_BKK!N45+Lcc_DMK!N45</f>
        <v>1044749</v>
      </c>
      <c r="O45" s="169">
        <f>SUM(M45:N45)</f>
        <v>2096246</v>
      </c>
      <c r="P45" s="38">
        <f>Lcc_BKK!P45+Lcc_DMK!P45</f>
        <v>120</v>
      </c>
      <c r="Q45" s="172">
        <f>O45+P45</f>
        <v>2096366</v>
      </c>
      <c r="R45" s="39">
        <f>Lcc_BKK!R45+Lcc_DMK!R45</f>
        <v>108989</v>
      </c>
      <c r="S45" s="37">
        <f>Lcc_BKK!S45+Lcc_DMK!S45</f>
        <v>98851</v>
      </c>
      <c r="T45" s="169">
        <f>SUM(R45:S45)</f>
        <v>207840</v>
      </c>
      <c r="U45" s="38">
        <f>Lcc_BKK!U45+Lcc_DMK!U45</f>
        <v>0</v>
      </c>
      <c r="V45" s="172">
        <f>T45+U45</f>
        <v>207840</v>
      </c>
      <c r="W45" s="40">
        <f t="shared" ref="W45" si="76">IF(Q45=0,0,((V45/Q45)-1)*100)</f>
        <v>-90.085700683945461</v>
      </c>
    </row>
    <row r="46" spans="1:23" ht="14.25" thickTop="1" thickBot="1" x14ac:dyDescent="0.25">
      <c r="A46" s="3" t="str">
        <f>IF(ISERROR(F46/G46)," ",IF(F46/G46&gt;0.5,IF(F46/G46&lt;1.5," ","NOT OK"),"NOT OK"))</f>
        <v xml:space="preserve"> </v>
      </c>
      <c r="B46" s="126" t="s">
        <v>67</v>
      </c>
      <c r="C46" s="127">
        <f>C43+C44+C45</f>
        <v>36929</v>
      </c>
      <c r="D46" s="128">
        <f t="shared" ref="D46" si="77">D43+D44+D45</f>
        <v>36987</v>
      </c>
      <c r="E46" s="511">
        <f t="shared" ref="E46" si="78">E43+E44+E45</f>
        <v>73916</v>
      </c>
      <c r="F46" s="127">
        <f t="shared" ref="F46" si="79">F43+F44+F45</f>
        <v>22010</v>
      </c>
      <c r="G46" s="129">
        <f t="shared" ref="G46" si="80">G43+G44+G45</f>
        <v>22000</v>
      </c>
      <c r="H46" s="299">
        <f t="shared" ref="H46" si="81">H43+H44+H45</f>
        <v>44010</v>
      </c>
      <c r="I46" s="130">
        <f>IF(E46=0,0,((H46/E46)-1)*100)</f>
        <v>-40.459440445911575</v>
      </c>
      <c r="J46" s="3"/>
      <c r="L46" s="41" t="s">
        <v>67</v>
      </c>
      <c r="M46" s="42">
        <f>M43+M44+M45</f>
        <v>5581029</v>
      </c>
      <c r="N46" s="42">
        <f t="shared" ref="N46" si="82">N43+N44+N45</f>
        <v>5454161</v>
      </c>
      <c r="O46" s="512">
        <f t="shared" ref="O46" si="83">O43+O44+O45</f>
        <v>11035190</v>
      </c>
      <c r="P46" s="42">
        <f t="shared" ref="P46" si="84">P43+P44+P45</f>
        <v>2202</v>
      </c>
      <c r="Q46" s="512">
        <f t="shared" ref="Q46" si="85">Q43+Q44+Q45</f>
        <v>11037392</v>
      </c>
      <c r="R46" s="42">
        <f t="shared" ref="R46" si="86">R43+R44+R45</f>
        <v>2862461</v>
      </c>
      <c r="S46" s="42">
        <f t="shared" ref="S46" si="87">S43+S44+S45</f>
        <v>2785839</v>
      </c>
      <c r="T46" s="512">
        <f t="shared" ref="T46" si="88">T43+T44+T45</f>
        <v>5648300</v>
      </c>
      <c r="U46" s="42">
        <f t="shared" ref="U46" si="89">U43+U44+U45</f>
        <v>629</v>
      </c>
      <c r="V46" s="512">
        <f t="shared" ref="V46" si="90">V43+V44+V45</f>
        <v>5648929</v>
      </c>
      <c r="W46" s="46">
        <f>IF(Q46=0,0,((V46/Q46)-1)*100)</f>
        <v>-48.82007452485152</v>
      </c>
    </row>
    <row r="47" spans="1:23" ht="14.25" thickTop="1" thickBot="1" x14ac:dyDescent="0.25">
      <c r="A47" s="3" t="str">
        <f>IF(ISERROR(F47/G47)," ",IF(F47/G47&gt;0.5,IF(F47/G47&lt;1.5," ","NOT OK"),"NOT OK"))</f>
        <v xml:space="preserve"> </v>
      </c>
      <c r="B47" s="126" t="s">
        <v>68</v>
      </c>
      <c r="C47" s="127">
        <f>+C39+C43+C44+C45</f>
        <v>60311</v>
      </c>
      <c r="D47" s="129">
        <f t="shared" ref="D47:H47" si="91">+D39+D43+D44+D45</f>
        <v>60403</v>
      </c>
      <c r="E47" s="299">
        <f t="shared" si="91"/>
        <v>120714</v>
      </c>
      <c r="F47" s="127">
        <f t="shared" si="91"/>
        <v>43455</v>
      </c>
      <c r="G47" s="129">
        <f t="shared" si="91"/>
        <v>43466</v>
      </c>
      <c r="H47" s="299">
        <f t="shared" si="91"/>
        <v>86921</v>
      </c>
      <c r="I47" s="130">
        <f>IF(E47=0,0,((H47/E47)-1)*100)</f>
        <v>-27.994267442053122</v>
      </c>
      <c r="J47" s="3"/>
      <c r="L47" s="41" t="s">
        <v>68</v>
      </c>
      <c r="M47" s="45">
        <f>+M39+M43+M44+M45</f>
        <v>8940555</v>
      </c>
      <c r="N47" s="43">
        <f t="shared" ref="N47:V47" si="92">+N39+N43+N44+N45</f>
        <v>8904852</v>
      </c>
      <c r="O47" s="301">
        <f t="shared" si="92"/>
        <v>17845407</v>
      </c>
      <c r="P47" s="43">
        <f t="shared" si="92"/>
        <v>3971</v>
      </c>
      <c r="Q47" s="301">
        <f t="shared" si="92"/>
        <v>17849378</v>
      </c>
      <c r="R47" s="45">
        <f t="shared" si="92"/>
        <v>6060176</v>
      </c>
      <c r="S47" s="43">
        <f t="shared" si="92"/>
        <v>6067870</v>
      </c>
      <c r="T47" s="301">
        <f t="shared" si="92"/>
        <v>12128046</v>
      </c>
      <c r="U47" s="43">
        <f t="shared" si="92"/>
        <v>1237</v>
      </c>
      <c r="V47" s="301">
        <f t="shared" si="92"/>
        <v>12129283</v>
      </c>
      <c r="W47" s="46">
        <f>IF(Q47=0,0,((V47/Q47)-1)*100)</f>
        <v>-32.046466829264297</v>
      </c>
    </row>
    <row r="48" spans="1:23" ht="14.25" thickTop="1" thickBot="1" x14ac:dyDescent="0.25">
      <c r="A48" s="3" t="str">
        <f>IF(ISERROR(F48/G48)," ",IF(F48/G48&gt;0.5,IF(F48/G48&lt;1.5," ","NOT OK"),"NOT OK"))</f>
        <v xml:space="preserve"> </v>
      </c>
      <c r="B48" s="106" t="s">
        <v>18</v>
      </c>
      <c r="C48" s="120">
        <f>Lcc_BKK!C48+Lcc_DMK!C48</f>
        <v>6937</v>
      </c>
      <c r="D48" s="122">
        <f>Lcc_BKK!D48+Lcc_DMK!D48</f>
        <v>6952</v>
      </c>
      <c r="E48" s="158">
        <f>SUM(C48:D48)</f>
        <v>13889</v>
      </c>
      <c r="F48" s="120"/>
      <c r="G48" s="122"/>
      <c r="H48" s="158"/>
      <c r="I48" s="123"/>
      <c r="J48" s="3"/>
      <c r="L48" s="13" t="s">
        <v>18</v>
      </c>
      <c r="M48" s="37">
        <f>Lcc_BKK!M48+Lcc_DMK!M48</f>
        <v>986570</v>
      </c>
      <c r="N48" s="498">
        <f>Lcc_BKK!N48+Lcc_DMK!N48</f>
        <v>983446</v>
      </c>
      <c r="O48" s="169">
        <f>SUM(M48:N48)</f>
        <v>1970016</v>
      </c>
      <c r="P48" s="140">
        <f>Lcc_BKK!P48+Lcc_DMK!P48</f>
        <v>347</v>
      </c>
      <c r="Q48" s="169">
        <f>O48+P48</f>
        <v>1970363</v>
      </c>
      <c r="R48" s="37">
        <f>Lcc_BKK!R48+Lcc_DMK!R48</f>
        <v>0</v>
      </c>
      <c r="S48" s="473">
        <f>Lcc_BKK!S48+Lcc_DMK!S48</f>
        <v>0</v>
      </c>
      <c r="T48" s="172">
        <f>SUM(R48:S48)</f>
        <v>0</v>
      </c>
      <c r="U48" s="140">
        <f>Lcc_BKK!U48+Lcc_DMK!U48</f>
        <v>0</v>
      </c>
      <c r="V48" s="169">
        <f>T48+U48</f>
        <v>0</v>
      </c>
      <c r="W48" s="40">
        <f>IF(Q48=0,0,((V48/Q48)-1)*100)</f>
        <v>-100</v>
      </c>
    </row>
    <row r="49" spans="1:23" ht="15.75" customHeight="1" thickTop="1" thickBot="1" x14ac:dyDescent="0.25">
      <c r="A49" s="9" t="str">
        <f>IF(ISERROR(F49/G49)," ",IF(F49/G49&gt;0.5,IF(F49/G49&lt;1.5," ","NOT OK"),"NOT OK"))</f>
        <v xml:space="preserve"> </v>
      </c>
      <c r="B49" s="133" t="s">
        <v>19</v>
      </c>
      <c r="C49" s="127">
        <f t="shared" ref="C49:E49" si="93">+C44+C45+C48</f>
        <v>21430</v>
      </c>
      <c r="D49" s="135">
        <f t="shared" si="93"/>
        <v>21462</v>
      </c>
      <c r="E49" s="160">
        <f t="shared" si="93"/>
        <v>42892</v>
      </c>
      <c r="F49" s="127"/>
      <c r="G49" s="135"/>
      <c r="H49" s="160"/>
      <c r="I49" s="130"/>
      <c r="J49" s="9"/>
      <c r="K49" s="10"/>
      <c r="L49" s="47" t="s">
        <v>19</v>
      </c>
      <c r="M49" s="48">
        <f t="shared" ref="M49:Q49" si="94">+M44+M45+M48</f>
        <v>3128272</v>
      </c>
      <c r="N49" s="49">
        <f t="shared" si="94"/>
        <v>3110702</v>
      </c>
      <c r="O49" s="171">
        <f t="shared" si="94"/>
        <v>6238974</v>
      </c>
      <c r="P49" s="49">
        <f t="shared" si="94"/>
        <v>1118</v>
      </c>
      <c r="Q49" s="171">
        <f t="shared" si="94"/>
        <v>6240092</v>
      </c>
      <c r="R49" s="49"/>
      <c r="S49" s="475"/>
      <c r="T49" s="479"/>
      <c r="U49" s="488"/>
      <c r="V49" s="171"/>
      <c r="W49" s="50"/>
    </row>
    <row r="50" spans="1:23" ht="13.5" thickTop="1" x14ac:dyDescent="0.2">
      <c r="A50" s="3" t="str">
        <f>IF(ISERROR(F50/G50)," ",IF(F50/G50&gt;0.5,IF(F50/G50&lt;1.5," ","NOT OK"),"NOT OK"))</f>
        <v xml:space="preserve"> </v>
      </c>
      <c r="B50" s="106" t="s">
        <v>20</v>
      </c>
      <c r="C50" s="120">
        <f>Lcc_BKK!C50+Lcc_DMK!C50</f>
        <v>7041</v>
      </c>
      <c r="D50" s="122">
        <f>Lcc_BKK!D50+Lcc_DMK!D50</f>
        <v>7047</v>
      </c>
      <c r="E50" s="161">
        <f>SUM(C50:D50)</f>
        <v>14088</v>
      </c>
      <c r="F50" s="120"/>
      <c r="G50" s="122"/>
      <c r="H50" s="161"/>
      <c r="I50" s="123"/>
      <c r="J50" s="3"/>
      <c r="L50" s="13" t="s">
        <v>21</v>
      </c>
      <c r="M50" s="37">
        <f>Lcc_BKK!M50+Lcc_DMK!M50</f>
        <v>1007990</v>
      </c>
      <c r="N50" s="498">
        <f>Lcc_BKK!N50+Lcc_DMK!N50</f>
        <v>1013838</v>
      </c>
      <c r="O50" s="490">
        <f>SUM(M50:N50)</f>
        <v>2021828</v>
      </c>
      <c r="P50" s="491">
        <f>Lcc_BKK!P50+Lcc_DMK!P50</f>
        <v>128</v>
      </c>
      <c r="Q50" s="492">
        <f>O50+P50</f>
        <v>2021956</v>
      </c>
      <c r="R50" s="37"/>
      <c r="S50" s="473"/>
      <c r="T50" s="172"/>
      <c r="U50" s="140"/>
      <c r="V50" s="300"/>
      <c r="W50" s="40"/>
    </row>
    <row r="51" spans="1:23" x14ac:dyDescent="0.2">
      <c r="A51" s="3" t="str">
        <f t="shared" ref="A51" si="95">IF(ISERROR(F51/G51)," ",IF(F51/G51&gt;0.5,IF(F51/G51&lt;1.5," ","NOT OK"),"NOT OK"))</f>
        <v xml:space="preserve"> </v>
      </c>
      <c r="B51" s="106" t="s">
        <v>22</v>
      </c>
      <c r="C51" s="120">
        <f>Lcc_BKK!C51+Lcc_DMK!C51</f>
        <v>7143</v>
      </c>
      <c r="D51" s="122">
        <f>Lcc_BKK!D51+Lcc_DMK!D51</f>
        <v>7154</v>
      </c>
      <c r="E51" s="152">
        <f>SUM(C51:D51)</f>
        <v>14297</v>
      </c>
      <c r="F51" s="120"/>
      <c r="G51" s="122"/>
      <c r="H51" s="152"/>
      <c r="I51" s="123"/>
      <c r="J51" s="3"/>
      <c r="L51" s="13" t="s">
        <v>22</v>
      </c>
      <c r="M51" s="37">
        <f>Lcc_BKK!M51+Lcc_DMK!M51</f>
        <v>1058680</v>
      </c>
      <c r="N51" s="498">
        <f>Lcc_BKK!N51+Lcc_DMK!N51</f>
        <v>1037989</v>
      </c>
      <c r="O51" s="493">
        <f>SUM(M51:N51)</f>
        <v>2096669</v>
      </c>
      <c r="P51" s="494">
        <f>Lcc_BKK!P51+Lcc_DMK!P51</f>
        <v>79</v>
      </c>
      <c r="Q51" s="495">
        <f>O51+P51</f>
        <v>2096748</v>
      </c>
      <c r="R51" s="37"/>
      <c r="S51" s="473"/>
      <c r="T51" s="169"/>
      <c r="U51" s="486"/>
      <c r="V51" s="300"/>
      <c r="W51" s="40"/>
    </row>
    <row r="52" spans="1:23" ht="13.5" thickBot="1" x14ac:dyDescent="0.25">
      <c r="A52" s="3" t="str">
        <f t="shared" ref="A52:A54" si="96">IF(ISERROR(F52/G52)," ",IF(F52/G52&gt;0.5,IF(F52/G52&lt;1.5," ","NOT OK"),"NOT OK"))</f>
        <v xml:space="preserve"> </v>
      </c>
      <c r="B52" s="106" t="s">
        <v>23</v>
      </c>
      <c r="C52" s="120">
        <f>Lcc_BKK!C52+Lcc_DMK!C52</f>
        <v>6561</v>
      </c>
      <c r="D52" s="136">
        <f>Lcc_BKK!D52+Lcc_DMK!D52</f>
        <v>6569</v>
      </c>
      <c r="E52" s="298">
        <f t="shared" ref="E52" si="97">SUM(C52:D52)</f>
        <v>13130</v>
      </c>
      <c r="F52" s="120"/>
      <c r="G52" s="136"/>
      <c r="H52" s="298"/>
      <c r="I52" s="137"/>
      <c r="J52" s="3"/>
      <c r="L52" s="13" t="s">
        <v>23</v>
      </c>
      <c r="M52" s="37">
        <f>Lcc_BKK!M52+Lcc_DMK!M52</f>
        <v>940626</v>
      </c>
      <c r="N52" s="498">
        <f>Lcc_BKK!N52+Lcc_DMK!N52</f>
        <v>947292</v>
      </c>
      <c r="O52" s="493">
        <f t="shared" ref="O52" si="98">SUM(M52:N52)</f>
        <v>1887918</v>
      </c>
      <c r="P52" s="494">
        <f>Lcc_BKK!P52+Lcc_DMK!P52</f>
        <v>141</v>
      </c>
      <c r="Q52" s="495">
        <f>O52+P52</f>
        <v>1888059</v>
      </c>
      <c r="R52" s="37"/>
      <c r="S52" s="473"/>
      <c r="T52" s="169"/>
      <c r="U52" s="486"/>
      <c r="V52" s="300"/>
      <c r="W52" s="40"/>
    </row>
    <row r="53" spans="1:23" ht="14.25" thickTop="1" thickBot="1" x14ac:dyDescent="0.25">
      <c r="A53" s="3" t="str">
        <f t="shared" si="96"/>
        <v xml:space="preserve"> </v>
      </c>
      <c r="B53" s="126" t="s">
        <v>40</v>
      </c>
      <c r="C53" s="127">
        <f t="shared" ref="C53:E53" si="99">+C50+C51+C52</f>
        <v>20745</v>
      </c>
      <c r="D53" s="127">
        <f t="shared" si="99"/>
        <v>20770</v>
      </c>
      <c r="E53" s="127">
        <f t="shared" si="99"/>
        <v>41515</v>
      </c>
      <c r="F53" s="127"/>
      <c r="G53" s="127"/>
      <c r="H53" s="127"/>
      <c r="I53" s="130"/>
      <c r="J53" s="3"/>
      <c r="L53" s="472" t="s">
        <v>40</v>
      </c>
      <c r="M53" s="45">
        <f t="shared" ref="M53:Q53" si="100">+M50+M51+M52</f>
        <v>3007296</v>
      </c>
      <c r="N53" s="43">
        <f t="shared" si="100"/>
        <v>2999119</v>
      </c>
      <c r="O53" s="301">
        <f t="shared" si="100"/>
        <v>6006415</v>
      </c>
      <c r="P53" s="43">
        <f t="shared" si="100"/>
        <v>348</v>
      </c>
      <c r="Q53" s="301">
        <f t="shared" si="100"/>
        <v>6006763</v>
      </c>
      <c r="R53" s="43"/>
      <c r="S53" s="474"/>
      <c r="T53" s="478"/>
      <c r="U53" s="487"/>
      <c r="V53" s="301"/>
      <c r="W53" s="46"/>
    </row>
    <row r="54" spans="1:23" ht="14.25" thickTop="1" thickBot="1" x14ac:dyDescent="0.25">
      <c r="A54" s="3" t="str">
        <f t="shared" si="96"/>
        <v xml:space="preserve"> </v>
      </c>
      <c r="B54" s="126" t="s">
        <v>63</v>
      </c>
      <c r="C54" s="127">
        <f t="shared" ref="C54:E54" si="101">+C39+C43+C49+C53</f>
        <v>87993</v>
      </c>
      <c r="D54" s="129">
        <f t="shared" si="101"/>
        <v>88125</v>
      </c>
      <c r="E54" s="299">
        <f t="shared" si="101"/>
        <v>176118</v>
      </c>
      <c r="F54" s="127"/>
      <c r="G54" s="129"/>
      <c r="H54" s="299"/>
      <c r="I54" s="130"/>
      <c r="J54" s="3"/>
      <c r="L54" s="472" t="s">
        <v>63</v>
      </c>
      <c r="M54" s="45">
        <f t="shared" ref="M54:Q54" si="102">+M39+M43+M49+M53</f>
        <v>12934421</v>
      </c>
      <c r="N54" s="43">
        <f t="shared" si="102"/>
        <v>12887417</v>
      </c>
      <c r="O54" s="301">
        <f t="shared" si="102"/>
        <v>25821838</v>
      </c>
      <c r="P54" s="43">
        <f t="shared" si="102"/>
        <v>4666</v>
      </c>
      <c r="Q54" s="301">
        <f t="shared" si="102"/>
        <v>25826504</v>
      </c>
      <c r="R54" s="43"/>
      <c r="S54" s="474"/>
      <c r="T54" s="478"/>
      <c r="U54" s="487"/>
      <c r="V54" s="301"/>
      <c r="W54" s="46"/>
    </row>
    <row r="55" spans="1:23" ht="14.25" thickTop="1" thickBot="1" x14ac:dyDescent="0.25">
      <c r="B55" s="138" t="s">
        <v>60</v>
      </c>
      <c r="C55" s="102"/>
      <c r="D55" s="102"/>
      <c r="E55" s="102"/>
      <c r="F55" s="102"/>
      <c r="G55" s="102"/>
      <c r="H55" s="102"/>
      <c r="I55" s="102"/>
      <c r="J55" s="3"/>
      <c r="L55" s="53" t="s">
        <v>60</v>
      </c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3.5" thickTop="1" x14ac:dyDescent="0.2">
      <c r="B56" s="528" t="s">
        <v>27</v>
      </c>
      <c r="C56" s="529"/>
      <c r="D56" s="529"/>
      <c r="E56" s="529"/>
      <c r="F56" s="529"/>
      <c r="G56" s="529"/>
      <c r="H56" s="529"/>
      <c r="I56" s="530"/>
      <c r="J56" s="3"/>
      <c r="L56" s="531" t="s">
        <v>28</v>
      </c>
      <c r="M56" s="532"/>
      <c r="N56" s="532"/>
      <c r="O56" s="532"/>
      <c r="P56" s="532"/>
      <c r="Q56" s="532"/>
      <c r="R56" s="532"/>
      <c r="S56" s="532"/>
      <c r="T56" s="532"/>
      <c r="U56" s="532"/>
      <c r="V56" s="532"/>
      <c r="W56" s="533"/>
    </row>
    <row r="57" spans="1:23" ht="13.5" thickBot="1" x14ac:dyDescent="0.25">
      <c r="B57" s="534" t="s">
        <v>30</v>
      </c>
      <c r="C57" s="535"/>
      <c r="D57" s="535"/>
      <c r="E57" s="535"/>
      <c r="F57" s="535"/>
      <c r="G57" s="535"/>
      <c r="H57" s="535"/>
      <c r="I57" s="536"/>
      <c r="J57" s="3"/>
      <c r="L57" s="537" t="s">
        <v>50</v>
      </c>
      <c r="M57" s="538"/>
      <c r="N57" s="538"/>
      <c r="O57" s="538"/>
      <c r="P57" s="538"/>
      <c r="Q57" s="538"/>
      <c r="R57" s="538"/>
      <c r="S57" s="538"/>
      <c r="T57" s="538"/>
      <c r="U57" s="538"/>
      <c r="V57" s="538"/>
      <c r="W57" s="539"/>
    </row>
    <row r="58" spans="1:23" ht="14.25" thickTop="1" thickBot="1" x14ac:dyDescent="0.25">
      <c r="B58" s="101"/>
      <c r="C58" s="102"/>
      <c r="D58" s="102"/>
      <c r="E58" s="102"/>
      <c r="F58" s="102"/>
      <c r="G58" s="102"/>
      <c r="H58" s="102"/>
      <c r="I58" s="103"/>
      <c r="J58" s="3"/>
      <c r="L58" s="15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2"/>
    </row>
    <row r="59" spans="1:23" ht="14.25" thickTop="1" thickBot="1" x14ac:dyDescent="0.25">
      <c r="B59" s="104"/>
      <c r="C59" s="540" t="s">
        <v>64</v>
      </c>
      <c r="D59" s="541"/>
      <c r="E59" s="542"/>
      <c r="F59" s="540" t="s">
        <v>65</v>
      </c>
      <c r="G59" s="541"/>
      <c r="H59" s="542"/>
      <c r="I59" s="105" t="s">
        <v>2</v>
      </c>
      <c r="J59" s="3"/>
      <c r="L59" s="11"/>
      <c r="M59" s="543" t="s">
        <v>64</v>
      </c>
      <c r="N59" s="544"/>
      <c r="O59" s="544"/>
      <c r="P59" s="544"/>
      <c r="Q59" s="545"/>
      <c r="R59" s="543" t="s">
        <v>65</v>
      </c>
      <c r="S59" s="544"/>
      <c r="T59" s="544"/>
      <c r="U59" s="544"/>
      <c r="V59" s="545"/>
      <c r="W59" s="12" t="s">
        <v>2</v>
      </c>
    </row>
    <row r="60" spans="1:23" ht="13.5" thickTop="1" x14ac:dyDescent="0.2">
      <c r="B60" s="106" t="s">
        <v>3</v>
      </c>
      <c r="C60" s="107"/>
      <c r="D60" s="108"/>
      <c r="E60" s="109"/>
      <c r="F60" s="107"/>
      <c r="G60" s="108"/>
      <c r="H60" s="109"/>
      <c r="I60" s="110" t="s">
        <v>4</v>
      </c>
      <c r="J60" s="3"/>
      <c r="L60" s="13" t="s">
        <v>3</v>
      </c>
      <c r="M60" s="19"/>
      <c r="N60" s="15"/>
      <c r="O60" s="16"/>
      <c r="P60" s="17"/>
      <c r="Q60" s="20"/>
      <c r="R60" s="19"/>
      <c r="S60" s="15"/>
      <c r="T60" s="16"/>
      <c r="U60" s="17"/>
      <c r="V60" s="20"/>
      <c r="W60" s="21" t="s">
        <v>4</v>
      </c>
    </row>
    <row r="61" spans="1:23" ht="13.5" thickBot="1" x14ac:dyDescent="0.25">
      <c r="B61" s="111" t="s">
        <v>29</v>
      </c>
      <c r="C61" s="112" t="s">
        <v>5</v>
      </c>
      <c r="D61" s="113" t="s">
        <v>6</v>
      </c>
      <c r="E61" s="114" t="s">
        <v>7</v>
      </c>
      <c r="F61" s="112" t="s">
        <v>5</v>
      </c>
      <c r="G61" s="113" t="s">
        <v>6</v>
      </c>
      <c r="H61" s="114" t="s">
        <v>7</v>
      </c>
      <c r="I61" s="115"/>
      <c r="J61" s="3"/>
      <c r="L61" s="22"/>
      <c r="M61" s="27" t="s">
        <v>8</v>
      </c>
      <c r="N61" s="24" t="s">
        <v>9</v>
      </c>
      <c r="O61" s="25" t="s">
        <v>31</v>
      </c>
      <c r="P61" s="26" t="s">
        <v>32</v>
      </c>
      <c r="Q61" s="25" t="s">
        <v>7</v>
      </c>
      <c r="R61" s="27" t="s">
        <v>8</v>
      </c>
      <c r="S61" s="24" t="s">
        <v>9</v>
      </c>
      <c r="T61" s="25" t="s">
        <v>31</v>
      </c>
      <c r="U61" s="26" t="s">
        <v>32</v>
      </c>
      <c r="V61" s="25" t="s">
        <v>7</v>
      </c>
      <c r="W61" s="28"/>
    </row>
    <row r="62" spans="1:23" ht="5.25" customHeight="1" thickTop="1" x14ac:dyDescent="0.2">
      <c r="B62" s="106"/>
      <c r="C62" s="116"/>
      <c r="D62" s="117"/>
      <c r="E62" s="118"/>
      <c r="F62" s="116"/>
      <c r="G62" s="117"/>
      <c r="H62" s="118"/>
      <c r="I62" s="119"/>
      <c r="J62" s="3"/>
      <c r="L62" s="13"/>
      <c r="M62" s="33"/>
      <c r="N62" s="30"/>
      <c r="O62" s="31"/>
      <c r="P62" s="32"/>
      <c r="Q62" s="34"/>
      <c r="R62" s="33"/>
      <c r="S62" s="30"/>
      <c r="T62" s="31"/>
      <c r="U62" s="32"/>
      <c r="V62" s="34"/>
      <c r="W62" s="35"/>
    </row>
    <row r="63" spans="1:23" x14ac:dyDescent="0.2">
      <c r="A63" s="3" t="str">
        <f>IF(ISERROR(F63/G63)," ",IF(F63/G63&gt;0.5,IF(F63/G63&lt;1.5," ","NOT OK"),"NOT OK"))</f>
        <v xml:space="preserve"> </v>
      </c>
      <c r="B63" s="106" t="s">
        <v>10</v>
      </c>
      <c r="C63" s="120">
        <f t="shared" ref="C63:H69" si="103">+C9+C36</f>
        <v>13094</v>
      </c>
      <c r="D63" s="122">
        <f t="shared" si="103"/>
        <v>13094</v>
      </c>
      <c r="E63" s="295">
        <f t="shared" si="103"/>
        <v>26188</v>
      </c>
      <c r="F63" s="120">
        <f t="shared" si="103"/>
        <v>13777</v>
      </c>
      <c r="G63" s="122">
        <f t="shared" si="103"/>
        <v>13768</v>
      </c>
      <c r="H63" s="295">
        <f t="shared" si="103"/>
        <v>27545</v>
      </c>
      <c r="I63" s="123">
        <f t="shared" ref="I63:I65" si="104">IF(E63=0,0,((H63/E63)-1)*100)</f>
        <v>5.181762639376819</v>
      </c>
      <c r="J63" s="3"/>
      <c r="K63" s="6"/>
      <c r="L63" s="13" t="s">
        <v>10</v>
      </c>
      <c r="M63" s="39">
        <f t="shared" ref="M63:N65" si="105">+M9+M36</f>
        <v>1973864</v>
      </c>
      <c r="N63" s="37">
        <f t="shared" si="105"/>
        <v>2005520</v>
      </c>
      <c r="O63" s="169">
        <f>SUM(M63:N63)</f>
        <v>3979384</v>
      </c>
      <c r="P63" s="38">
        <f>P9+P36</f>
        <v>3199</v>
      </c>
      <c r="Q63" s="302">
        <f>+O63+P63</f>
        <v>3982583</v>
      </c>
      <c r="R63" s="39">
        <f t="shared" ref="R63:S65" si="106">+R9+R36</f>
        <v>2153969</v>
      </c>
      <c r="S63" s="37">
        <f t="shared" si="106"/>
        <v>2191079</v>
      </c>
      <c r="T63" s="169">
        <f>SUM(R63:S63)</f>
        <v>4345048</v>
      </c>
      <c r="U63" s="38">
        <f>U9+U36</f>
        <v>2576</v>
      </c>
      <c r="V63" s="302">
        <f>+T63+U63</f>
        <v>4347624</v>
      </c>
      <c r="W63" s="40">
        <f t="shared" ref="W63:W65" si="107">IF(Q63=0,0,((V63/Q63)-1)*100)</f>
        <v>9.1659357758520077</v>
      </c>
    </row>
    <row r="64" spans="1:23" x14ac:dyDescent="0.2">
      <c r="A64" s="3" t="str">
        <f>IF(ISERROR(F64/G64)," ",IF(F64/G64&gt;0.5,IF(F64/G64&lt;1.5," ","NOT OK"),"NOT OK"))</f>
        <v xml:space="preserve"> </v>
      </c>
      <c r="B64" s="106" t="s">
        <v>11</v>
      </c>
      <c r="C64" s="120">
        <f t="shared" si="103"/>
        <v>12842</v>
      </c>
      <c r="D64" s="122">
        <f t="shared" si="103"/>
        <v>12842</v>
      </c>
      <c r="E64" s="295">
        <f t="shared" si="103"/>
        <v>25684</v>
      </c>
      <c r="F64" s="120">
        <f t="shared" si="103"/>
        <v>13044</v>
      </c>
      <c r="G64" s="122">
        <f t="shared" si="103"/>
        <v>13046</v>
      </c>
      <c r="H64" s="295">
        <f t="shared" si="103"/>
        <v>26090</v>
      </c>
      <c r="I64" s="123">
        <f t="shared" si="104"/>
        <v>1.580750661890673</v>
      </c>
      <c r="J64" s="3"/>
      <c r="K64" s="6"/>
      <c r="L64" s="13" t="s">
        <v>11</v>
      </c>
      <c r="M64" s="39">
        <f t="shared" si="105"/>
        <v>1961600</v>
      </c>
      <c r="N64" s="37">
        <f t="shared" si="105"/>
        <v>1959566</v>
      </c>
      <c r="O64" s="300">
        <f t="shared" ref="O64:O65" si="108">SUM(M64:N64)</f>
        <v>3921166</v>
      </c>
      <c r="P64" s="38">
        <f>P10+P37</f>
        <v>3810</v>
      </c>
      <c r="Q64" s="302">
        <f>+O64+P64</f>
        <v>3924976</v>
      </c>
      <c r="R64" s="39">
        <f t="shared" si="106"/>
        <v>2100214</v>
      </c>
      <c r="S64" s="37">
        <f t="shared" si="106"/>
        <v>2102437</v>
      </c>
      <c r="T64" s="300">
        <f t="shared" ref="T64:T65" si="109">SUM(R64:S64)</f>
        <v>4202651</v>
      </c>
      <c r="U64" s="38">
        <f>U10+U37</f>
        <v>3098</v>
      </c>
      <c r="V64" s="302">
        <f>+T64+U64</f>
        <v>4205749</v>
      </c>
      <c r="W64" s="40">
        <f t="shared" si="107"/>
        <v>7.1534959704212309</v>
      </c>
    </row>
    <row r="65" spans="1:23" ht="13.5" thickBot="1" x14ac:dyDescent="0.25">
      <c r="A65" s="3" t="str">
        <f>IF(ISERROR(F65/G65)," ",IF(F65/G65&gt;0.5,IF(F65/G65&lt;1.5," ","NOT OK"),"NOT OK"))</f>
        <v xml:space="preserve"> </v>
      </c>
      <c r="B65" s="111" t="s">
        <v>12</v>
      </c>
      <c r="C65" s="124">
        <f t="shared" si="103"/>
        <v>13789</v>
      </c>
      <c r="D65" s="125">
        <f t="shared" si="103"/>
        <v>13791</v>
      </c>
      <c r="E65" s="295">
        <f t="shared" si="103"/>
        <v>27580</v>
      </c>
      <c r="F65" s="124">
        <f t="shared" si="103"/>
        <v>13768</v>
      </c>
      <c r="G65" s="125">
        <f t="shared" si="103"/>
        <v>13763</v>
      </c>
      <c r="H65" s="295">
        <f t="shared" si="103"/>
        <v>27531</v>
      </c>
      <c r="I65" s="123">
        <f t="shared" si="104"/>
        <v>-0.17766497461928488</v>
      </c>
      <c r="J65" s="3"/>
      <c r="K65" s="6"/>
      <c r="L65" s="22" t="s">
        <v>12</v>
      </c>
      <c r="M65" s="39">
        <f t="shared" si="105"/>
        <v>2133648</v>
      </c>
      <c r="N65" s="37">
        <f t="shared" si="105"/>
        <v>2204698</v>
      </c>
      <c r="O65" s="300">
        <f t="shared" si="108"/>
        <v>4338346</v>
      </c>
      <c r="P65" s="38">
        <f>P11+P38</f>
        <v>7707</v>
      </c>
      <c r="Q65" s="302">
        <f>+O65+P65</f>
        <v>4346053</v>
      </c>
      <c r="R65" s="39">
        <f t="shared" si="106"/>
        <v>2206432</v>
      </c>
      <c r="S65" s="37">
        <f t="shared" si="106"/>
        <v>2271736</v>
      </c>
      <c r="T65" s="300">
        <f t="shared" si="109"/>
        <v>4478168</v>
      </c>
      <c r="U65" s="38">
        <f>U11+U38</f>
        <v>4139</v>
      </c>
      <c r="V65" s="302">
        <f>+T65+U65</f>
        <v>4482307</v>
      </c>
      <c r="W65" s="40">
        <f t="shared" si="107"/>
        <v>3.135120533504776</v>
      </c>
    </row>
    <row r="66" spans="1:23" ht="14.25" thickTop="1" thickBot="1" x14ac:dyDescent="0.25">
      <c r="A66" s="3" t="str">
        <f>IF(ISERROR(F66/G66)," ",IF(F66/G66&gt;0.5,IF(F66/G66&lt;1.5," ","NOT OK"),"NOT OK"))</f>
        <v xml:space="preserve"> </v>
      </c>
      <c r="B66" s="126" t="s">
        <v>57</v>
      </c>
      <c r="C66" s="127">
        <f t="shared" si="103"/>
        <v>39725</v>
      </c>
      <c r="D66" s="129">
        <f t="shared" si="103"/>
        <v>39727</v>
      </c>
      <c r="E66" s="299">
        <f t="shared" si="103"/>
        <v>79452</v>
      </c>
      <c r="F66" s="127">
        <f t="shared" si="103"/>
        <v>40589</v>
      </c>
      <c r="G66" s="129">
        <f t="shared" si="103"/>
        <v>40577</v>
      </c>
      <c r="H66" s="299">
        <f t="shared" si="103"/>
        <v>81166</v>
      </c>
      <c r="I66" s="130">
        <f>IF(E66=0,0,((H66/E66)-1)*100)</f>
        <v>2.1572773498464537</v>
      </c>
      <c r="J66" s="3"/>
      <c r="L66" s="41" t="s">
        <v>57</v>
      </c>
      <c r="M66" s="45">
        <f t="shared" ref="M66:Q66" si="110">+M63+M64+M65</f>
        <v>6069112</v>
      </c>
      <c r="N66" s="43">
        <f t="shared" si="110"/>
        <v>6169784</v>
      </c>
      <c r="O66" s="301">
        <f t="shared" si="110"/>
        <v>12238896</v>
      </c>
      <c r="P66" s="43">
        <f t="shared" si="110"/>
        <v>14716</v>
      </c>
      <c r="Q66" s="301">
        <f t="shared" si="110"/>
        <v>12253612</v>
      </c>
      <c r="R66" s="45">
        <f t="shared" ref="R66:V66" si="111">+R63+R64+R65</f>
        <v>6460615</v>
      </c>
      <c r="S66" s="43">
        <f t="shared" si="111"/>
        <v>6565252</v>
      </c>
      <c r="T66" s="301">
        <f t="shared" si="111"/>
        <v>13025867</v>
      </c>
      <c r="U66" s="43">
        <f t="shared" si="111"/>
        <v>9813</v>
      </c>
      <c r="V66" s="301">
        <f t="shared" si="111"/>
        <v>13035680</v>
      </c>
      <c r="W66" s="46">
        <f>IF(Q66=0,0,((V66/Q66)-1)*100)</f>
        <v>6.3823466909185722</v>
      </c>
    </row>
    <row r="67" spans="1:23" ht="13.5" thickTop="1" x14ac:dyDescent="0.2">
      <c r="A67" s="3" t="str">
        <f t="shared" si="10"/>
        <v xml:space="preserve"> </v>
      </c>
      <c r="B67" s="106" t="s">
        <v>13</v>
      </c>
      <c r="C67" s="120">
        <f t="shared" si="103"/>
        <v>13913</v>
      </c>
      <c r="D67" s="122">
        <f t="shared" si="103"/>
        <v>13914</v>
      </c>
      <c r="E67" s="295">
        <f t="shared" si="103"/>
        <v>27827</v>
      </c>
      <c r="F67" s="120">
        <f t="shared" si="103"/>
        <v>13825</v>
      </c>
      <c r="G67" s="122">
        <f t="shared" si="103"/>
        <v>13837</v>
      </c>
      <c r="H67" s="295">
        <f t="shared" si="103"/>
        <v>27662</v>
      </c>
      <c r="I67" s="123">
        <f t="shared" ref="I67" si="112">IF(E67=0,0,((H67/E67)-1)*100)</f>
        <v>-0.59294929385129702</v>
      </c>
      <c r="J67" s="3"/>
      <c r="L67" s="13" t="s">
        <v>13</v>
      </c>
      <c r="M67" s="39">
        <f t="shared" ref="M67:N69" si="113">+M13+M40</f>
        <v>2240862</v>
      </c>
      <c r="N67" s="37">
        <f t="shared" si="113"/>
        <v>2183337</v>
      </c>
      <c r="O67" s="300">
        <f t="shared" ref="O67" si="114">SUM(M67:N67)</f>
        <v>4424199</v>
      </c>
      <c r="P67" s="38">
        <f>P13+P40</f>
        <v>4228</v>
      </c>
      <c r="Q67" s="302">
        <f>+O67+P67</f>
        <v>4428427</v>
      </c>
      <c r="R67" s="39">
        <f t="shared" ref="R67:S69" si="115">+R13+R40</f>
        <v>2254106</v>
      </c>
      <c r="S67" s="37">
        <f t="shared" si="115"/>
        <v>2228426</v>
      </c>
      <c r="T67" s="300">
        <f t="shared" ref="T67" si="116">SUM(R67:S67)</f>
        <v>4482532</v>
      </c>
      <c r="U67" s="38">
        <f>U13+U40</f>
        <v>4050</v>
      </c>
      <c r="V67" s="302">
        <f>+T67+U67</f>
        <v>4486582</v>
      </c>
      <c r="W67" s="40">
        <f t="shared" ref="W67" si="117">IF(Q67=0,0,((V67/Q67)-1)*100)</f>
        <v>1.3132202472796672</v>
      </c>
    </row>
    <row r="68" spans="1:23" x14ac:dyDescent="0.2">
      <c r="A68" s="3" t="str">
        <f>IF(ISERROR(F68/G68)," ",IF(F68/G68&gt;0.5,IF(F68/G68&lt;1.5," ","NOT OK"),"NOT OK"))</f>
        <v xml:space="preserve"> </v>
      </c>
      <c r="B68" s="106" t="s">
        <v>14</v>
      </c>
      <c r="C68" s="120">
        <f t="shared" si="103"/>
        <v>12503</v>
      </c>
      <c r="D68" s="122">
        <f t="shared" si="103"/>
        <v>12508</v>
      </c>
      <c r="E68" s="295">
        <f t="shared" si="103"/>
        <v>25011</v>
      </c>
      <c r="F68" s="120">
        <f t="shared" si="103"/>
        <v>11992</v>
      </c>
      <c r="G68" s="122">
        <f t="shared" si="103"/>
        <v>11961</v>
      </c>
      <c r="H68" s="295">
        <f t="shared" si="103"/>
        <v>23953</v>
      </c>
      <c r="I68" s="123">
        <f>IF(E68=0,0,((H68/E68)-1)*100)</f>
        <v>-4.2301387389548584</v>
      </c>
      <c r="J68" s="3"/>
      <c r="L68" s="13" t="s">
        <v>14</v>
      </c>
      <c r="M68" s="39">
        <f t="shared" si="113"/>
        <v>2033565</v>
      </c>
      <c r="N68" s="37">
        <f t="shared" si="113"/>
        <v>2054976</v>
      </c>
      <c r="O68" s="300">
        <f>+O14+O41</f>
        <v>4088541</v>
      </c>
      <c r="P68" s="38">
        <f>+P14+P41</f>
        <v>4421</v>
      </c>
      <c r="Q68" s="302">
        <f>+O68+P68</f>
        <v>4092962</v>
      </c>
      <c r="R68" s="39">
        <f t="shared" si="115"/>
        <v>1580227</v>
      </c>
      <c r="S68" s="37">
        <f t="shared" si="115"/>
        <v>1591839</v>
      </c>
      <c r="T68" s="300">
        <f>+T14+T41</f>
        <v>3172066</v>
      </c>
      <c r="U68" s="38">
        <f>+U14+U41</f>
        <v>2904</v>
      </c>
      <c r="V68" s="302">
        <f>+T68+U68</f>
        <v>3174970</v>
      </c>
      <c r="W68" s="40">
        <f>IF(Q68=0,0,((V68/Q68)-1)*100)</f>
        <v>-22.428549299993506</v>
      </c>
    </row>
    <row r="69" spans="1:23" ht="13.5" thickBot="1" x14ac:dyDescent="0.25">
      <c r="A69" s="3" t="str">
        <f>IF(ISERROR(F69/G69)," ",IF(F69/G69&gt;0.5,IF(F69/G69&lt;1.5," ","NOT OK"),"NOT OK"))</f>
        <v xml:space="preserve"> </v>
      </c>
      <c r="B69" s="106" t="s">
        <v>15</v>
      </c>
      <c r="C69" s="120">
        <f t="shared" si="103"/>
        <v>13621</v>
      </c>
      <c r="D69" s="122">
        <f t="shared" si="103"/>
        <v>13622</v>
      </c>
      <c r="E69" s="295">
        <f t="shared" si="103"/>
        <v>27243</v>
      </c>
      <c r="F69" s="120">
        <f t="shared" si="103"/>
        <v>8272</v>
      </c>
      <c r="G69" s="122">
        <f t="shared" si="103"/>
        <v>8249</v>
      </c>
      <c r="H69" s="295">
        <f t="shared" si="103"/>
        <v>16521</v>
      </c>
      <c r="I69" s="123">
        <f>IF(E69=0,0,((H69/E69)-1)*100)</f>
        <v>-39.356899019931724</v>
      </c>
      <c r="J69" s="3"/>
      <c r="L69" s="13" t="s">
        <v>15</v>
      </c>
      <c r="M69" s="39">
        <f t="shared" si="113"/>
        <v>2205117</v>
      </c>
      <c r="N69" s="37">
        <f t="shared" si="113"/>
        <v>2217389</v>
      </c>
      <c r="O69" s="169">
        <f>+O15+O42</f>
        <v>4422506</v>
      </c>
      <c r="P69" s="38">
        <f>+P15+P42</f>
        <v>6777</v>
      </c>
      <c r="Q69" s="172">
        <f>+O69+P69</f>
        <v>4429283</v>
      </c>
      <c r="R69" s="39">
        <f t="shared" si="115"/>
        <v>792655</v>
      </c>
      <c r="S69" s="37">
        <f t="shared" si="115"/>
        <v>835357</v>
      </c>
      <c r="T69" s="169">
        <f>+T15+T42</f>
        <v>1628012</v>
      </c>
      <c r="U69" s="38">
        <f>+U15+U42</f>
        <v>965</v>
      </c>
      <c r="V69" s="172">
        <f>+T69+U69</f>
        <v>1628977</v>
      </c>
      <c r="W69" s="40">
        <f>IF(Q69=0,0,((V69/Q69)-1)*100)</f>
        <v>-63.222557691617354</v>
      </c>
    </row>
    <row r="70" spans="1:23" ht="14.25" thickTop="1" thickBot="1" x14ac:dyDescent="0.25">
      <c r="A70" s="3" t="str">
        <f>IF(ISERROR(F70/G70)," ",IF(F70/G70&gt;0.5,IF(F70/G70&lt;1.5," ","NOT OK"),"NOT OK"))</f>
        <v xml:space="preserve"> </v>
      </c>
      <c r="B70" s="126" t="s">
        <v>61</v>
      </c>
      <c r="C70" s="127">
        <f>+C67+C68+C69</f>
        <v>40037</v>
      </c>
      <c r="D70" s="129">
        <f t="shared" ref="D70:H70" si="118">+D67+D68+D69</f>
        <v>40044</v>
      </c>
      <c r="E70" s="299">
        <f t="shared" si="118"/>
        <v>80081</v>
      </c>
      <c r="F70" s="127">
        <f t="shared" si="118"/>
        <v>34089</v>
      </c>
      <c r="G70" s="129">
        <f t="shared" si="118"/>
        <v>34047</v>
      </c>
      <c r="H70" s="299">
        <f t="shared" si="118"/>
        <v>68136</v>
      </c>
      <c r="I70" s="130">
        <f>IF(E70=0,0,((H70/E70)-1)*100)</f>
        <v>-14.91614740075673</v>
      </c>
      <c r="J70" s="3"/>
      <c r="L70" s="41" t="s">
        <v>61</v>
      </c>
      <c r="M70" s="45">
        <f>+M67+M68+M69</f>
        <v>6479544</v>
      </c>
      <c r="N70" s="43">
        <f t="shared" ref="N70:V70" si="119">+N67+N68+N69</f>
        <v>6455702</v>
      </c>
      <c r="O70" s="301">
        <f t="shared" si="119"/>
        <v>12935246</v>
      </c>
      <c r="P70" s="43">
        <f t="shared" si="119"/>
        <v>15426</v>
      </c>
      <c r="Q70" s="301">
        <f t="shared" si="119"/>
        <v>12950672</v>
      </c>
      <c r="R70" s="43">
        <f t="shared" si="119"/>
        <v>4626988</v>
      </c>
      <c r="S70" s="474">
        <f t="shared" si="119"/>
        <v>4655622</v>
      </c>
      <c r="T70" s="478">
        <f t="shared" si="119"/>
        <v>9282610</v>
      </c>
      <c r="U70" s="487">
        <f t="shared" si="119"/>
        <v>7919</v>
      </c>
      <c r="V70" s="301">
        <f t="shared" si="119"/>
        <v>9290529</v>
      </c>
      <c r="W70" s="46">
        <f>IF(Q70=0,0,((V70/Q70)-1)*100)</f>
        <v>-28.262185931355532</v>
      </c>
    </row>
    <row r="71" spans="1:23" ht="13.5" thickTop="1" x14ac:dyDescent="0.2">
      <c r="A71" s="3" t="str">
        <f t="shared" ref="A71" si="120">IF(ISERROR(F71/G71)," ",IF(F71/G71&gt;0.5,IF(F71/G71&lt;1.5," ","NOT OK"),"NOT OK"))</f>
        <v xml:space="preserve"> </v>
      </c>
      <c r="B71" s="106" t="s">
        <v>16</v>
      </c>
      <c r="C71" s="120">
        <f t="shared" ref="C71:H72" si="121">+C17+C44</f>
        <v>13233</v>
      </c>
      <c r="D71" s="122">
        <f t="shared" si="121"/>
        <v>13232</v>
      </c>
      <c r="E71" s="295">
        <f t="shared" si="121"/>
        <v>26465</v>
      </c>
      <c r="F71" s="120">
        <f t="shared" si="121"/>
        <v>386</v>
      </c>
      <c r="G71" s="122">
        <f t="shared" si="121"/>
        <v>387</v>
      </c>
      <c r="H71" s="295">
        <f t="shared" si="121"/>
        <v>773</v>
      </c>
      <c r="I71" s="123">
        <f t="shared" ref="I71" si="122">IF(E71=0,0,((H71/E71)-1)*100)</f>
        <v>-97.079161156244098</v>
      </c>
      <c r="J71" s="3"/>
      <c r="L71" s="13" t="s">
        <v>16</v>
      </c>
      <c r="M71" s="39">
        <f>+M17+M44</f>
        <v>2120275</v>
      </c>
      <c r="N71" s="37">
        <f>+N17+N44</f>
        <v>2101803</v>
      </c>
      <c r="O71" s="169">
        <f t="shared" ref="O71" si="123">SUM(M71:N71)</f>
        <v>4222078</v>
      </c>
      <c r="P71" s="38">
        <f>P17+P44</f>
        <v>4122</v>
      </c>
      <c r="Q71" s="172">
        <f>+O71+P71</f>
        <v>4226200</v>
      </c>
      <c r="R71" s="39">
        <f>+R17+R44</f>
        <v>25595</v>
      </c>
      <c r="S71" s="37">
        <f>+S17+S44</f>
        <v>22982</v>
      </c>
      <c r="T71" s="169">
        <f t="shared" ref="T71" si="124">SUM(R71:S71)</f>
        <v>48577</v>
      </c>
      <c r="U71" s="38">
        <f>U17+U44</f>
        <v>27</v>
      </c>
      <c r="V71" s="172">
        <f>+T71+U71</f>
        <v>48604</v>
      </c>
      <c r="W71" s="40">
        <f t="shared" ref="W71" si="125">IF(Q71=0,0,((V71/Q71)-1)*100)</f>
        <v>-98.849936112820018</v>
      </c>
    </row>
    <row r="72" spans="1:23" ht="13.5" thickBot="1" x14ac:dyDescent="0.25">
      <c r="A72" s="3" t="str">
        <f t="shared" ref="A72" si="126">IF(ISERROR(F72/G72)," ",IF(F72/G72&gt;0.5,IF(F72/G72&lt;1.5," ","NOT OK"),"NOT OK"))</f>
        <v xml:space="preserve"> </v>
      </c>
      <c r="B72" s="106" t="s">
        <v>66</v>
      </c>
      <c r="C72" s="120">
        <f t="shared" si="121"/>
        <v>13230</v>
      </c>
      <c r="D72" s="122">
        <f t="shared" si="121"/>
        <v>13235</v>
      </c>
      <c r="E72" s="158">
        <f t="shared" si="121"/>
        <v>26465</v>
      </c>
      <c r="F72" s="120">
        <f t="shared" si="121"/>
        <v>1187</v>
      </c>
      <c r="G72" s="122">
        <f t="shared" si="121"/>
        <v>1188</v>
      </c>
      <c r="H72" s="158">
        <f t="shared" si="121"/>
        <v>2375</v>
      </c>
      <c r="I72" s="123">
        <f>IF(E72=0,0,((H72/E72)-1)*100)</f>
        <v>-91.025883242017755</v>
      </c>
      <c r="J72" s="3"/>
      <c r="L72" s="13" t="s">
        <v>66</v>
      </c>
      <c r="M72" s="39">
        <f>+M18+M45</f>
        <v>2001562</v>
      </c>
      <c r="N72" s="37">
        <f>+N18+N45</f>
        <v>2022203</v>
      </c>
      <c r="O72" s="169">
        <f>SUM(M72:N72)</f>
        <v>4023765</v>
      </c>
      <c r="P72" s="38">
        <f>P18+P45</f>
        <v>3770</v>
      </c>
      <c r="Q72" s="172">
        <f>+O72+P72</f>
        <v>4027535</v>
      </c>
      <c r="R72" s="39">
        <f>+R18+R45</f>
        <v>111314</v>
      </c>
      <c r="S72" s="37">
        <f>+S18+S45</f>
        <v>100335</v>
      </c>
      <c r="T72" s="169">
        <f>SUM(R72:S72)</f>
        <v>211649</v>
      </c>
      <c r="U72" s="38">
        <f>U18+U45</f>
        <v>0</v>
      </c>
      <c r="V72" s="172">
        <f>+T72+U72</f>
        <v>211649</v>
      </c>
      <c r="W72" s="40">
        <f t="shared" ref="W72" si="127">IF(Q72=0,0,((V72/Q72)-1)*100)</f>
        <v>-94.744949454194682</v>
      </c>
    </row>
    <row r="73" spans="1:23" ht="14.25" thickTop="1" thickBot="1" x14ac:dyDescent="0.25">
      <c r="A73" s="3" t="str">
        <f>IF(ISERROR(F73/G73)," ",IF(F73/G73&gt;0.5,IF(F73/G73&lt;1.5," ","NOT OK"),"NOT OK"))</f>
        <v xml:space="preserve"> </v>
      </c>
      <c r="B73" s="126" t="s">
        <v>67</v>
      </c>
      <c r="C73" s="127">
        <f>C70+C71+C72</f>
        <v>66500</v>
      </c>
      <c r="D73" s="128">
        <f t="shared" ref="D73" si="128">D70+D71+D72</f>
        <v>66511</v>
      </c>
      <c r="E73" s="511">
        <f t="shared" ref="E73" si="129">E70+E71+E72</f>
        <v>133011</v>
      </c>
      <c r="F73" s="127">
        <f t="shared" ref="F73" si="130">F70+F71+F72</f>
        <v>35662</v>
      </c>
      <c r="G73" s="129">
        <f t="shared" ref="G73" si="131">G70+G71+G72</f>
        <v>35622</v>
      </c>
      <c r="H73" s="299">
        <f t="shared" ref="H73" si="132">H70+H71+H72</f>
        <v>71284</v>
      </c>
      <c r="I73" s="130">
        <f>IF(E73=0,0,((H73/E73)-1)*100)</f>
        <v>-46.407439986166551</v>
      </c>
      <c r="J73" s="3"/>
      <c r="L73" s="41" t="s">
        <v>67</v>
      </c>
      <c r="M73" s="42">
        <f>M70+M71+M72</f>
        <v>10601381</v>
      </c>
      <c r="N73" s="42">
        <f t="shared" ref="N73" si="133">N70+N71+N72</f>
        <v>10579708</v>
      </c>
      <c r="O73" s="512">
        <f t="shared" ref="O73" si="134">O70+O71+O72</f>
        <v>21181089</v>
      </c>
      <c r="P73" s="42">
        <f t="shared" ref="P73" si="135">P70+P71+P72</f>
        <v>23318</v>
      </c>
      <c r="Q73" s="512">
        <f t="shared" ref="Q73" si="136">Q70+Q71+Q72</f>
        <v>21204407</v>
      </c>
      <c r="R73" s="42">
        <f t="shared" ref="R73" si="137">R70+R71+R72</f>
        <v>4763897</v>
      </c>
      <c r="S73" s="42">
        <f t="shared" ref="S73" si="138">S70+S71+S72</f>
        <v>4778939</v>
      </c>
      <c r="T73" s="512">
        <f t="shared" ref="T73" si="139">T70+T71+T72</f>
        <v>9542836</v>
      </c>
      <c r="U73" s="42">
        <f t="shared" ref="U73" si="140">U70+U71+U72</f>
        <v>7946</v>
      </c>
      <c r="V73" s="512">
        <f t="shared" ref="V73" si="141">V70+V71+V72</f>
        <v>9550782</v>
      </c>
      <c r="W73" s="46">
        <f>IF(Q73=0,0,((V73/Q73)-1)*100)</f>
        <v>-54.958504616516748</v>
      </c>
    </row>
    <row r="74" spans="1:23" ht="14.25" thickTop="1" thickBot="1" x14ac:dyDescent="0.25">
      <c r="A74" s="3" t="str">
        <f>IF(ISERROR(F74/G74)," ",IF(F74/G74&gt;0.5,IF(F74/G74&lt;1.5," ","NOT OK"),"NOT OK"))</f>
        <v xml:space="preserve"> </v>
      </c>
      <c r="B74" s="126" t="s">
        <v>68</v>
      </c>
      <c r="C74" s="127">
        <f>+C66+C70+C71+C72</f>
        <v>106225</v>
      </c>
      <c r="D74" s="129">
        <f t="shared" ref="D74:H74" si="142">+D66+D70+D71+D72</f>
        <v>106238</v>
      </c>
      <c r="E74" s="299">
        <f t="shared" si="142"/>
        <v>212463</v>
      </c>
      <c r="F74" s="127">
        <f t="shared" si="142"/>
        <v>76251</v>
      </c>
      <c r="G74" s="129">
        <f t="shared" si="142"/>
        <v>76199</v>
      </c>
      <c r="H74" s="299">
        <f t="shared" si="142"/>
        <v>152450</v>
      </c>
      <c r="I74" s="130">
        <f>IF(E74=0,0,((H74/E74)-1)*100)</f>
        <v>-28.246329949214687</v>
      </c>
      <c r="J74" s="3"/>
      <c r="L74" s="41" t="s">
        <v>68</v>
      </c>
      <c r="M74" s="45">
        <f>+M66+M70+M71+M72</f>
        <v>16670493</v>
      </c>
      <c r="N74" s="43">
        <f t="shared" ref="N74:V74" si="143">+N66+N70+N71+N72</f>
        <v>16749492</v>
      </c>
      <c r="O74" s="301">
        <f t="shared" si="143"/>
        <v>33419985</v>
      </c>
      <c r="P74" s="43">
        <f t="shared" si="143"/>
        <v>38034</v>
      </c>
      <c r="Q74" s="301">
        <f t="shared" si="143"/>
        <v>33458019</v>
      </c>
      <c r="R74" s="45">
        <f t="shared" si="143"/>
        <v>11224512</v>
      </c>
      <c r="S74" s="43">
        <f t="shared" si="143"/>
        <v>11344191</v>
      </c>
      <c r="T74" s="301">
        <f t="shared" si="143"/>
        <v>22568703</v>
      </c>
      <c r="U74" s="43">
        <f t="shared" si="143"/>
        <v>17759</v>
      </c>
      <c r="V74" s="301">
        <f t="shared" si="143"/>
        <v>22586462</v>
      </c>
      <c r="W74" s="46">
        <f>IF(Q74=0,0,((V74/Q74)-1)*100)</f>
        <v>-32.493128179525513</v>
      </c>
    </row>
    <row r="75" spans="1:23" ht="14.25" thickTop="1" thickBot="1" x14ac:dyDescent="0.25">
      <c r="A75" s="3" t="str">
        <f>IF(ISERROR(F75/G75)," ",IF(F75/G75&gt;0.5,IF(F75/G75&lt;1.5," ","NOT OK"),"NOT OK"))</f>
        <v xml:space="preserve"> </v>
      </c>
      <c r="B75" s="106" t="s">
        <v>18</v>
      </c>
      <c r="C75" s="120">
        <f t="shared" ref="C75:E75" si="144">+C21+C48</f>
        <v>12934</v>
      </c>
      <c r="D75" s="122">
        <f t="shared" si="144"/>
        <v>12930</v>
      </c>
      <c r="E75" s="158">
        <f t="shared" si="144"/>
        <v>25864</v>
      </c>
      <c r="F75" s="120"/>
      <c r="G75" s="122"/>
      <c r="H75" s="158"/>
      <c r="I75" s="123"/>
      <c r="J75" s="3"/>
      <c r="L75" s="13" t="s">
        <v>18</v>
      </c>
      <c r="M75" s="39">
        <f>+M21+M48</f>
        <v>1958350</v>
      </c>
      <c r="N75" s="37">
        <f>+N21+N48</f>
        <v>1956909</v>
      </c>
      <c r="O75" s="169">
        <f>SUM(M75:N75)</f>
        <v>3915259</v>
      </c>
      <c r="P75" s="38">
        <f>P21+P48</f>
        <v>2527</v>
      </c>
      <c r="Q75" s="169">
        <f>+O75+P75</f>
        <v>3917786</v>
      </c>
      <c r="R75" s="39"/>
      <c r="S75" s="37"/>
      <c r="T75" s="169"/>
      <c r="U75" s="38"/>
      <c r="V75" s="169"/>
      <c r="W75" s="40"/>
    </row>
    <row r="76" spans="1:23" ht="15.75" customHeight="1" thickTop="1" thickBot="1" x14ac:dyDescent="0.25">
      <c r="A76" s="9" t="str">
        <f>IF(ISERROR(F76/G76)," ",IF(F76/G76&gt;0.5,IF(F76/G76&lt;1.5," ","NOT OK"),"NOT OK"))</f>
        <v xml:space="preserve"> </v>
      </c>
      <c r="B76" s="133" t="s">
        <v>19</v>
      </c>
      <c r="C76" s="127">
        <f t="shared" ref="C76:E76" si="145">+C71+C72+C75</f>
        <v>39397</v>
      </c>
      <c r="D76" s="135">
        <f t="shared" si="145"/>
        <v>39397</v>
      </c>
      <c r="E76" s="160">
        <f t="shared" si="145"/>
        <v>78794</v>
      </c>
      <c r="F76" s="127"/>
      <c r="G76" s="135"/>
      <c r="H76" s="160"/>
      <c r="I76" s="130"/>
      <c r="J76" s="9"/>
      <c r="K76" s="10"/>
      <c r="L76" s="47" t="s">
        <v>19</v>
      </c>
      <c r="M76" s="48">
        <f t="shared" ref="M76:Q76" si="146">+M71+M72+M75</f>
        <v>6080187</v>
      </c>
      <c r="N76" s="49">
        <f t="shared" si="146"/>
        <v>6080915</v>
      </c>
      <c r="O76" s="171">
        <f t="shared" si="146"/>
        <v>12161102</v>
      </c>
      <c r="P76" s="49">
        <f t="shared" si="146"/>
        <v>10419</v>
      </c>
      <c r="Q76" s="171">
        <f t="shared" si="146"/>
        <v>12171521</v>
      </c>
      <c r="R76" s="49"/>
      <c r="S76" s="475"/>
      <c r="T76" s="479"/>
      <c r="U76" s="488"/>
      <c r="V76" s="171"/>
      <c r="W76" s="50"/>
    </row>
    <row r="77" spans="1:23" ht="13.5" thickTop="1" x14ac:dyDescent="0.2">
      <c r="A77" s="3" t="str">
        <f>IF(ISERROR(F77/G77)," ",IF(F77/G77&gt;0.5,IF(F77/G77&lt;1.5," ","NOT OK"),"NOT OK"))</f>
        <v xml:space="preserve"> </v>
      </c>
      <c r="B77" s="106" t="s">
        <v>20</v>
      </c>
      <c r="C77" s="120">
        <f t="shared" ref="C77:E81" si="147">+C23+C50</f>
        <v>13388</v>
      </c>
      <c r="D77" s="122">
        <f t="shared" si="147"/>
        <v>13394</v>
      </c>
      <c r="E77" s="161">
        <f t="shared" si="147"/>
        <v>26782</v>
      </c>
      <c r="F77" s="120"/>
      <c r="G77" s="122"/>
      <c r="H77" s="161"/>
      <c r="I77" s="123"/>
      <c r="J77" s="3"/>
      <c r="L77" s="13" t="s">
        <v>21</v>
      </c>
      <c r="M77" s="39">
        <f t="shared" ref="M77:N79" si="148">+M23+M50</f>
        <v>2061810</v>
      </c>
      <c r="N77" s="37">
        <f t="shared" si="148"/>
        <v>2072843</v>
      </c>
      <c r="O77" s="169">
        <f>SUM(M77:N77)</f>
        <v>4134653</v>
      </c>
      <c r="P77" s="38">
        <f>P23+P50</f>
        <v>2438</v>
      </c>
      <c r="Q77" s="169">
        <f>+O77+P77</f>
        <v>4137091</v>
      </c>
      <c r="R77" s="39"/>
      <c r="S77" s="37"/>
      <c r="T77" s="169"/>
      <c r="U77" s="38"/>
      <c r="V77" s="169"/>
      <c r="W77" s="40"/>
    </row>
    <row r="78" spans="1:23" x14ac:dyDescent="0.2">
      <c r="A78" s="3" t="str">
        <f t="shared" ref="A78" si="149">IF(ISERROR(F78/G78)," ",IF(F78/G78&gt;0.5,IF(F78/G78&lt;1.5," ","NOT OK"),"NOT OK"))</f>
        <v xml:space="preserve"> </v>
      </c>
      <c r="B78" s="106" t="s">
        <v>22</v>
      </c>
      <c r="C78" s="120">
        <f t="shared" si="147"/>
        <v>13725</v>
      </c>
      <c r="D78" s="122">
        <f t="shared" si="147"/>
        <v>13709</v>
      </c>
      <c r="E78" s="152">
        <f t="shared" si="147"/>
        <v>27434</v>
      </c>
      <c r="F78" s="120"/>
      <c r="G78" s="122"/>
      <c r="H78" s="152"/>
      <c r="I78" s="123"/>
      <c r="J78" s="3"/>
      <c r="L78" s="13" t="s">
        <v>22</v>
      </c>
      <c r="M78" s="39">
        <f t="shared" si="148"/>
        <v>2157706</v>
      </c>
      <c r="N78" s="37">
        <f t="shared" si="148"/>
        <v>2145541</v>
      </c>
      <c r="O78" s="169">
        <f>SUM(M78:N78)</f>
        <v>4303247</v>
      </c>
      <c r="P78" s="38">
        <f>P24+P51</f>
        <v>4310</v>
      </c>
      <c r="Q78" s="169">
        <f>+O78+P78</f>
        <v>4307557</v>
      </c>
      <c r="R78" s="39"/>
      <c r="S78" s="37"/>
      <c r="T78" s="169"/>
      <c r="U78" s="38"/>
      <c r="V78" s="169"/>
      <c r="W78" s="40"/>
    </row>
    <row r="79" spans="1:23" ht="13.5" thickBot="1" x14ac:dyDescent="0.25">
      <c r="A79" s="3" t="str">
        <f t="shared" ref="A79" si="150">IF(ISERROR(F79/G79)," ",IF(F79/G79&gt;0.5,IF(F79/G79&lt;1.5," ","NOT OK"),"NOT OK"))</f>
        <v xml:space="preserve"> </v>
      </c>
      <c r="B79" s="106" t="s">
        <v>23</v>
      </c>
      <c r="C79" s="120">
        <f t="shared" si="147"/>
        <v>12907</v>
      </c>
      <c r="D79" s="136">
        <f t="shared" si="147"/>
        <v>12923</v>
      </c>
      <c r="E79" s="298">
        <f t="shared" si="147"/>
        <v>25830</v>
      </c>
      <c r="F79" s="120"/>
      <c r="G79" s="136"/>
      <c r="H79" s="298"/>
      <c r="I79" s="137"/>
      <c r="J79" s="3"/>
      <c r="L79" s="13" t="s">
        <v>23</v>
      </c>
      <c r="M79" s="39">
        <f t="shared" si="148"/>
        <v>1920711</v>
      </c>
      <c r="N79" s="37">
        <f t="shared" si="148"/>
        <v>1952393</v>
      </c>
      <c r="O79" s="169">
        <f t="shared" ref="O79" si="151">SUM(M79:N79)</f>
        <v>3873104</v>
      </c>
      <c r="P79" s="38">
        <f>P25+P52</f>
        <v>3568</v>
      </c>
      <c r="Q79" s="172">
        <f>+O79+P79</f>
        <v>3876672</v>
      </c>
      <c r="R79" s="39"/>
      <c r="S79" s="37"/>
      <c r="T79" s="169"/>
      <c r="U79" s="38"/>
      <c r="V79" s="172"/>
      <c r="W79" s="40"/>
    </row>
    <row r="80" spans="1:23" ht="14.25" thickTop="1" thickBot="1" x14ac:dyDescent="0.25">
      <c r="A80" s="3" t="str">
        <f>IF(ISERROR(F80/G80)," ",IF(F80/G80&gt;0.5,IF(F80/G80&lt;1.5," ","NOT OK"),"NOT OK"))</f>
        <v xml:space="preserve"> </v>
      </c>
      <c r="B80" s="126" t="s">
        <v>40</v>
      </c>
      <c r="C80" s="127">
        <f t="shared" si="147"/>
        <v>40020</v>
      </c>
      <c r="D80" s="127">
        <f t="shared" si="147"/>
        <v>40026</v>
      </c>
      <c r="E80" s="127">
        <f t="shared" si="147"/>
        <v>80046</v>
      </c>
      <c r="F80" s="127"/>
      <c r="G80" s="127"/>
      <c r="H80" s="127"/>
      <c r="I80" s="130"/>
      <c r="J80" s="3"/>
      <c r="L80" s="472" t="s">
        <v>40</v>
      </c>
      <c r="M80" s="45">
        <f t="shared" ref="M80:Q80" si="152">+M77+M78+M79</f>
        <v>6140227</v>
      </c>
      <c r="N80" s="43">
        <f t="shared" si="152"/>
        <v>6170777</v>
      </c>
      <c r="O80" s="301">
        <f t="shared" si="152"/>
        <v>12311004</v>
      </c>
      <c r="P80" s="43">
        <f t="shared" si="152"/>
        <v>10316</v>
      </c>
      <c r="Q80" s="301">
        <f t="shared" si="152"/>
        <v>12321320</v>
      </c>
      <c r="R80" s="43"/>
      <c r="S80" s="474"/>
      <c r="T80" s="478"/>
      <c r="U80" s="487"/>
      <c r="V80" s="301"/>
      <c r="W80" s="46"/>
    </row>
    <row r="81" spans="1:23" ht="14.25" thickTop="1" thickBot="1" x14ac:dyDescent="0.25">
      <c r="A81" s="3" t="str">
        <f>IF(ISERROR(F81/G81)," ",IF(F81/G81&gt;0.5,IF(F81/G81&lt;1.5," ","NOT OK"),"NOT OK"))</f>
        <v xml:space="preserve"> </v>
      </c>
      <c r="B81" s="126" t="s">
        <v>63</v>
      </c>
      <c r="C81" s="127">
        <f t="shared" si="147"/>
        <v>159179</v>
      </c>
      <c r="D81" s="129">
        <f t="shared" si="147"/>
        <v>159194</v>
      </c>
      <c r="E81" s="299">
        <f t="shared" si="147"/>
        <v>318373</v>
      </c>
      <c r="F81" s="127"/>
      <c r="G81" s="129"/>
      <c r="H81" s="299"/>
      <c r="I81" s="130"/>
      <c r="J81" s="3"/>
      <c r="L81" s="472" t="s">
        <v>63</v>
      </c>
      <c r="M81" s="45">
        <f t="shared" ref="M81:Q81" si="153">+M66+M74+M76+M80</f>
        <v>34960019</v>
      </c>
      <c r="N81" s="43">
        <f t="shared" si="153"/>
        <v>35170968</v>
      </c>
      <c r="O81" s="301">
        <f t="shared" si="153"/>
        <v>70130987</v>
      </c>
      <c r="P81" s="43">
        <f t="shared" si="153"/>
        <v>73485</v>
      </c>
      <c r="Q81" s="301">
        <f t="shared" si="153"/>
        <v>70204472</v>
      </c>
      <c r="R81" s="43"/>
      <c r="S81" s="474"/>
      <c r="T81" s="478"/>
      <c r="U81" s="487"/>
      <c r="V81" s="301"/>
      <c r="W81" s="46"/>
    </row>
    <row r="82" spans="1:23" ht="14.25" thickTop="1" thickBot="1" x14ac:dyDescent="0.25">
      <c r="B82" s="138" t="s">
        <v>60</v>
      </c>
      <c r="C82" s="102"/>
      <c r="D82" s="102"/>
      <c r="E82" s="102"/>
      <c r="F82" s="102"/>
      <c r="G82" s="102"/>
      <c r="H82" s="102"/>
      <c r="I82" s="102"/>
      <c r="J82" s="102"/>
      <c r="L82" s="53" t="s">
        <v>60</v>
      </c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1:23" ht="13.5" thickTop="1" x14ac:dyDescent="0.2">
      <c r="L83" s="525" t="s">
        <v>33</v>
      </c>
      <c r="M83" s="526"/>
      <c r="N83" s="526"/>
      <c r="O83" s="526"/>
      <c r="P83" s="526"/>
      <c r="Q83" s="526"/>
      <c r="R83" s="526"/>
      <c r="S83" s="526"/>
      <c r="T83" s="526"/>
      <c r="U83" s="526"/>
      <c r="V83" s="526"/>
      <c r="W83" s="527"/>
    </row>
    <row r="84" spans="1:23" ht="13.5" thickBot="1" x14ac:dyDescent="0.25">
      <c r="L84" s="519" t="s">
        <v>43</v>
      </c>
      <c r="M84" s="520"/>
      <c r="N84" s="520"/>
      <c r="O84" s="520"/>
      <c r="P84" s="520"/>
      <c r="Q84" s="520"/>
      <c r="R84" s="520"/>
      <c r="S84" s="520"/>
      <c r="T84" s="520"/>
      <c r="U84" s="520"/>
      <c r="V84" s="520"/>
      <c r="W84" s="521"/>
    </row>
    <row r="85" spans="1:23" ht="14.25" thickTop="1" thickBot="1" x14ac:dyDescent="0.25">
      <c r="L85" s="54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 t="s">
        <v>34</v>
      </c>
    </row>
    <row r="86" spans="1:23" ht="14.25" customHeight="1" thickTop="1" thickBot="1" x14ac:dyDescent="0.25">
      <c r="L86" s="57"/>
      <c r="M86" s="522" t="s">
        <v>64</v>
      </c>
      <c r="N86" s="523"/>
      <c r="O86" s="523"/>
      <c r="P86" s="523"/>
      <c r="Q86" s="524"/>
      <c r="R86" s="522" t="s">
        <v>65</v>
      </c>
      <c r="S86" s="523"/>
      <c r="T86" s="523"/>
      <c r="U86" s="523"/>
      <c r="V86" s="524"/>
      <c r="W86" s="318" t="s">
        <v>2</v>
      </c>
    </row>
    <row r="87" spans="1:23" ht="13.5" thickTop="1" x14ac:dyDescent="0.2">
      <c r="L87" s="59" t="s">
        <v>3</v>
      </c>
      <c r="M87" s="60"/>
      <c r="N87" s="54"/>
      <c r="O87" s="61"/>
      <c r="P87" s="62"/>
      <c r="Q87" s="315"/>
      <c r="R87" s="60"/>
      <c r="S87" s="54"/>
      <c r="T87" s="61"/>
      <c r="U87" s="62"/>
      <c r="V87" s="315"/>
      <c r="W87" s="316" t="s">
        <v>4</v>
      </c>
    </row>
    <row r="88" spans="1:23" ht="13.5" thickBot="1" x14ac:dyDescent="0.25">
      <c r="L88" s="64"/>
      <c r="M88" s="65" t="s">
        <v>35</v>
      </c>
      <c r="N88" s="66" t="s">
        <v>36</v>
      </c>
      <c r="O88" s="67" t="s">
        <v>37</v>
      </c>
      <c r="P88" s="68" t="s">
        <v>32</v>
      </c>
      <c r="Q88" s="314" t="s">
        <v>7</v>
      </c>
      <c r="R88" s="65" t="s">
        <v>35</v>
      </c>
      <c r="S88" s="66" t="s">
        <v>36</v>
      </c>
      <c r="T88" s="67" t="s">
        <v>37</v>
      </c>
      <c r="U88" s="68" t="s">
        <v>32</v>
      </c>
      <c r="V88" s="314" t="s">
        <v>7</v>
      </c>
      <c r="W88" s="317"/>
    </row>
    <row r="89" spans="1:23" ht="4.5" customHeight="1" thickTop="1" x14ac:dyDescent="0.2">
      <c r="L89" s="59"/>
      <c r="M89" s="70"/>
      <c r="N89" s="71"/>
      <c r="O89" s="72"/>
      <c r="P89" s="73"/>
      <c r="Q89" s="72"/>
      <c r="R89" s="70"/>
      <c r="S89" s="71"/>
      <c r="T89" s="72"/>
      <c r="U89" s="73"/>
      <c r="V89" s="72"/>
      <c r="W89" s="74"/>
    </row>
    <row r="90" spans="1:23" x14ac:dyDescent="0.2">
      <c r="L90" s="59" t="s">
        <v>10</v>
      </c>
      <c r="M90" s="75">
        <f>+Lcc_BKK!M90+Lcc_DMK!M90</f>
        <v>1890</v>
      </c>
      <c r="N90" s="76">
        <f>+Lcc_BKK!N90+Lcc_DMK!N90</f>
        <v>4356</v>
      </c>
      <c r="O90" s="184">
        <f>SUM(M90:N90)</f>
        <v>6246</v>
      </c>
      <c r="P90" s="77">
        <f>Lcc_BKK!P90+Lcc_DMK!P90</f>
        <v>0</v>
      </c>
      <c r="Q90" s="182">
        <f>O90+P90</f>
        <v>6246</v>
      </c>
      <c r="R90" s="75">
        <f>+Lcc_BKK!R90+Lcc_DMK!R90</f>
        <v>2467</v>
      </c>
      <c r="S90" s="76">
        <f>+Lcc_BKK!S90+Lcc_DMK!S90</f>
        <v>3801</v>
      </c>
      <c r="T90" s="184">
        <f>SUM(R90:S90)</f>
        <v>6268</v>
      </c>
      <c r="U90" s="77">
        <f>Lcc_BKK!U90+Lcc_DMK!U90</f>
        <v>0</v>
      </c>
      <c r="V90" s="182">
        <f>T90+U90</f>
        <v>6268</v>
      </c>
      <c r="W90" s="78">
        <f>IF(Q90=0,0,((V90/Q90)-1)*100)</f>
        <v>0.35222542427153503</v>
      </c>
    </row>
    <row r="91" spans="1:23" x14ac:dyDescent="0.2">
      <c r="L91" s="59" t="s">
        <v>11</v>
      </c>
      <c r="M91" s="75">
        <f>+Lcc_BKK!M91+Lcc_DMK!M91</f>
        <v>1919</v>
      </c>
      <c r="N91" s="76">
        <f>+Lcc_BKK!N91+Lcc_DMK!N91</f>
        <v>4055</v>
      </c>
      <c r="O91" s="184">
        <f t="shared" ref="O91:O92" si="154">SUM(M91:N91)</f>
        <v>5974</v>
      </c>
      <c r="P91" s="77">
        <f>Lcc_BKK!P91+Lcc_DMK!P91</f>
        <v>0</v>
      </c>
      <c r="Q91" s="182">
        <f>O91+P91</f>
        <v>5974</v>
      </c>
      <c r="R91" s="75">
        <f>+Lcc_BKK!R91+Lcc_DMK!R91</f>
        <v>2573</v>
      </c>
      <c r="S91" s="76">
        <f>+Lcc_BKK!S91+Lcc_DMK!S91</f>
        <v>2840</v>
      </c>
      <c r="T91" s="184">
        <f t="shared" ref="T91:T92" si="155">SUM(R91:S91)</f>
        <v>5413</v>
      </c>
      <c r="U91" s="77">
        <f>Lcc_BKK!U91+Lcc_DMK!U91</f>
        <v>0</v>
      </c>
      <c r="V91" s="182">
        <f>T91+U91</f>
        <v>5413</v>
      </c>
      <c r="W91" s="78">
        <f>IF(Q91=0,0,((V91/Q91)-1)*100)</f>
        <v>-9.3906930030130624</v>
      </c>
    </row>
    <row r="92" spans="1:23" ht="13.5" thickBot="1" x14ac:dyDescent="0.25">
      <c r="L92" s="64" t="s">
        <v>12</v>
      </c>
      <c r="M92" s="75">
        <f>+Lcc_BKK!M92+Lcc_DMK!M92</f>
        <v>1959</v>
      </c>
      <c r="N92" s="76">
        <f>+Lcc_BKK!N92+Lcc_DMK!N92</f>
        <v>3707</v>
      </c>
      <c r="O92" s="184">
        <f t="shared" si="154"/>
        <v>5666</v>
      </c>
      <c r="P92" s="77">
        <f>Lcc_BKK!P92+Lcc_DMK!P92</f>
        <v>6</v>
      </c>
      <c r="Q92" s="182">
        <f>O92+P92</f>
        <v>5672</v>
      </c>
      <c r="R92" s="75">
        <f>+Lcc_BKK!R92+Lcc_DMK!R92</f>
        <v>2235</v>
      </c>
      <c r="S92" s="76">
        <f>+Lcc_BKK!S92+Lcc_DMK!S92</f>
        <v>3738</v>
      </c>
      <c r="T92" s="184">
        <f t="shared" si="155"/>
        <v>5973</v>
      </c>
      <c r="U92" s="77">
        <f>Lcc_BKK!U92+Lcc_DMK!U92</f>
        <v>0</v>
      </c>
      <c r="V92" s="182">
        <f>T92+U92</f>
        <v>5973</v>
      </c>
      <c r="W92" s="78">
        <f>IF(Q92=0,0,((V92/Q92)-1)*100)</f>
        <v>5.3067700987305955</v>
      </c>
    </row>
    <row r="93" spans="1:23" ht="14.25" thickTop="1" thickBot="1" x14ac:dyDescent="0.25">
      <c r="L93" s="79" t="s">
        <v>57</v>
      </c>
      <c r="M93" s="80">
        <f t="shared" ref="M93:V93" si="156">+M90+M91+M92</f>
        <v>5768</v>
      </c>
      <c r="N93" s="81">
        <f t="shared" si="156"/>
        <v>12118</v>
      </c>
      <c r="O93" s="175">
        <f t="shared" si="156"/>
        <v>17886</v>
      </c>
      <c r="P93" s="80">
        <f t="shared" si="156"/>
        <v>6</v>
      </c>
      <c r="Q93" s="175">
        <f t="shared" si="156"/>
        <v>17892</v>
      </c>
      <c r="R93" s="80">
        <f t="shared" si="156"/>
        <v>7275</v>
      </c>
      <c r="S93" s="81">
        <f t="shared" si="156"/>
        <v>10379</v>
      </c>
      <c r="T93" s="175">
        <f t="shared" si="156"/>
        <v>17654</v>
      </c>
      <c r="U93" s="80">
        <f t="shared" si="156"/>
        <v>0</v>
      </c>
      <c r="V93" s="175">
        <f t="shared" si="156"/>
        <v>17654</v>
      </c>
      <c r="W93" s="82">
        <f t="shared" ref="W93" si="157">IF(Q93=0,0,((V93/Q93)-1)*100)</f>
        <v>-1.3302034428794962</v>
      </c>
    </row>
    <row r="94" spans="1:23" ht="13.5" thickTop="1" x14ac:dyDescent="0.2">
      <c r="L94" s="59" t="s">
        <v>13</v>
      </c>
      <c r="M94" s="75">
        <f>+Lcc_BKK!M94+Lcc_DMK!M94</f>
        <v>1864</v>
      </c>
      <c r="N94" s="76">
        <f>+Lcc_BKK!N94+Lcc_DMK!N94</f>
        <v>3120</v>
      </c>
      <c r="O94" s="182">
        <f>M94+N94</f>
        <v>4984</v>
      </c>
      <c r="P94" s="77">
        <f>Lcc_BKK!P94+Lcc_DMK!P94</f>
        <v>21</v>
      </c>
      <c r="Q94" s="182">
        <f>O94+P94</f>
        <v>5005</v>
      </c>
      <c r="R94" s="75">
        <f>+Lcc_BKK!R94+Lcc_DMK!R94</f>
        <v>1922</v>
      </c>
      <c r="S94" s="76">
        <f>+Lcc_BKK!S94+Lcc_DMK!S94</f>
        <v>2855</v>
      </c>
      <c r="T94" s="182">
        <f>R94+S94</f>
        <v>4777</v>
      </c>
      <c r="U94" s="77">
        <f>Lcc_BKK!U94+Lcc_DMK!U94</f>
        <v>0</v>
      </c>
      <c r="V94" s="182">
        <f>T94+U94</f>
        <v>4777</v>
      </c>
      <c r="W94" s="78">
        <f t="shared" ref="W94" si="158">IF(Q94=0,0,((V94/Q94)-1)*100)</f>
        <v>-4.555444555444554</v>
      </c>
    </row>
    <row r="95" spans="1:23" x14ac:dyDescent="0.2">
      <c r="L95" s="59" t="s">
        <v>14</v>
      </c>
      <c r="M95" s="75">
        <f>+Lcc_BKK!M95+Lcc_DMK!M95</f>
        <v>1570</v>
      </c>
      <c r="N95" s="76">
        <f>+Lcc_BKK!N95+Lcc_DMK!N95</f>
        <v>2670</v>
      </c>
      <c r="O95" s="182">
        <f>M95+N95</f>
        <v>4240</v>
      </c>
      <c r="P95" s="77">
        <f>Lcc_BKK!P95+Lcc_DMK!P95</f>
        <v>0</v>
      </c>
      <c r="Q95" s="182">
        <f>O95+P95</f>
        <v>4240</v>
      </c>
      <c r="R95" s="75">
        <f>+Lcc_BKK!R95+Lcc_DMK!R95</f>
        <v>1717</v>
      </c>
      <c r="S95" s="76">
        <f>+Lcc_BKK!S95+Lcc_DMK!S95</f>
        <v>3036</v>
      </c>
      <c r="T95" s="182">
        <f t="shared" ref="T95:T97" si="159">R95+S95</f>
        <v>4753</v>
      </c>
      <c r="U95" s="77">
        <f>Lcc_BKK!U95+Lcc_DMK!U95</f>
        <v>0</v>
      </c>
      <c r="V95" s="182">
        <f>T95+U95</f>
        <v>4753</v>
      </c>
      <c r="W95" s="78">
        <f>IF(Q95=0,0,((V95/Q95)-1)*100)</f>
        <v>12.099056603773594</v>
      </c>
    </row>
    <row r="96" spans="1:23" ht="13.5" thickBot="1" x14ac:dyDescent="0.25">
      <c r="L96" s="59" t="s">
        <v>15</v>
      </c>
      <c r="M96" s="75">
        <f>+Lcc_BKK!M96+Lcc_DMK!M96</f>
        <v>2298</v>
      </c>
      <c r="N96" s="76">
        <f>+Lcc_BKK!N96+Lcc_DMK!N96</f>
        <v>3649</v>
      </c>
      <c r="O96" s="182">
        <f>M96+N96</f>
        <v>5947</v>
      </c>
      <c r="P96" s="77">
        <f>Lcc_BKK!P96+Lcc_DMK!P96</f>
        <v>0</v>
      </c>
      <c r="Q96" s="182">
        <f>O96+P96</f>
        <v>5947</v>
      </c>
      <c r="R96" s="75">
        <f>+Lcc_BKK!R96+Lcc_DMK!R96</f>
        <v>1749</v>
      </c>
      <c r="S96" s="76">
        <f>+Lcc_BKK!S96+Lcc_DMK!S96</f>
        <v>2839</v>
      </c>
      <c r="T96" s="182">
        <f t="shared" si="159"/>
        <v>4588</v>
      </c>
      <c r="U96" s="77">
        <f>Lcc_BKK!U96+Lcc_DMK!U96</f>
        <v>0</v>
      </c>
      <c r="V96" s="182">
        <f>T96+U96</f>
        <v>4588</v>
      </c>
      <c r="W96" s="78">
        <f>IF(Q96=0,0,((V96/Q96)-1)*100)</f>
        <v>-22.851858079704058</v>
      </c>
    </row>
    <row r="97" spans="1:23" ht="14.25" thickTop="1" thickBot="1" x14ac:dyDescent="0.25">
      <c r="L97" s="79" t="s">
        <v>61</v>
      </c>
      <c r="M97" s="80">
        <f>+M94+M95+M96</f>
        <v>5732</v>
      </c>
      <c r="N97" s="81">
        <f t="shared" ref="N97" si="160">+N94+N95+N96</f>
        <v>9439</v>
      </c>
      <c r="O97" s="175">
        <f t="shared" ref="O97" si="161">+O94+O95+O96</f>
        <v>15171</v>
      </c>
      <c r="P97" s="80">
        <f t="shared" ref="P97" si="162">+P94+P95+P96</f>
        <v>21</v>
      </c>
      <c r="Q97" s="175">
        <f t="shared" ref="Q97" si="163">+Q94+Q95+Q96</f>
        <v>15192</v>
      </c>
      <c r="R97" s="80">
        <f>+R94+R95+R96</f>
        <v>5388</v>
      </c>
      <c r="S97" s="81">
        <f>+S94+S95+S96</f>
        <v>8730</v>
      </c>
      <c r="T97" s="175">
        <f t="shared" si="159"/>
        <v>14118</v>
      </c>
      <c r="U97" s="80">
        <f t="shared" ref="U97" si="164">+U94+U95+U96</f>
        <v>0</v>
      </c>
      <c r="V97" s="175">
        <f t="shared" ref="V97" si="165">+V94+V95+V96</f>
        <v>14118</v>
      </c>
      <c r="W97" s="82">
        <f t="shared" ref="W97" si="166">IF(Q97=0,0,((V97/Q97)-1)*100)</f>
        <v>-7.0695102685624072</v>
      </c>
    </row>
    <row r="98" spans="1:23" ht="13.5" thickTop="1" x14ac:dyDescent="0.2">
      <c r="L98" s="59" t="s">
        <v>16</v>
      </c>
      <c r="M98" s="75">
        <f>+Lcc_BKK!M98+Lcc_DMK!M98</f>
        <v>1707</v>
      </c>
      <c r="N98" s="76">
        <f>+Lcc_BKK!N98+Lcc_DMK!N98</f>
        <v>3344</v>
      </c>
      <c r="O98" s="182">
        <f>SUM(M98:N98)</f>
        <v>5051</v>
      </c>
      <c r="P98" s="77">
        <f>Lcc_BKK!P98+Lcc_DMK!P98</f>
        <v>0</v>
      </c>
      <c r="Q98" s="182">
        <f>O98+P98</f>
        <v>5051</v>
      </c>
      <c r="R98" s="75">
        <f>+Lcc_BKK!R98+Lcc_DMK!R98</f>
        <v>509</v>
      </c>
      <c r="S98" s="76">
        <f>+Lcc_BKK!S98+Lcc_DMK!S98</f>
        <v>1076</v>
      </c>
      <c r="T98" s="182">
        <f>SUM(R98:S98)</f>
        <v>1585</v>
      </c>
      <c r="U98" s="77">
        <f>Lcc_BKK!U98+Lcc_DMK!U98</f>
        <v>0</v>
      </c>
      <c r="V98" s="182">
        <f>T98+U98</f>
        <v>1585</v>
      </c>
      <c r="W98" s="78">
        <f>IF(Q98=0,0,((V98/Q98)-1)*100)</f>
        <v>-68.620075232627215</v>
      </c>
    </row>
    <row r="99" spans="1:23" ht="13.5" thickBot="1" x14ac:dyDescent="0.25">
      <c r="L99" s="59" t="s">
        <v>66</v>
      </c>
      <c r="M99" s="75">
        <f>+Lcc_BKK!M99+Lcc_DMK!M99</f>
        <v>1323</v>
      </c>
      <c r="N99" s="76">
        <f>+Lcc_BKK!N99+Lcc_DMK!N99</f>
        <v>4274</v>
      </c>
      <c r="O99" s="182">
        <f>SUM(M99:N99)</f>
        <v>5597</v>
      </c>
      <c r="P99" s="77">
        <f>Lcc_BKK!P99+Lcc_DMK!P99</f>
        <v>0</v>
      </c>
      <c r="Q99" s="182">
        <f>O99+P99</f>
        <v>5597</v>
      </c>
      <c r="R99" s="75">
        <f>+Lcc_BKK!R99+Lcc_DMK!R99</f>
        <v>304</v>
      </c>
      <c r="S99" s="76">
        <f>+Lcc_BKK!S99+Lcc_DMK!S99</f>
        <v>438</v>
      </c>
      <c r="T99" s="182">
        <f>SUM(R99:S99)</f>
        <v>742</v>
      </c>
      <c r="U99" s="77">
        <f>Lcc_BKK!U99+Lcc_DMK!U99</f>
        <v>0</v>
      </c>
      <c r="V99" s="182">
        <f>T99+U99</f>
        <v>742</v>
      </c>
      <c r="W99" s="78">
        <f t="shared" ref="W99" si="167">IF(Q99=0,0,((V99/Q99)-1)*100)</f>
        <v>-86.74289798106129</v>
      </c>
    </row>
    <row r="100" spans="1:23" ht="14.25" thickTop="1" thickBot="1" x14ac:dyDescent="0.25">
      <c r="L100" s="79" t="s">
        <v>67</v>
      </c>
      <c r="M100" s="80">
        <f>M97+M98+M99</f>
        <v>8762</v>
      </c>
      <c r="N100" s="81">
        <f t="shared" ref="N100:V100" si="168">N97+N98+N99</f>
        <v>17057</v>
      </c>
      <c r="O100" s="175">
        <f t="shared" si="168"/>
        <v>25819</v>
      </c>
      <c r="P100" s="80">
        <f t="shared" si="168"/>
        <v>21</v>
      </c>
      <c r="Q100" s="175">
        <f t="shared" si="168"/>
        <v>25840</v>
      </c>
      <c r="R100" s="80">
        <f t="shared" si="168"/>
        <v>6201</v>
      </c>
      <c r="S100" s="81">
        <f t="shared" si="168"/>
        <v>10244</v>
      </c>
      <c r="T100" s="175">
        <f t="shared" si="168"/>
        <v>16445</v>
      </c>
      <c r="U100" s="80">
        <f t="shared" si="168"/>
        <v>0</v>
      </c>
      <c r="V100" s="175">
        <f t="shared" si="168"/>
        <v>16445</v>
      </c>
      <c r="W100" s="82">
        <f t="shared" ref="W100" si="169">IF(Q100=0,0,((V100/Q100)-1)*100)</f>
        <v>-36.358359133126939</v>
      </c>
    </row>
    <row r="101" spans="1:23" ht="14.25" thickTop="1" thickBot="1" x14ac:dyDescent="0.25">
      <c r="L101" s="79" t="s">
        <v>68</v>
      </c>
      <c r="M101" s="80">
        <f>+M93+M97+M98+M99</f>
        <v>14530</v>
      </c>
      <c r="N101" s="81">
        <f t="shared" ref="N101:V101" si="170">+N93+N97+N98+N99</f>
        <v>29175</v>
      </c>
      <c r="O101" s="175">
        <f t="shared" si="170"/>
        <v>43705</v>
      </c>
      <c r="P101" s="80">
        <f t="shared" si="170"/>
        <v>27</v>
      </c>
      <c r="Q101" s="175">
        <f t="shared" si="170"/>
        <v>43732</v>
      </c>
      <c r="R101" s="80">
        <f t="shared" si="170"/>
        <v>13476</v>
      </c>
      <c r="S101" s="81">
        <f t="shared" si="170"/>
        <v>20623</v>
      </c>
      <c r="T101" s="175">
        <f t="shared" si="170"/>
        <v>34099</v>
      </c>
      <c r="U101" s="80">
        <f t="shared" si="170"/>
        <v>0</v>
      </c>
      <c r="V101" s="175">
        <f t="shared" si="170"/>
        <v>34099</v>
      </c>
      <c r="W101" s="82">
        <f>IF(Q101=0,0,((V101/Q101)-1)*100)</f>
        <v>-22.027348394768133</v>
      </c>
    </row>
    <row r="102" spans="1:23" ht="14.25" thickTop="1" thickBot="1" x14ac:dyDescent="0.25">
      <c r="L102" s="59" t="s">
        <v>18</v>
      </c>
      <c r="M102" s="75">
        <f>+Lcc_BKK!M102+Lcc_DMK!M102</f>
        <v>1261</v>
      </c>
      <c r="N102" s="76">
        <f>+Lcc_BKK!N102+Lcc_DMK!N102</f>
        <v>3113</v>
      </c>
      <c r="O102" s="184">
        <f>SUM(M102:N102)</f>
        <v>4374</v>
      </c>
      <c r="P102" s="83">
        <f>Lcc_BKK!P102+Lcc_DMK!P102</f>
        <v>0</v>
      </c>
      <c r="Q102" s="184">
        <f>O102+P102</f>
        <v>4374</v>
      </c>
      <c r="R102" s="75"/>
      <c r="S102" s="76"/>
      <c r="T102" s="184"/>
      <c r="U102" s="83"/>
      <c r="V102" s="184"/>
      <c r="W102" s="78"/>
    </row>
    <row r="103" spans="1:23" ht="14.25" thickTop="1" thickBot="1" x14ac:dyDescent="0.25">
      <c r="A103" s="3" t="str">
        <f>IF(ISERROR(F103/G103)," ",IF(F103/G103&gt;0.5,IF(F103/G103&lt;1.5," ","NOT OK"),"NOT OK"))</f>
        <v xml:space="preserve"> </v>
      </c>
      <c r="L103" s="84" t="s">
        <v>19</v>
      </c>
      <c r="M103" s="85">
        <f t="shared" ref="M103:Q103" si="171">+M98+M99+M102</f>
        <v>4291</v>
      </c>
      <c r="N103" s="85">
        <f t="shared" si="171"/>
        <v>10731</v>
      </c>
      <c r="O103" s="185">
        <f t="shared" si="171"/>
        <v>15022</v>
      </c>
      <c r="P103" s="86">
        <f t="shared" si="171"/>
        <v>0</v>
      </c>
      <c r="Q103" s="185">
        <f t="shared" si="171"/>
        <v>15022</v>
      </c>
      <c r="R103" s="85"/>
      <c r="S103" s="85"/>
      <c r="T103" s="185"/>
      <c r="U103" s="86"/>
      <c r="V103" s="185"/>
      <c r="W103" s="87"/>
    </row>
    <row r="104" spans="1:23" ht="13.5" thickTop="1" x14ac:dyDescent="0.2">
      <c r="L104" s="59" t="s">
        <v>21</v>
      </c>
      <c r="M104" s="75">
        <f>+Lcc_BKK!M104+Lcc_DMK!M104</f>
        <v>2097</v>
      </c>
      <c r="N104" s="76">
        <f>+Lcc_BKK!N104+Lcc_DMK!N104</f>
        <v>3220</v>
      </c>
      <c r="O104" s="184">
        <f>SUM(M104:N104)</f>
        <v>5317</v>
      </c>
      <c r="P104" s="88">
        <f>Lcc_BKK!P104+Lcc_DMK!P104</f>
        <v>0</v>
      </c>
      <c r="Q104" s="184">
        <f>O104+P104</f>
        <v>5317</v>
      </c>
      <c r="R104" s="75"/>
      <c r="S104" s="76"/>
      <c r="T104" s="184"/>
      <c r="U104" s="88"/>
      <c r="V104" s="184"/>
      <c r="W104" s="78"/>
    </row>
    <row r="105" spans="1:23" x14ac:dyDescent="0.2">
      <c r="L105" s="59" t="s">
        <v>22</v>
      </c>
      <c r="M105" s="75">
        <f>+Lcc_BKK!M105+Lcc_DMK!M105</f>
        <v>2213</v>
      </c>
      <c r="N105" s="76">
        <f>+Lcc_BKK!N105+Lcc_DMK!N105</f>
        <v>3432</v>
      </c>
      <c r="O105" s="184">
        <f>SUM(M105:N105)</f>
        <v>5645</v>
      </c>
      <c r="P105" s="77">
        <f>Lcc_BKK!P105+Lcc_DMK!P105</f>
        <v>0</v>
      </c>
      <c r="Q105" s="184">
        <f>O105+P105</f>
        <v>5645</v>
      </c>
      <c r="R105" s="75"/>
      <c r="S105" s="76"/>
      <c r="T105" s="184"/>
      <c r="U105" s="77"/>
      <c r="V105" s="184"/>
      <c r="W105" s="78"/>
    </row>
    <row r="106" spans="1:23" ht="13.5" thickBot="1" x14ac:dyDescent="0.25">
      <c r="L106" s="59" t="s">
        <v>23</v>
      </c>
      <c r="M106" s="75">
        <f>+Lcc_BKK!M106+Lcc_DMK!M106</f>
        <v>1325</v>
      </c>
      <c r="N106" s="76">
        <f>+Lcc_BKK!N106+Lcc_DMK!N106</f>
        <v>3200</v>
      </c>
      <c r="O106" s="184">
        <f>SUM(M106:N106)</f>
        <v>4525</v>
      </c>
      <c r="P106" s="77">
        <f>Lcc_BKK!P106+Lcc_DMK!P106</f>
        <v>0</v>
      </c>
      <c r="Q106" s="184">
        <f>O106+P106</f>
        <v>4525</v>
      </c>
      <c r="R106" s="75"/>
      <c r="S106" s="76"/>
      <c r="T106" s="184"/>
      <c r="U106" s="77"/>
      <c r="V106" s="184"/>
      <c r="W106" s="78"/>
    </row>
    <row r="107" spans="1:23" ht="14.25" thickTop="1" thickBot="1" x14ac:dyDescent="0.25">
      <c r="L107" s="79" t="s">
        <v>40</v>
      </c>
      <c r="M107" s="80">
        <f t="shared" ref="M107:Q107" si="172">+M104+M105+M106</f>
        <v>5635</v>
      </c>
      <c r="N107" s="81">
        <f t="shared" si="172"/>
        <v>9852</v>
      </c>
      <c r="O107" s="183">
        <f t="shared" si="172"/>
        <v>15487</v>
      </c>
      <c r="P107" s="80">
        <f t="shared" si="172"/>
        <v>0</v>
      </c>
      <c r="Q107" s="183">
        <f t="shared" si="172"/>
        <v>15487</v>
      </c>
      <c r="R107" s="80"/>
      <c r="S107" s="81"/>
      <c r="T107" s="183"/>
      <c r="U107" s="80"/>
      <c r="V107" s="183"/>
      <c r="W107" s="82"/>
    </row>
    <row r="108" spans="1:23" ht="14.25" thickTop="1" thickBot="1" x14ac:dyDescent="0.25">
      <c r="L108" s="79" t="s">
        <v>63</v>
      </c>
      <c r="M108" s="80">
        <f t="shared" ref="M108:Q108" si="173">+M93+M97+M103+M107</f>
        <v>21426</v>
      </c>
      <c r="N108" s="81">
        <f t="shared" si="173"/>
        <v>42140</v>
      </c>
      <c r="O108" s="175">
        <f t="shared" si="173"/>
        <v>63566</v>
      </c>
      <c r="P108" s="80">
        <f t="shared" si="173"/>
        <v>27</v>
      </c>
      <c r="Q108" s="175">
        <f t="shared" si="173"/>
        <v>63593</v>
      </c>
      <c r="R108" s="80"/>
      <c r="S108" s="81"/>
      <c r="T108" s="175"/>
      <c r="U108" s="80"/>
      <c r="V108" s="175"/>
      <c r="W108" s="82"/>
    </row>
    <row r="109" spans="1:23" ht="14.25" thickTop="1" thickBot="1" x14ac:dyDescent="0.25">
      <c r="L109" s="89" t="s">
        <v>60</v>
      </c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1:23" ht="13.5" thickTop="1" x14ac:dyDescent="0.2">
      <c r="L110" s="525" t="s">
        <v>41</v>
      </c>
      <c r="M110" s="526"/>
      <c r="N110" s="526"/>
      <c r="O110" s="526"/>
      <c r="P110" s="526"/>
      <c r="Q110" s="526"/>
      <c r="R110" s="526"/>
      <c r="S110" s="526"/>
      <c r="T110" s="526"/>
      <c r="U110" s="526"/>
      <c r="V110" s="526"/>
      <c r="W110" s="527"/>
    </row>
    <row r="111" spans="1:23" ht="13.5" thickBot="1" x14ac:dyDescent="0.25">
      <c r="L111" s="519" t="s">
        <v>44</v>
      </c>
      <c r="M111" s="520"/>
      <c r="N111" s="520"/>
      <c r="O111" s="520"/>
      <c r="P111" s="520"/>
      <c r="Q111" s="520"/>
      <c r="R111" s="520"/>
      <c r="S111" s="520"/>
      <c r="T111" s="520"/>
      <c r="U111" s="520"/>
      <c r="V111" s="520"/>
      <c r="W111" s="521"/>
    </row>
    <row r="112" spans="1:23" ht="14.25" thickTop="1" thickBot="1" x14ac:dyDescent="0.25">
      <c r="L112" s="54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6" t="s">
        <v>34</v>
      </c>
    </row>
    <row r="113" spans="12:23" ht="14.25" customHeight="1" thickTop="1" thickBot="1" x14ac:dyDescent="0.25">
      <c r="L113" s="57"/>
      <c r="M113" s="522" t="s">
        <v>64</v>
      </c>
      <c r="N113" s="523"/>
      <c r="O113" s="523"/>
      <c r="P113" s="523"/>
      <c r="Q113" s="524"/>
      <c r="R113" s="522" t="s">
        <v>65</v>
      </c>
      <c r="S113" s="523"/>
      <c r="T113" s="523"/>
      <c r="U113" s="523"/>
      <c r="V113" s="524"/>
      <c r="W113" s="318" t="s">
        <v>2</v>
      </c>
    </row>
    <row r="114" spans="12:23" ht="13.5" thickTop="1" x14ac:dyDescent="0.2">
      <c r="L114" s="59" t="s">
        <v>3</v>
      </c>
      <c r="M114" s="60"/>
      <c r="N114" s="54"/>
      <c r="O114" s="61"/>
      <c r="P114" s="62"/>
      <c r="Q114" s="315"/>
      <c r="R114" s="60"/>
      <c r="S114" s="54"/>
      <c r="T114" s="61"/>
      <c r="U114" s="62"/>
      <c r="V114" s="315"/>
      <c r="W114" s="316" t="s">
        <v>4</v>
      </c>
    </row>
    <row r="115" spans="12:23" ht="13.5" thickBot="1" x14ac:dyDescent="0.25">
      <c r="L115" s="64"/>
      <c r="M115" s="65" t="s">
        <v>35</v>
      </c>
      <c r="N115" s="66" t="s">
        <v>36</v>
      </c>
      <c r="O115" s="67" t="s">
        <v>37</v>
      </c>
      <c r="P115" s="68" t="s">
        <v>32</v>
      </c>
      <c r="Q115" s="314" t="s">
        <v>7</v>
      </c>
      <c r="R115" s="65" t="s">
        <v>35</v>
      </c>
      <c r="S115" s="66" t="s">
        <v>36</v>
      </c>
      <c r="T115" s="67" t="s">
        <v>37</v>
      </c>
      <c r="U115" s="68" t="s">
        <v>32</v>
      </c>
      <c r="V115" s="314" t="s">
        <v>7</v>
      </c>
      <c r="W115" s="317"/>
    </row>
    <row r="116" spans="12:23" ht="4.5" customHeight="1" thickTop="1" x14ac:dyDescent="0.2">
      <c r="L116" s="59"/>
      <c r="M116" s="70"/>
      <c r="N116" s="71"/>
      <c r="O116" s="72"/>
      <c r="P116" s="73"/>
      <c r="Q116" s="72"/>
      <c r="R116" s="70"/>
      <c r="S116" s="71"/>
      <c r="T116" s="72"/>
      <c r="U116" s="73"/>
      <c r="V116" s="72"/>
      <c r="W116" s="74"/>
    </row>
    <row r="117" spans="12:23" x14ac:dyDescent="0.2">
      <c r="L117" s="59" t="s">
        <v>10</v>
      </c>
      <c r="M117" s="75">
        <f>+Lcc_BKK!M117+Lcc_DMK!M117</f>
        <v>256</v>
      </c>
      <c r="N117" s="76">
        <f>+Lcc_BKK!N117+Lcc_DMK!N117</f>
        <v>431</v>
      </c>
      <c r="O117" s="184">
        <f>SUM(M117:N117)</f>
        <v>687</v>
      </c>
      <c r="P117" s="77">
        <f>+Lcc_BKK!P117+Lcc_DMK!P117</f>
        <v>0</v>
      </c>
      <c r="Q117" s="182">
        <f>O117+P117</f>
        <v>687</v>
      </c>
      <c r="R117" s="75">
        <f>+Lcc_BKK!R117+Lcc_DMK!R117</f>
        <v>165</v>
      </c>
      <c r="S117" s="76">
        <f>+Lcc_BKK!S117+Lcc_DMK!S117</f>
        <v>247</v>
      </c>
      <c r="T117" s="184">
        <f>SUM(R117:S117)</f>
        <v>412</v>
      </c>
      <c r="U117" s="77">
        <f>+Lcc_BKK!U117+Lcc_DMK!U117</f>
        <v>0</v>
      </c>
      <c r="V117" s="182">
        <f>T117+U117</f>
        <v>412</v>
      </c>
      <c r="W117" s="78">
        <f>IF(Q117=0,0,((V117/Q117)-1)*100)</f>
        <v>-40.02911208151383</v>
      </c>
    </row>
    <row r="118" spans="12:23" x14ac:dyDescent="0.2">
      <c r="L118" s="59" t="s">
        <v>11</v>
      </c>
      <c r="M118" s="75">
        <f>+Lcc_BKK!M118+Lcc_DMK!M118</f>
        <v>240</v>
      </c>
      <c r="N118" s="76">
        <f>+Lcc_BKK!N118+Lcc_DMK!N118</f>
        <v>406</v>
      </c>
      <c r="O118" s="184">
        <f t="shared" ref="O118:O119" si="174">SUM(M118:N118)</f>
        <v>646</v>
      </c>
      <c r="P118" s="77">
        <f>+Lcc_BKK!P118+Lcc_DMK!P118</f>
        <v>0</v>
      </c>
      <c r="Q118" s="182">
        <f>O118+P118</f>
        <v>646</v>
      </c>
      <c r="R118" s="75">
        <f>+Lcc_BKK!R118+Lcc_DMK!R118</f>
        <v>170</v>
      </c>
      <c r="S118" s="76">
        <f>+Lcc_BKK!S118+Lcc_DMK!S118</f>
        <v>261</v>
      </c>
      <c r="T118" s="184">
        <f t="shared" ref="T118:T119" si="175">SUM(R118:S118)</f>
        <v>431</v>
      </c>
      <c r="U118" s="77">
        <f>+Lcc_BKK!U118+Lcc_DMK!U118</f>
        <v>0</v>
      </c>
      <c r="V118" s="182">
        <f>T118+U118</f>
        <v>431</v>
      </c>
      <c r="W118" s="78">
        <f>IF(Q118=0,0,((V118/Q118)-1)*100)</f>
        <v>-33.28173374613003</v>
      </c>
    </row>
    <row r="119" spans="12:23" ht="13.5" thickBot="1" x14ac:dyDescent="0.25">
      <c r="L119" s="64" t="s">
        <v>12</v>
      </c>
      <c r="M119" s="75">
        <f>+Lcc_BKK!M119+Lcc_DMK!M119</f>
        <v>217</v>
      </c>
      <c r="N119" s="76">
        <f>+Lcc_BKK!N119+Lcc_DMK!N119</f>
        <v>398</v>
      </c>
      <c r="O119" s="184">
        <f t="shared" si="174"/>
        <v>615</v>
      </c>
      <c r="P119" s="77">
        <f>+Lcc_BKK!P119+Lcc_DMK!P119</f>
        <v>0</v>
      </c>
      <c r="Q119" s="182">
        <f>O119+P119</f>
        <v>615</v>
      </c>
      <c r="R119" s="75">
        <f>+Lcc_BKK!R119+Lcc_DMK!R119</f>
        <v>158</v>
      </c>
      <c r="S119" s="76">
        <f>+Lcc_BKK!S119+Lcc_DMK!S119</f>
        <v>309</v>
      </c>
      <c r="T119" s="184">
        <f t="shared" si="175"/>
        <v>467</v>
      </c>
      <c r="U119" s="77">
        <f>+Lcc_BKK!U119+Lcc_DMK!U119</f>
        <v>0</v>
      </c>
      <c r="V119" s="182">
        <f>T119+U119</f>
        <v>467</v>
      </c>
      <c r="W119" s="78">
        <f>IF(Q119=0,0,((V119/Q119)-1)*100)</f>
        <v>-24.065040650406498</v>
      </c>
    </row>
    <row r="120" spans="12:23" ht="14.25" thickTop="1" thickBot="1" x14ac:dyDescent="0.25">
      <c r="L120" s="79" t="s">
        <v>38</v>
      </c>
      <c r="M120" s="80">
        <f t="shared" ref="M120:V120" si="176">+M117+M118+M119</f>
        <v>713</v>
      </c>
      <c r="N120" s="81">
        <f t="shared" si="176"/>
        <v>1235</v>
      </c>
      <c r="O120" s="175">
        <f t="shared" si="176"/>
        <v>1948</v>
      </c>
      <c r="P120" s="80">
        <f t="shared" si="176"/>
        <v>0</v>
      </c>
      <c r="Q120" s="175">
        <f t="shared" si="176"/>
        <v>1948</v>
      </c>
      <c r="R120" s="80">
        <f t="shared" si="176"/>
        <v>493</v>
      </c>
      <c r="S120" s="81">
        <f t="shared" si="176"/>
        <v>817</v>
      </c>
      <c r="T120" s="175">
        <f t="shared" si="176"/>
        <v>1310</v>
      </c>
      <c r="U120" s="80">
        <f t="shared" si="176"/>
        <v>0</v>
      </c>
      <c r="V120" s="175">
        <f t="shared" si="176"/>
        <v>1310</v>
      </c>
      <c r="W120" s="82">
        <f t="shared" ref="W120" si="177">IF(Q120=0,0,((V120/Q120)-1)*100)</f>
        <v>-32.751540041067763</v>
      </c>
    </row>
    <row r="121" spans="12:23" ht="13.5" thickTop="1" x14ac:dyDescent="0.2">
      <c r="L121" s="59" t="s">
        <v>13</v>
      </c>
      <c r="M121" s="75">
        <f>+Lcc_BKK!M121+Lcc_DMK!M121</f>
        <v>215</v>
      </c>
      <c r="N121" s="76">
        <f>+Lcc_BKK!N121+Lcc_DMK!N121</f>
        <v>409</v>
      </c>
      <c r="O121" s="182">
        <f>M121+N121</f>
        <v>624</v>
      </c>
      <c r="P121" s="77">
        <f>+Lcc_BKK!P121+Lcc_DMK!P121</f>
        <v>0</v>
      </c>
      <c r="Q121" s="182">
        <f>O121+P121</f>
        <v>624</v>
      </c>
      <c r="R121" s="75">
        <f>+Lcc_BKK!R121+Lcc_DMK!R121</f>
        <v>153</v>
      </c>
      <c r="S121" s="76">
        <f>+Lcc_BKK!S121+Lcc_DMK!S121</f>
        <v>291</v>
      </c>
      <c r="T121" s="182">
        <f>R121+S121</f>
        <v>444</v>
      </c>
      <c r="U121" s="77">
        <f>+Lcc_BKK!U121+Lcc_DMK!U121</f>
        <v>0</v>
      </c>
      <c r="V121" s="182">
        <f>T121+U121</f>
        <v>444</v>
      </c>
      <c r="W121" s="78">
        <f t="shared" ref="W121" si="178">IF(Q121=0,0,((V121/Q121)-1)*100)</f>
        <v>-28.846153846153843</v>
      </c>
    </row>
    <row r="122" spans="12:23" x14ac:dyDescent="0.2">
      <c r="L122" s="59" t="s">
        <v>14</v>
      </c>
      <c r="M122" s="75">
        <f>+Lcc_BKK!M122+Lcc_DMK!M122</f>
        <v>185</v>
      </c>
      <c r="N122" s="76">
        <f>+Lcc_BKK!N122+Lcc_DMK!N122</f>
        <v>323</v>
      </c>
      <c r="O122" s="182">
        <f>M122+N122</f>
        <v>508</v>
      </c>
      <c r="P122" s="77">
        <f>+Lcc_BKK!P122+Lcc_DMK!P122</f>
        <v>0</v>
      </c>
      <c r="Q122" s="182">
        <f>O122+P122</f>
        <v>508</v>
      </c>
      <c r="R122" s="75">
        <f>+Lcc_BKK!R122+Lcc_DMK!R122</f>
        <v>994</v>
      </c>
      <c r="S122" s="76">
        <f>+Lcc_BKK!S122+Lcc_DMK!S122</f>
        <v>280</v>
      </c>
      <c r="T122" s="182">
        <f>R122+S122</f>
        <v>1274</v>
      </c>
      <c r="U122" s="77">
        <f>+Lcc_BKK!U122+Lcc_DMK!U122</f>
        <v>0</v>
      </c>
      <c r="V122" s="182">
        <f>T122+U122</f>
        <v>1274</v>
      </c>
      <c r="W122" s="78">
        <f>IF(Q122=0,0,((V122/Q122)-1)*100)</f>
        <v>150.78740157480314</v>
      </c>
    </row>
    <row r="123" spans="12:23" ht="13.5" thickBot="1" x14ac:dyDescent="0.25">
      <c r="L123" s="59" t="s">
        <v>15</v>
      </c>
      <c r="M123" s="75">
        <f>+Lcc_BKK!M123+Lcc_DMK!M123</f>
        <v>224</v>
      </c>
      <c r="N123" s="76">
        <f>+Lcc_BKK!N123+Lcc_DMK!N123</f>
        <v>319</v>
      </c>
      <c r="O123" s="182">
        <f>M123+N123</f>
        <v>543</v>
      </c>
      <c r="P123" s="77">
        <f>+Lcc_BKK!P123+Lcc_DMK!P123</f>
        <v>0</v>
      </c>
      <c r="Q123" s="182">
        <f>O123+P123</f>
        <v>543</v>
      </c>
      <c r="R123" s="75">
        <f>+Lcc_BKK!R123+Lcc_DMK!R123</f>
        <v>178.23499999999999</v>
      </c>
      <c r="S123" s="76">
        <f>+Lcc_BKK!S123+Lcc_DMK!S123</f>
        <v>195.51700000000002</v>
      </c>
      <c r="T123" s="182">
        <f>R123+S123</f>
        <v>373.75200000000001</v>
      </c>
      <c r="U123" s="77">
        <f>+Lcc_BKK!U123+Lcc_DMK!U123</f>
        <v>0</v>
      </c>
      <c r="V123" s="182">
        <f>T123+U123</f>
        <v>373.75200000000001</v>
      </c>
      <c r="W123" s="78">
        <f>IF(Q123=0,0,((V123/Q123)-1)*100)</f>
        <v>-31.169060773480663</v>
      </c>
    </row>
    <row r="124" spans="12:23" ht="14.25" thickTop="1" thickBot="1" x14ac:dyDescent="0.25">
      <c r="L124" s="79" t="s">
        <v>61</v>
      </c>
      <c r="M124" s="80">
        <f>+M121+M122+M123</f>
        <v>624</v>
      </c>
      <c r="N124" s="81">
        <f t="shared" ref="N124:V124" si="179">+N121+N122+N123</f>
        <v>1051</v>
      </c>
      <c r="O124" s="175">
        <f t="shared" si="179"/>
        <v>1675</v>
      </c>
      <c r="P124" s="80">
        <f t="shared" si="179"/>
        <v>0</v>
      </c>
      <c r="Q124" s="175">
        <f t="shared" si="179"/>
        <v>1675</v>
      </c>
      <c r="R124" s="80">
        <f>+R121+R122+R123</f>
        <v>1325.2349999999999</v>
      </c>
      <c r="S124" s="81">
        <f>+S121+S122+S123</f>
        <v>766.51700000000005</v>
      </c>
      <c r="T124" s="175">
        <f t="shared" si="179"/>
        <v>2091.752</v>
      </c>
      <c r="U124" s="80">
        <f t="shared" si="179"/>
        <v>0</v>
      </c>
      <c r="V124" s="175">
        <f t="shared" si="179"/>
        <v>2091.752</v>
      </c>
      <c r="W124" s="82">
        <f t="shared" ref="W124" si="180">IF(Q124=0,0,((V124/Q124)-1)*100)</f>
        <v>24.880716417910453</v>
      </c>
    </row>
    <row r="125" spans="12:23" ht="13.5" thickTop="1" x14ac:dyDescent="0.2">
      <c r="L125" s="59" t="s">
        <v>16</v>
      </c>
      <c r="M125" s="75">
        <f>+Lcc_BKK!M125+Lcc_DMK!M125</f>
        <v>150</v>
      </c>
      <c r="N125" s="76">
        <f>+Lcc_BKK!N125+Lcc_DMK!N125</f>
        <v>268</v>
      </c>
      <c r="O125" s="182">
        <f>SUM(M125:N125)</f>
        <v>418</v>
      </c>
      <c r="P125" s="77">
        <f>+Lcc_BKK!P125+Lcc_DMK!P125</f>
        <v>0</v>
      </c>
      <c r="Q125" s="182">
        <f>O125+P125</f>
        <v>418</v>
      </c>
      <c r="R125" s="75">
        <f>+Lcc_BKK!R125+Lcc_DMK!R125</f>
        <v>116</v>
      </c>
      <c r="S125" s="76">
        <f>+Lcc_BKK!S125+Lcc_DMK!S125</f>
        <v>74</v>
      </c>
      <c r="T125" s="182">
        <f>SUM(R125:S125)</f>
        <v>190</v>
      </c>
      <c r="U125" s="77">
        <f>+Lcc_BKK!U125+Lcc_DMK!U125</f>
        <v>0</v>
      </c>
      <c r="V125" s="182">
        <f>T125+U125</f>
        <v>190</v>
      </c>
      <c r="W125" s="78">
        <f>IF(Q125=0,0,((V125/Q125)-1)*100)</f>
        <v>-54.54545454545454</v>
      </c>
    </row>
    <row r="126" spans="12:23" ht="13.5" thickBot="1" x14ac:dyDescent="0.25">
      <c r="L126" s="59" t="s">
        <v>66</v>
      </c>
      <c r="M126" s="75">
        <f>+Lcc_BKK!M126+Lcc_DMK!M126</f>
        <v>166</v>
      </c>
      <c r="N126" s="76">
        <f>+Lcc_BKK!N126+Lcc_DMK!N126</f>
        <v>226</v>
      </c>
      <c r="O126" s="182">
        <f>SUM(M126:N126)</f>
        <v>392</v>
      </c>
      <c r="P126" s="77">
        <f>+Lcc_BKK!P126+Lcc_DMK!P126</f>
        <v>0</v>
      </c>
      <c r="Q126" s="182">
        <f>O126+P126</f>
        <v>392</v>
      </c>
      <c r="R126" s="75">
        <f>+Lcc_BKK!R126+Lcc_DMK!R126</f>
        <v>140</v>
      </c>
      <c r="S126" s="76">
        <f>+Lcc_BKK!S126+Lcc_DMK!S126</f>
        <v>131</v>
      </c>
      <c r="T126" s="182">
        <f>SUM(R126:S126)</f>
        <v>271</v>
      </c>
      <c r="U126" s="77">
        <f>+Lcc_BKK!U126+Lcc_DMK!U126</f>
        <v>0</v>
      </c>
      <c r="V126" s="182">
        <f>T126+U126</f>
        <v>271</v>
      </c>
      <c r="W126" s="78">
        <f t="shared" ref="W126:W127" si="181">IF(Q126=0,0,((V126/Q126)-1)*100)</f>
        <v>-30.867346938775508</v>
      </c>
    </row>
    <row r="127" spans="12:23" ht="14.25" thickTop="1" thickBot="1" x14ac:dyDescent="0.25">
      <c r="L127" s="79" t="s">
        <v>67</v>
      </c>
      <c r="M127" s="80">
        <f>M124+M125+M126</f>
        <v>940</v>
      </c>
      <c r="N127" s="81">
        <f t="shared" ref="N127" si="182">N124+N125+N126</f>
        <v>1545</v>
      </c>
      <c r="O127" s="175">
        <f t="shared" ref="O127" si="183">O124+O125+O126</f>
        <v>2485</v>
      </c>
      <c r="P127" s="80">
        <f t="shared" ref="P127" si="184">P124+P125+P126</f>
        <v>0</v>
      </c>
      <c r="Q127" s="175">
        <f t="shared" ref="Q127" si="185">Q124+Q125+Q126</f>
        <v>2485</v>
      </c>
      <c r="R127" s="80">
        <f t="shared" ref="R127" si="186">R124+R125+R126</f>
        <v>1581.2349999999999</v>
      </c>
      <c r="S127" s="81">
        <f t="shared" ref="S127" si="187">S124+S125+S126</f>
        <v>971.51700000000005</v>
      </c>
      <c r="T127" s="175">
        <f t="shared" ref="T127" si="188">T124+T125+T126</f>
        <v>2552.752</v>
      </c>
      <c r="U127" s="80">
        <f t="shared" ref="U127" si="189">U124+U125+U126</f>
        <v>0</v>
      </c>
      <c r="V127" s="175">
        <f t="shared" ref="V127" si="190">V124+V125+V126</f>
        <v>2552.752</v>
      </c>
      <c r="W127" s="82">
        <f t="shared" si="181"/>
        <v>2.7264386317907396</v>
      </c>
    </row>
    <row r="128" spans="12:23" ht="14.25" thickTop="1" thickBot="1" x14ac:dyDescent="0.25">
      <c r="L128" s="79" t="s">
        <v>68</v>
      </c>
      <c r="M128" s="80">
        <f>+M120+M124+M125+M126</f>
        <v>1653</v>
      </c>
      <c r="N128" s="81">
        <f t="shared" ref="N128:V128" si="191">+N120+N124+N125+N126</f>
        <v>2780</v>
      </c>
      <c r="O128" s="175">
        <f t="shared" si="191"/>
        <v>4433</v>
      </c>
      <c r="P128" s="80">
        <f t="shared" si="191"/>
        <v>0</v>
      </c>
      <c r="Q128" s="175">
        <f t="shared" si="191"/>
        <v>4433</v>
      </c>
      <c r="R128" s="80">
        <f t="shared" si="191"/>
        <v>2074.2349999999997</v>
      </c>
      <c r="S128" s="81">
        <f t="shared" si="191"/>
        <v>1788.5170000000001</v>
      </c>
      <c r="T128" s="175">
        <f t="shared" si="191"/>
        <v>3862.752</v>
      </c>
      <c r="U128" s="80">
        <f t="shared" si="191"/>
        <v>0</v>
      </c>
      <c r="V128" s="175">
        <f t="shared" si="191"/>
        <v>3862.752</v>
      </c>
      <c r="W128" s="82">
        <f>IF(Q128=0,0,((V128/Q128)-1)*100)</f>
        <v>-12.863704037897584</v>
      </c>
    </row>
    <row r="129" spans="1:23" ht="14.25" thickTop="1" thickBot="1" x14ac:dyDescent="0.25">
      <c r="L129" s="59" t="s">
        <v>18</v>
      </c>
      <c r="M129" s="75">
        <f>+Lcc_BKK!M129+Lcc_DMK!M129</f>
        <v>122</v>
      </c>
      <c r="N129" s="76">
        <f>+Lcc_BKK!N129+Lcc_DMK!N129</f>
        <v>236</v>
      </c>
      <c r="O129" s="184">
        <f>SUM(M129:N129)</f>
        <v>358</v>
      </c>
      <c r="P129" s="83">
        <f>+Lcc_BKK!P129+Lcc_DMK!P129</f>
        <v>0</v>
      </c>
      <c r="Q129" s="184">
        <f>O129+P129</f>
        <v>358</v>
      </c>
      <c r="R129" s="75"/>
      <c r="S129" s="76"/>
      <c r="T129" s="184"/>
      <c r="U129" s="83"/>
      <c r="V129" s="184"/>
      <c r="W129" s="78"/>
    </row>
    <row r="130" spans="1:23" ht="14.25" thickTop="1" thickBot="1" x14ac:dyDescent="0.25">
      <c r="A130" s="3" t="str">
        <f>IF(ISERROR(F130/G130)," ",IF(F130/G130&gt;0.5,IF(F130/G130&lt;1.5," ","NOT OK"),"NOT OK"))</f>
        <v xml:space="preserve"> </v>
      </c>
      <c r="L130" s="84" t="s">
        <v>19</v>
      </c>
      <c r="M130" s="85">
        <f t="shared" ref="M130:Q130" si="192">+M125+M126+M129</f>
        <v>438</v>
      </c>
      <c r="N130" s="85">
        <f t="shared" si="192"/>
        <v>730</v>
      </c>
      <c r="O130" s="185">
        <f t="shared" si="192"/>
        <v>1168</v>
      </c>
      <c r="P130" s="86">
        <f t="shared" si="192"/>
        <v>0</v>
      </c>
      <c r="Q130" s="185">
        <f t="shared" si="192"/>
        <v>1168</v>
      </c>
      <c r="R130" s="85"/>
      <c r="S130" s="85"/>
      <c r="T130" s="185"/>
      <c r="U130" s="86"/>
      <c r="V130" s="185"/>
      <c r="W130" s="87"/>
    </row>
    <row r="131" spans="1:23" ht="13.5" thickTop="1" x14ac:dyDescent="0.2">
      <c r="A131" s="324"/>
      <c r="K131" s="324"/>
      <c r="L131" s="59" t="s">
        <v>21</v>
      </c>
      <c r="M131" s="75">
        <f>+Lcc_BKK!M131+Lcc_DMK!M131</f>
        <v>174</v>
      </c>
      <c r="N131" s="76">
        <f>+Lcc_BKK!N131+Lcc_DMK!N131</f>
        <v>255</v>
      </c>
      <c r="O131" s="184">
        <f>SUM(M131:N131)</f>
        <v>429</v>
      </c>
      <c r="P131" s="88">
        <f>+Lcc_BKK!P131+Lcc_DMK!P131</f>
        <v>0</v>
      </c>
      <c r="Q131" s="184">
        <f>O131+P131</f>
        <v>429</v>
      </c>
      <c r="R131" s="75"/>
      <c r="S131" s="76"/>
      <c r="T131" s="184"/>
      <c r="U131" s="88"/>
      <c r="V131" s="184"/>
      <c r="W131" s="78"/>
    </row>
    <row r="132" spans="1:23" x14ac:dyDescent="0.2">
      <c r="A132" s="324"/>
      <c r="K132" s="324"/>
      <c r="L132" s="59" t="s">
        <v>22</v>
      </c>
      <c r="M132" s="75">
        <f>+Lcc_BKK!M132+Lcc_DMK!M132</f>
        <v>181</v>
      </c>
      <c r="N132" s="76">
        <f>+Lcc_BKK!N132+Lcc_DMK!N132</f>
        <v>277</v>
      </c>
      <c r="O132" s="184">
        <f>SUM(M132:N132)</f>
        <v>458</v>
      </c>
      <c r="P132" s="77">
        <f>+Lcc_BKK!P132+Lcc_DMK!P132</f>
        <v>0</v>
      </c>
      <c r="Q132" s="184">
        <f>O132+P132</f>
        <v>458</v>
      </c>
      <c r="R132" s="75"/>
      <c r="S132" s="76"/>
      <c r="T132" s="184"/>
      <c r="U132" s="77"/>
      <c r="V132" s="184"/>
      <c r="W132" s="78"/>
    </row>
    <row r="133" spans="1:23" ht="13.5" thickBot="1" x14ac:dyDescent="0.25">
      <c r="A133" s="324"/>
      <c r="K133" s="324"/>
      <c r="L133" s="59" t="s">
        <v>23</v>
      </c>
      <c r="M133" s="75">
        <f>+Lcc_BKK!M133+Lcc_DMK!M133</f>
        <v>156</v>
      </c>
      <c r="N133" s="76">
        <f>+Lcc_BKK!N133+Lcc_DMK!N133</f>
        <v>235</v>
      </c>
      <c r="O133" s="184">
        <f>SUM(M133:N133)</f>
        <v>391</v>
      </c>
      <c r="P133" s="77">
        <f>+Lcc_BKK!P133+Lcc_DMK!P133</f>
        <v>0</v>
      </c>
      <c r="Q133" s="184">
        <f>O133+P133</f>
        <v>391</v>
      </c>
      <c r="R133" s="75"/>
      <c r="S133" s="76"/>
      <c r="T133" s="184"/>
      <c r="U133" s="77"/>
      <c r="V133" s="184"/>
      <c r="W133" s="78"/>
    </row>
    <row r="134" spans="1:23" ht="14.25" thickTop="1" thickBot="1" x14ac:dyDescent="0.25">
      <c r="L134" s="79" t="s">
        <v>40</v>
      </c>
      <c r="M134" s="80">
        <f t="shared" ref="M134:Q134" si="193">+M131+M132+M133</f>
        <v>511</v>
      </c>
      <c r="N134" s="81">
        <f t="shared" si="193"/>
        <v>767</v>
      </c>
      <c r="O134" s="183">
        <f t="shared" si="193"/>
        <v>1278</v>
      </c>
      <c r="P134" s="80">
        <f t="shared" si="193"/>
        <v>0</v>
      </c>
      <c r="Q134" s="183">
        <f t="shared" si="193"/>
        <v>1278</v>
      </c>
      <c r="R134" s="80"/>
      <c r="S134" s="81"/>
      <c r="T134" s="183"/>
      <c r="U134" s="80"/>
      <c r="V134" s="183"/>
      <c r="W134" s="82"/>
    </row>
    <row r="135" spans="1:23" ht="14.25" thickTop="1" thickBot="1" x14ac:dyDescent="0.25">
      <c r="L135" s="79" t="s">
        <v>63</v>
      </c>
      <c r="M135" s="80">
        <f t="shared" ref="M135:Q135" si="194">+M120+M128+M130+M134</f>
        <v>3315</v>
      </c>
      <c r="N135" s="81">
        <f t="shared" si="194"/>
        <v>5512</v>
      </c>
      <c r="O135" s="175">
        <f t="shared" si="194"/>
        <v>8827</v>
      </c>
      <c r="P135" s="80">
        <f t="shared" si="194"/>
        <v>0</v>
      </c>
      <c r="Q135" s="175">
        <f t="shared" si="194"/>
        <v>8827</v>
      </c>
      <c r="R135" s="80"/>
      <c r="S135" s="81"/>
      <c r="T135" s="175"/>
      <c r="U135" s="80"/>
      <c r="V135" s="175"/>
      <c r="W135" s="82"/>
    </row>
    <row r="136" spans="1:23" ht="14.25" thickTop="1" thickBot="1" x14ac:dyDescent="0.25">
      <c r="L136" s="89" t="s">
        <v>60</v>
      </c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1:23" ht="13.5" thickTop="1" x14ac:dyDescent="0.2">
      <c r="L137" s="525" t="s">
        <v>42</v>
      </c>
      <c r="M137" s="526"/>
      <c r="N137" s="526"/>
      <c r="O137" s="526"/>
      <c r="P137" s="526"/>
      <c r="Q137" s="526"/>
      <c r="R137" s="526"/>
      <c r="S137" s="526"/>
      <c r="T137" s="526"/>
      <c r="U137" s="526"/>
      <c r="V137" s="526"/>
      <c r="W137" s="527"/>
    </row>
    <row r="138" spans="1:23" ht="13.5" thickBot="1" x14ac:dyDescent="0.25">
      <c r="L138" s="519" t="s">
        <v>45</v>
      </c>
      <c r="M138" s="520"/>
      <c r="N138" s="520"/>
      <c r="O138" s="520"/>
      <c r="P138" s="520"/>
      <c r="Q138" s="520"/>
      <c r="R138" s="520"/>
      <c r="S138" s="520"/>
      <c r="T138" s="520"/>
      <c r="U138" s="520"/>
      <c r="V138" s="520"/>
      <c r="W138" s="521"/>
    </row>
    <row r="139" spans="1:23" ht="14.25" thickTop="1" thickBot="1" x14ac:dyDescent="0.25">
      <c r="L139" s="54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6" t="s">
        <v>34</v>
      </c>
    </row>
    <row r="140" spans="1:23" ht="14.25" customHeight="1" thickTop="1" thickBot="1" x14ac:dyDescent="0.25">
      <c r="L140" s="57"/>
      <c r="M140" s="522" t="s">
        <v>64</v>
      </c>
      <c r="N140" s="523"/>
      <c r="O140" s="523"/>
      <c r="P140" s="523"/>
      <c r="Q140" s="524"/>
      <c r="R140" s="522" t="s">
        <v>65</v>
      </c>
      <c r="S140" s="523"/>
      <c r="T140" s="523"/>
      <c r="U140" s="523"/>
      <c r="V140" s="524"/>
      <c r="W140" s="318" t="s">
        <v>2</v>
      </c>
    </row>
    <row r="141" spans="1:23" ht="13.5" thickTop="1" x14ac:dyDescent="0.2">
      <c r="L141" s="59" t="s">
        <v>3</v>
      </c>
      <c r="M141" s="60"/>
      <c r="N141" s="54"/>
      <c r="O141" s="61"/>
      <c r="P141" s="62"/>
      <c r="Q141" s="315"/>
      <c r="R141" s="60"/>
      <c r="S141" s="54"/>
      <c r="T141" s="61"/>
      <c r="U141" s="62"/>
      <c r="V141" s="315"/>
      <c r="W141" s="316" t="s">
        <v>4</v>
      </c>
    </row>
    <row r="142" spans="1:23" ht="13.5" thickBot="1" x14ac:dyDescent="0.25">
      <c r="L142" s="64"/>
      <c r="M142" s="65" t="s">
        <v>35</v>
      </c>
      <c r="N142" s="66" t="s">
        <v>36</v>
      </c>
      <c r="O142" s="67" t="s">
        <v>37</v>
      </c>
      <c r="P142" s="68" t="s">
        <v>32</v>
      </c>
      <c r="Q142" s="314" t="s">
        <v>7</v>
      </c>
      <c r="R142" s="65" t="s">
        <v>35</v>
      </c>
      <c r="S142" s="66" t="s">
        <v>36</v>
      </c>
      <c r="T142" s="67" t="s">
        <v>37</v>
      </c>
      <c r="U142" s="68" t="s">
        <v>32</v>
      </c>
      <c r="V142" s="314" t="s">
        <v>7</v>
      </c>
      <c r="W142" s="317"/>
    </row>
    <row r="143" spans="1:23" ht="5.25" customHeight="1" thickTop="1" x14ac:dyDescent="0.2">
      <c r="L143" s="59"/>
      <c r="M143" s="70"/>
      <c r="N143" s="71"/>
      <c r="O143" s="72"/>
      <c r="P143" s="73"/>
      <c r="Q143" s="142"/>
      <c r="R143" s="70"/>
      <c r="S143" s="71"/>
      <c r="T143" s="72"/>
      <c r="U143" s="73"/>
      <c r="V143" s="142"/>
      <c r="W143" s="74"/>
    </row>
    <row r="144" spans="1:23" x14ac:dyDescent="0.2">
      <c r="L144" s="59" t="s">
        <v>10</v>
      </c>
      <c r="M144" s="75">
        <f t="shared" ref="M144:N146" si="195">+M90+M117</f>
        <v>2146</v>
      </c>
      <c r="N144" s="76">
        <f t="shared" si="195"/>
        <v>4787</v>
      </c>
      <c r="O144" s="182">
        <f>M144+N144</f>
        <v>6933</v>
      </c>
      <c r="P144" s="77">
        <f>+P90+P117</f>
        <v>0</v>
      </c>
      <c r="Q144" s="188">
        <f>O144+P144</f>
        <v>6933</v>
      </c>
      <c r="R144" s="75">
        <f t="shared" ref="R144:S146" si="196">+R90+R117</f>
        <v>2632</v>
      </c>
      <c r="S144" s="76">
        <f t="shared" si="196"/>
        <v>4048</v>
      </c>
      <c r="T144" s="182">
        <f>R144+S144</f>
        <v>6680</v>
      </c>
      <c r="U144" s="77">
        <f>+U90+U117</f>
        <v>0</v>
      </c>
      <c r="V144" s="188">
        <f>T144+U144</f>
        <v>6680</v>
      </c>
      <c r="W144" s="78">
        <f>IF(Q144=0,0,((V144/Q144)-1)*100)</f>
        <v>-3.6492139045146366</v>
      </c>
    </row>
    <row r="145" spans="1:23" x14ac:dyDescent="0.2">
      <c r="L145" s="59" t="s">
        <v>11</v>
      </c>
      <c r="M145" s="75">
        <f t="shared" si="195"/>
        <v>2159</v>
      </c>
      <c r="N145" s="76">
        <f t="shared" si="195"/>
        <v>4461</v>
      </c>
      <c r="O145" s="182">
        <f>M145+N145</f>
        <v>6620</v>
      </c>
      <c r="P145" s="77">
        <f>+P91+P118</f>
        <v>0</v>
      </c>
      <c r="Q145" s="188">
        <f>O145+P145</f>
        <v>6620</v>
      </c>
      <c r="R145" s="75">
        <f t="shared" si="196"/>
        <v>2743</v>
      </c>
      <c r="S145" s="76">
        <f t="shared" si="196"/>
        <v>3101</v>
      </c>
      <c r="T145" s="182">
        <f>R145+S145</f>
        <v>5844</v>
      </c>
      <c r="U145" s="77">
        <f>+U91+U118</f>
        <v>0</v>
      </c>
      <c r="V145" s="188">
        <f>T145+U145</f>
        <v>5844</v>
      </c>
      <c r="W145" s="78">
        <f>IF(Q145=0,0,((V145/Q145)-1)*100)</f>
        <v>-11.722054380664648</v>
      </c>
    </row>
    <row r="146" spans="1:23" ht="13.5" thickBot="1" x14ac:dyDescent="0.25">
      <c r="L146" s="64" t="s">
        <v>12</v>
      </c>
      <c r="M146" s="75">
        <f t="shared" si="195"/>
        <v>2176</v>
      </c>
      <c r="N146" s="76">
        <f t="shared" si="195"/>
        <v>4105</v>
      </c>
      <c r="O146" s="182">
        <f>M146+N146</f>
        <v>6281</v>
      </c>
      <c r="P146" s="77">
        <f>+P92+P119</f>
        <v>6</v>
      </c>
      <c r="Q146" s="188">
        <f>O146+P146</f>
        <v>6287</v>
      </c>
      <c r="R146" s="75">
        <f t="shared" si="196"/>
        <v>2393</v>
      </c>
      <c r="S146" s="76">
        <f t="shared" si="196"/>
        <v>4047</v>
      </c>
      <c r="T146" s="182">
        <f>R146+S146</f>
        <v>6440</v>
      </c>
      <c r="U146" s="77">
        <f>+U92+U119</f>
        <v>0</v>
      </c>
      <c r="V146" s="188">
        <f>T146+U146</f>
        <v>6440</v>
      </c>
      <c r="W146" s="78">
        <f>IF(Q146=0,0,((V146/Q146)-1)*100)</f>
        <v>2.4335931286782353</v>
      </c>
    </row>
    <row r="147" spans="1:23" ht="14.25" thickTop="1" thickBot="1" x14ac:dyDescent="0.25">
      <c r="L147" s="79" t="s">
        <v>38</v>
      </c>
      <c r="M147" s="80">
        <f t="shared" ref="M147:V147" si="197">+M144+M145+M146</f>
        <v>6481</v>
      </c>
      <c r="N147" s="81">
        <f t="shared" si="197"/>
        <v>13353</v>
      </c>
      <c r="O147" s="175">
        <f t="shared" si="197"/>
        <v>19834</v>
      </c>
      <c r="P147" s="80">
        <f t="shared" si="197"/>
        <v>6</v>
      </c>
      <c r="Q147" s="175">
        <f t="shared" si="197"/>
        <v>19840</v>
      </c>
      <c r="R147" s="80">
        <f t="shared" si="197"/>
        <v>7768</v>
      </c>
      <c r="S147" s="81">
        <f t="shared" si="197"/>
        <v>11196</v>
      </c>
      <c r="T147" s="175">
        <f t="shared" si="197"/>
        <v>18964</v>
      </c>
      <c r="U147" s="80">
        <f t="shared" si="197"/>
        <v>0</v>
      </c>
      <c r="V147" s="175">
        <f t="shared" si="197"/>
        <v>18964</v>
      </c>
      <c r="W147" s="82">
        <f t="shared" ref="W147" si="198">IF(Q147=0,0,((V147/Q147)-1)*100)</f>
        <v>-4.4153225806451646</v>
      </c>
    </row>
    <row r="148" spans="1:23" ht="13.5" thickTop="1" x14ac:dyDescent="0.2">
      <c r="L148" s="59" t="s">
        <v>13</v>
      </c>
      <c r="M148" s="75">
        <f t="shared" ref="M148:N150" si="199">+M94+M121</f>
        <v>2079</v>
      </c>
      <c r="N148" s="76">
        <f t="shared" si="199"/>
        <v>3529</v>
      </c>
      <c r="O148" s="182">
        <f t="shared" ref="O148" si="200">M148+N148</f>
        <v>5608</v>
      </c>
      <c r="P148" s="77">
        <f>+P94+P121</f>
        <v>21</v>
      </c>
      <c r="Q148" s="188">
        <f>O148+P148</f>
        <v>5629</v>
      </c>
      <c r="R148" s="75">
        <f t="shared" ref="R148:S150" si="201">+R94+R121</f>
        <v>2075</v>
      </c>
      <c r="S148" s="76">
        <f t="shared" si="201"/>
        <v>3146</v>
      </c>
      <c r="T148" s="182">
        <f>R148+S148</f>
        <v>5221</v>
      </c>
      <c r="U148" s="77">
        <f>+U94+U121</f>
        <v>0</v>
      </c>
      <c r="V148" s="188">
        <f>T148+U148</f>
        <v>5221</v>
      </c>
      <c r="W148" s="78">
        <f>IF(Q148=0,0,((V148/Q148)-1)*100)</f>
        <v>-7.2481790726594442</v>
      </c>
    </row>
    <row r="149" spans="1:23" x14ac:dyDescent="0.2">
      <c r="L149" s="59" t="s">
        <v>14</v>
      </c>
      <c r="M149" s="75">
        <f t="shared" si="199"/>
        <v>1755</v>
      </c>
      <c r="N149" s="76">
        <f t="shared" si="199"/>
        <v>2993</v>
      </c>
      <c r="O149" s="182">
        <f>M149+N149</f>
        <v>4748</v>
      </c>
      <c r="P149" s="77">
        <f>+P95+P122</f>
        <v>0</v>
      </c>
      <c r="Q149" s="188">
        <f>O149+P149</f>
        <v>4748</v>
      </c>
      <c r="R149" s="75">
        <f t="shared" si="201"/>
        <v>2711</v>
      </c>
      <c r="S149" s="76">
        <f t="shared" si="201"/>
        <v>3316</v>
      </c>
      <c r="T149" s="182">
        <f t="shared" ref="T149:T152" si="202">R149+S149</f>
        <v>6027</v>
      </c>
      <c r="U149" s="77">
        <f>+U95+U122</f>
        <v>0</v>
      </c>
      <c r="V149" s="188">
        <f>T149+U149</f>
        <v>6027</v>
      </c>
      <c r="W149" s="78">
        <f>IF(Q149=0,0,((V149/Q149)-1)*100)</f>
        <v>26.937657961246831</v>
      </c>
    </row>
    <row r="150" spans="1:23" ht="13.5" thickBot="1" x14ac:dyDescent="0.25">
      <c r="L150" s="59" t="s">
        <v>15</v>
      </c>
      <c r="M150" s="75">
        <f t="shared" si="199"/>
        <v>2522</v>
      </c>
      <c r="N150" s="76">
        <f t="shared" si="199"/>
        <v>3968</v>
      </c>
      <c r="O150" s="182">
        <f>M150+N150</f>
        <v>6490</v>
      </c>
      <c r="P150" s="77">
        <f>+P96+P123</f>
        <v>0</v>
      </c>
      <c r="Q150" s="188">
        <f>O150+P150</f>
        <v>6490</v>
      </c>
      <c r="R150" s="75">
        <f t="shared" si="201"/>
        <v>1927.2349999999999</v>
      </c>
      <c r="S150" s="76">
        <f t="shared" si="201"/>
        <v>3034.5169999999998</v>
      </c>
      <c r="T150" s="182">
        <f t="shared" si="202"/>
        <v>4961.7519999999995</v>
      </c>
      <c r="U150" s="77">
        <f>+U96+U123</f>
        <v>0</v>
      </c>
      <c r="V150" s="188">
        <f>T150+U150</f>
        <v>4961.7519999999995</v>
      </c>
      <c r="W150" s="78">
        <f>IF(Q150=0,0,((V150/Q150)-1)*100)</f>
        <v>-23.547734976887526</v>
      </c>
    </row>
    <row r="151" spans="1:23" ht="14.25" thickTop="1" thickBot="1" x14ac:dyDescent="0.25">
      <c r="L151" s="79" t="s">
        <v>61</v>
      </c>
      <c r="M151" s="80">
        <f>+M148+M149+M150</f>
        <v>6356</v>
      </c>
      <c r="N151" s="81">
        <f t="shared" ref="N151:V151" si="203">+N148+N149+N150</f>
        <v>10490</v>
      </c>
      <c r="O151" s="175">
        <f t="shared" si="203"/>
        <v>16846</v>
      </c>
      <c r="P151" s="80">
        <f t="shared" si="203"/>
        <v>21</v>
      </c>
      <c r="Q151" s="175">
        <f t="shared" si="203"/>
        <v>16867</v>
      </c>
      <c r="R151" s="80">
        <f>+R148+R149+R150</f>
        <v>6713.2349999999997</v>
      </c>
      <c r="S151" s="81">
        <f>+S148+S149+S150</f>
        <v>9496.5169999999998</v>
      </c>
      <c r="T151" s="175">
        <f t="shared" si="202"/>
        <v>16209.752</v>
      </c>
      <c r="U151" s="80">
        <f t="shared" si="203"/>
        <v>0</v>
      </c>
      <c r="V151" s="175">
        <f t="shared" si="203"/>
        <v>16209.752</v>
      </c>
      <c r="W151" s="82">
        <f t="shared" ref="W151" si="204">IF(Q151=0,0,((V151/Q151)-1)*100)</f>
        <v>-3.8966502638287714</v>
      </c>
    </row>
    <row r="152" spans="1:23" ht="13.5" thickTop="1" x14ac:dyDescent="0.2">
      <c r="L152" s="59" t="s">
        <v>16</v>
      </c>
      <c r="M152" s="75">
        <f>+M98+M125</f>
        <v>1857</v>
      </c>
      <c r="N152" s="76">
        <f>+N98+N125</f>
        <v>3612</v>
      </c>
      <c r="O152" s="182">
        <f>M152+N152</f>
        <v>5469</v>
      </c>
      <c r="P152" s="77">
        <f>+P98+P125</f>
        <v>0</v>
      </c>
      <c r="Q152" s="188">
        <f>O152+P152</f>
        <v>5469</v>
      </c>
      <c r="R152" s="75">
        <f>+R98+R125</f>
        <v>625</v>
      </c>
      <c r="S152" s="76">
        <f>+S98+S125</f>
        <v>1150</v>
      </c>
      <c r="T152" s="182">
        <f t="shared" si="202"/>
        <v>1775</v>
      </c>
      <c r="U152" s="77">
        <f>+U98+U125</f>
        <v>0</v>
      </c>
      <c r="V152" s="188">
        <f>T152+U152</f>
        <v>1775</v>
      </c>
      <c r="W152" s="78">
        <f t="shared" ref="W152" si="205">IF(Q152=0,0,((V152/Q152)-1)*100)</f>
        <v>-67.544340830133478</v>
      </c>
    </row>
    <row r="153" spans="1:23" ht="13.5" thickBot="1" x14ac:dyDescent="0.25">
      <c r="L153" s="59" t="s">
        <v>66</v>
      </c>
      <c r="M153" s="75">
        <f>+M99+M126</f>
        <v>1489</v>
      </c>
      <c r="N153" s="76">
        <f>+N99+N126</f>
        <v>4500</v>
      </c>
      <c r="O153" s="182">
        <f>M153+N153</f>
        <v>5989</v>
      </c>
      <c r="P153" s="77">
        <f>+P99+P126</f>
        <v>0</v>
      </c>
      <c r="Q153" s="188">
        <f>O153+P153</f>
        <v>5989</v>
      </c>
      <c r="R153" s="75">
        <f>+R99+R126</f>
        <v>444</v>
      </c>
      <c r="S153" s="76">
        <f>+S99+S126</f>
        <v>569</v>
      </c>
      <c r="T153" s="182">
        <f>R153+S153</f>
        <v>1013</v>
      </c>
      <c r="U153" s="77">
        <f>+U99+U126</f>
        <v>0</v>
      </c>
      <c r="V153" s="188">
        <f>T153+U153</f>
        <v>1013</v>
      </c>
      <c r="W153" s="78">
        <f t="shared" ref="W153:W154" si="206">IF(Q153=0,0,((V153/Q153)-1)*100)</f>
        <v>-83.08565703790282</v>
      </c>
    </row>
    <row r="154" spans="1:23" ht="14.25" thickTop="1" thickBot="1" x14ac:dyDescent="0.25">
      <c r="L154" s="79" t="s">
        <v>67</v>
      </c>
      <c r="M154" s="80">
        <f>M151+M152+M153</f>
        <v>9702</v>
      </c>
      <c r="N154" s="81">
        <f t="shared" ref="N154" si="207">N151+N152+N153</f>
        <v>18602</v>
      </c>
      <c r="O154" s="175">
        <f t="shared" ref="O154" si="208">O151+O152+O153</f>
        <v>28304</v>
      </c>
      <c r="P154" s="80">
        <f t="shared" ref="P154" si="209">P151+P152+P153</f>
        <v>21</v>
      </c>
      <c r="Q154" s="175">
        <f t="shared" ref="Q154" si="210">Q151+Q152+Q153</f>
        <v>28325</v>
      </c>
      <c r="R154" s="80">
        <f t="shared" ref="R154" si="211">R151+R152+R153</f>
        <v>7782.2349999999997</v>
      </c>
      <c r="S154" s="81">
        <f t="shared" ref="S154" si="212">S151+S152+S153</f>
        <v>11215.517</v>
      </c>
      <c r="T154" s="175">
        <f t="shared" ref="T154" si="213">T151+T152+T153</f>
        <v>18997.752</v>
      </c>
      <c r="U154" s="80">
        <f t="shared" ref="U154" si="214">U151+U152+U153</f>
        <v>0</v>
      </c>
      <c r="V154" s="175">
        <f t="shared" ref="V154" si="215">V151+V152+V153</f>
        <v>18997.752</v>
      </c>
      <c r="W154" s="82">
        <f t="shared" si="206"/>
        <v>-32.929383936451892</v>
      </c>
    </row>
    <row r="155" spans="1:23" ht="14.25" thickTop="1" thickBot="1" x14ac:dyDescent="0.25">
      <c r="L155" s="79" t="s">
        <v>68</v>
      </c>
      <c r="M155" s="80">
        <f>+M147+M151+M152+M153</f>
        <v>16183</v>
      </c>
      <c r="N155" s="81">
        <f t="shared" ref="N155:V155" si="216">+N147+N151+N152+N153</f>
        <v>31955</v>
      </c>
      <c r="O155" s="175">
        <f t="shared" si="216"/>
        <v>48138</v>
      </c>
      <c r="P155" s="80">
        <f t="shared" si="216"/>
        <v>27</v>
      </c>
      <c r="Q155" s="175">
        <f t="shared" si="216"/>
        <v>48165</v>
      </c>
      <c r="R155" s="80">
        <f t="shared" si="216"/>
        <v>15550.235000000001</v>
      </c>
      <c r="S155" s="81">
        <f t="shared" si="216"/>
        <v>22411.517</v>
      </c>
      <c r="T155" s="175">
        <f t="shared" si="216"/>
        <v>37961.752</v>
      </c>
      <c r="U155" s="80">
        <f t="shared" si="216"/>
        <v>0</v>
      </c>
      <c r="V155" s="175">
        <f t="shared" si="216"/>
        <v>37961.752</v>
      </c>
      <c r="W155" s="82">
        <f>IF(Q155=0,0,((V155/Q155)-1)*100)</f>
        <v>-21.183946849371949</v>
      </c>
    </row>
    <row r="156" spans="1:23" ht="14.25" thickTop="1" thickBot="1" x14ac:dyDescent="0.25">
      <c r="L156" s="59" t="s">
        <v>18</v>
      </c>
      <c r="M156" s="75">
        <f>+M102+M129</f>
        <v>1383</v>
      </c>
      <c r="N156" s="76">
        <f>+N102+N129</f>
        <v>3349</v>
      </c>
      <c r="O156" s="184">
        <f>M156+N156</f>
        <v>4732</v>
      </c>
      <c r="P156" s="83">
        <f>+P102+P129</f>
        <v>0</v>
      </c>
      <c r="Q156" s="188">
        <f>O156+P156</f>
        <v>4732</v>
      </c>
      <c r="R156" s="75"/>
      <c r="S156" s="76"/>
      <c r="T156" s="184"/>
      <c r="U156" s="83"/>
      <c r="V156" s="188"/>
      <c r="W156" s="78"/>
    </row>
    <row r="157" spans="1:23" ht="14.25" thickTop="1" thickBot="1" x14ac:dyDescent="0.25">
      <c r="A157" s="3" t="str">
        <f>IF(ISERROR(F157/G157)," ",IF(F157/G157&gt;0.5,IF(F157/G157&lt;1.5," ","NOT OK"),"NOT OK"))</f>
        <v xml:space="preserve"> </v>
      </c>
      <c r="L157" s="84" t="s">
        <v>19</v>
      </c>
      <c r="M157" s="85">
        <f t="shared" ref="M157:Q157" si="217">+M152+M153+M156</f>
        <v>4729</v>
      </c>
      <c r="N157" s="85">
        <f t="shared" si="217"/>
        <v>11461</v>
      </c>
      <c r="O157" s="185">
        <f t="shared" si="217"/>
        <v>16190</v>
      </c>
      <c r="P157" s="86">
        <f t="shared" si="217"/>
        <v>0</v>
      </c>
      <c r="Q157" s="185">
        <f t="shared" si="217"/>
        <v>16190</v>
      </c>
      <c r="R157" s="85"/>
      <c r="S157" s="85"/>
      <c r="T157" s="185"/>
      <c r="U157" s="86"/>
      <c r="V157" s="185"/>
      <c r="W157" s="87"/>
    </row>
    <row r="158" spans="1:23" ht="13.5" thickTop="1" x14ac:dyDescent="0.2">
      <c r="L158" s="59" t="s">
        <v>21</v>
      </c>
      <c r="M158" s="75">
        <f t="shared" ref="M158:N160" si="218">+M104+M131</f>
        <v>2271</v>
      </c>
      <c r="N158" s="76">
        <f t="shared" si="218"/>
        <v>3475</v>
      </c>
      <c r="O158" s="184">
        <f>M158+N158</f>
        <v>5746</v>
      </c>
      <c r="P158" s="88">
        <f>+P104+P131</f>
        <v>0</v>
      </c>
      <c r="Q158" s="188">
        <f>O158+P158</f>
        <v>5746</v>
      </c>
      <c r="R158" s="75"/>
      <c r="S158" s="76"/>
      <c r="T158" s="184"/>
      <c r="U158" s="88"/>
      <c r="V158" s="188"/>
      <c r="W158" s="78"/>
    </row>
    <row r="159" spans="1:23" x14ac:dyDescent="0.2">
      <c r="L159" s="59" t="s">
        <v>22</v>
      </c>
      <c r="M159" s="75">
        <f t="shared" si="218"/>
        <v>2394</v>
      </c>
      <c r="N159" s="76">
        <f t="shared" si="218"/>
        <v>3709</v>
      </c>
      <c r="O159" s="184">
        <f t="shared" ref="O159" si="219">M159+N159</f>
        <v>6103</v>
      </c>
      <c r="P159" s="77">
        <f>+P105+P132</f>
        <v>0</v>
      </c>
      <c r="Q159" s="188">
        <f>O159+P159</f>
        <v>6103</v>
      </c>
      <c r="R159" s="75"/>
      <c r="S159" s="76"/>
      <c r="T159" s="184"/>
      <c r="U159" s="77"/>
      <c r="V159" s="188"/>
      <c r="W159" s="78"/>
    </row>
    <row r="160" spans="1:23" ht="13.5" thickBot="1" x14ac:dyDescent="0.25">
      <c r="A160" s="324"/>
      <c r="K160" s="324"/>
      <c r="L160" s="59" t="s">
        <v>23</v>
      </c>
      <c r="M160" s="75">
        <f t="shared" si="218"/>
        <v>1481</v>
      </c>
      <c r="N160" s="76">
        <f t="shared" si="218"/>
        <v>3435</v>
      </c>
      <c r="O160" s="184">
        <f>M160+N160</f>
        <v>4916</v>
      </c>
      <c r="P160" s="77">
        <f>+P106+P133</f>
        <v>0</v>
      </c>
      <c r="Q160" s="188">
        <f>O160+P160</f>
        <v>4916</v>
      </c>
      <c r="R160" s="75"/>
      <c r="S160" s="76"/>
      <c r="T160" s="184"/>
      <c r="U160" s="77"/>
      <c r="V160" s="188"/>
      <c r="W160" s="78"/>
    </row>
    <row r="161" spans="12:23" ht="14.25" thickTop="1" thickBot="1" x14ac:dyDescent="0.25">
      <c r="L161" s="79" t="s">
        <v>40</v>
      </c>
      <c r="M161" s="80">
        <f t="shared" ref="M161:Q161" si="220">+M158+M159+M160</f>
        <v>6146</v>
      </c>
      <c r="N161" s="81">
        <f t="shared" si="220"/>
        <v>10619</v>
      </c>
      <c r="O161" s="183">
        <f t="shared" si="220"/>
        <v>16765</v>
      </c>
      <c r="P161" s="80">
        <f t="shared" si="220"/>
        <v>0</v>
      </c>
      <c r="Q161" s="183">
        <f t="shared" si="220"/>
        <v>16765</v>
      </c>
      <c r="R161" s="80"/>
      <c r="S161" s="81"/>
      <c r="T161" s="183"/>
      <c r="U161" s="80"/>
      <c r="V161" s="183"/>
      <c r="W161" s="82"/>
    </row>
    <row r="162" spans="12:23" ht="14.25" thickTop="1" thickBot="1" x14ac:dyDescent="0.25">
      <c r="L162" s="79" t="s">
        <v>63</v>
      </c>
      <c r="M162" s="80">
        <f t="shared" ref="M162:Q162" si="221">+M147+M155+M157+M161</f>
        <v>33539</v>
      </c>
      <c r="N162" s="81">
        <f t="shared" si="221"/>
        <v>67388</v>
      </c>
      <c r="O162" s="175">
        <f t="shared" si="221"/>
        <v>100927</v>
      </c>
      <c r="P162" s="80">
        <f t="shared" si="221"/>
        <v>33</v>
      </c>
      <c r="Q162" s="175">
        <f t="shared" si="221"/>
        <v>100960</v>
      </c>
      <c r="R162" s="80"/>
      <c r="S162" s="81"/>
      <c r="T162" s="175"/>
      <c r="U162" s="80"/>
      <c r="V162" s="175"/>
      <c r="W162" s="82"/>
    </row>
    <row r="163" spans="12:23" ht="14.25" thickTop="1" thickBot="1" x14ac:dyDescent="0.25">
      <c r="L163" s="89" t="s">
        <v>60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12:23" ht="13.5" thickTop="1" x14ac:dyDescent="0.2">
      <c r="L164" s="513" t="s">
        <v>54</v>
      </c>
      <c r="M164" s="514"/>
      <c r="N164" s="514"/>
      <c r="O164" s="514"/>
      <c r="P164" s="514"/>
      <c r="Q164" s="514"/>
      <c r="R164" s="514"/>
      <c r="S164" s="514"/>
      <c r="T164" s="514"/>
      <c r="U164" s="514"/>
      <c r="V164" s="514"/>
      <c r="W164" s="515"/>
    </row>
    <row r="165" spans="12:23" ht="13.5" thickBot="1" x14ac:dyDescent="0.25">
      <c r="L165" s="516" t="s">
        <v>51</v>
      </c>
      <c r="M165" s="517"/>
      <c r="N165" s="517"/>
      <c r="O165" s="517"/>
      <c r="P165" s="517"/>
      <c r="Q165" s="517"/>
      <c r="R165" s="517"/>
      <c r="S165" s="517"/>
      <c r="T165" s="517"/>
      <c r="U165" s="517"/>
      <c r="V165" s="517"/>
      <c r="W165" s="518"/>
    </row>
    <row r="166" spans="12:23" ht="14.25" thickTop="1" thickBot="1" x14ac:dyDescent="0.25">
      <c r="L166" s="211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3" t="s">
        <v>34</v>
      </c>
    </row>
    <row r="167" spans="12:23" ht="14.25" customHeight="1" thickTop="1" thickBot="1" x14ac:dyDescent="0.25">
      <c r="L167" s="214"/>
      <c r="M167" s="215" t="s">
        <v>64</v>
      </c>
      <c r="N167" s="215"/>
      <c r="O167" s="215"/>
      <c r="P167" s="215"/>
      <c r="Q167" s="216"/>
      <c r="R167" s="215" t="s">
        <v>65</v>
      </c>
      <c r="S167" s="215"/>
      <c r="T167" s="215"/>
      <c r="U167" s="215"/>
      <c r="V167" s="216"/>
      <c r="W167" s="217" t="s">
        <v>2</v>
      </c>
    </row>
    <row r="168" spans="12:23" ht="13.5" thickTop="1" x14ac:dyDescent="0.2">
      <c r="L168" s="218" t="s">
        <v>3</v>
      </c>
      <c r="M168" s="219"/>
      <c r="N168" s="211"/>
      <c r="O168" s="220"/>
      <c r="P168" s="221"/>
      <c r="Q168" s="220"/>
      <c r="R168" s="219"/>
      <c r="S168" s="211"/>
      <c r="T168" s="220"/>
      <c r="U168" s="221"/>
      <c r="V168" s="220"/>
      <c r="W168" s="222" t="s">
        <v>4</v>
      </c>
    </row>
    <row r="169" spans="12:23" ht="13.5" thickBot="1" x14ac:dyDescent="0.25">
      <c r="L169" s="223"/>
      <c r="M169" s="224" t="s">
        <v>35</v>
      </c>
      <c r="N169" s="225" t="s">
        <v>36</v>
      </c>
      <c r="O169" s="226" t="s">
        <v>37</v>
      </c>
      <c r="P169" s="227" t="s">
        <v>32</v>
      </c>
      <c r="Q169" s="226" t="s">
        <v>7</v>
      </c>
      <c r="R169" s="224" t="s">
        <v>35</v>
      </c>
      <c r="S169" s="225" t="s">
        <v>36</v>
      </c>
      <c r="T169" s="226" t="s">
        <v>37</v>
      </c>
      <c r="U169" s="227" t="s">
        <v>32</v>
      </c>
      <c r="V169" s="226" t="s">
        <v>7</v>
      </c>
      <c r="W169" s="228"/>
    </row>
    <row r="170" spans="12:23" ht="3.75" customHeight="1" thickTop="1" x14ac:dyDescent="0.2">
      <c r="L170" s="218"/>
      <c r="M170" s="229"/>
      <c r="N170" s="230"/>
      <c r="O170" s="290"/>
      <c r="P170" s="232"/>
      <c r="Q170" s="290"/>
      <c r="R170" s="229"/>
      <c r="S170" s="230"/>
      <c r="T170" s="290"/>
      <c r="U170" s="232"/>
      <c r="V170" s="290"/>
      <c r="W170" s="233"/>
    </row>
    <row r="171" spans="12:23" x14ac:dyDescent="0.2">
      <c r="L171" s="218" t="s">
        <v>10</v>
      </c>
      <c r="M171" s="234">
        <f>+Lcc_BKK!M171+Lcc_DMK!M171</f>
        <v>0</v>
      </c>
      <c r="N171" s="235">
        <f>+Lcc_BKK!N171+Lcc_DMK!N171</f>
        <v>0</v>
      </c>
      <c r="O171" s="292">
        <f>SUM(M171:N171)</f>
        <v>0</v>
      </c>
      <c r="P171" s="237">
        <f>Lcc_BKK!P171+Lcc_DMK!P171</f>
        <v>0</v>
      </c>
      <c r="Q171" s="291">
        <f>O171+P171</f>
        <v>0</v>
      </c>
      <c r="R171" s="234">
        <f>+Lcc_BKK!R171+Lcc_DMK!R171</f>
        <v>0</v>
      </c>
      <c r="S171" s="235">
        <f>+Lcc_BKK!S171+Lcc_DMK!S171</f>
        <v>0</v>
      </c>
      <c r="T171" s="292">
        <f>SUM(R171:S171)</f>
        <v>0</v>
      </c>
      <c r="U171" s="237">
        <f>Lcc_BKK!U171+Lcc_DMK!U171</f>
        <v>0</v>
      </c>
      <c r="V171" s="291">
        <f>T171+U171</f>
        <v>0</v>
      </c>
      <c r="W171" s="341">
        <f>IF(Q171=0,0,((V171/Q171)-1)*100)</f>
        <v>0</v>
      </c>
    </row>
    <row r="172" spans="12:23" x14ac:dyDescent="0.2">
      <c r="L172" s="218" t="s">
        <v>11</v>
      </c>
      <c r="M172" s="234">
        <f>+Lcc_BKK!M172+Lcc_DMK!M172</f>
        <v>0</v>
      </c>
      <c r="N172" s="235">
        <f>+Lcc_BKK!N172+Lcc_DMK!N172</f>
        <v>0</v>
      </c>
      <c r="O172" s="292">
        <f t="shared" ref="O172:O175" si="222">SUM(M172:N172)</f>
        <v>0</v>
      </c>
      <c r="P172" s="237">
        <f>Lcc_BKK!P172+Lcc_DMK!P172</f>
        <v>0</v>
      </c>
      <c r="Q172" s="291">
        <f>O172+P172</f>
        <v>0</v>
      </c>
      <c r="R172" s="234">
        <f>+Lcc_BKK!R172+Lcc_DMK!R172</f>
        <v>0</v>
      </c>
      <c r="S172" s="235">
        <f>+Lcc_BKK!S172+Lcc_DMK!S172</f>
        <v>0</v>
      </c>
      <c r="T172" s="292">
        <f t="shared" ref="T172" si="223">SUM(R172:S172)</f>
        <v>0</v>
      </c>
      <c r="U172" s="237">
        <f>Lcc_BKK!U172+Lcc_DMK!U172</f>
        <v>0</v>
      </c>
      <c r="V172" s="291">
        <f>T172+U172</f>
        <v>0</v>
      </c>
      <c r="W172" s="341">
        <f>IF(Q172=0,0,((V172/Q172)-1)*100)</f>
        <v>0</v>
      </c>
    </row>
    <row r="173" spans="12:23" ht="13.5" thickBot="1" x14ac:dyDescent="0.25">
      <c r="L173" s="223" t="s">
        <v>12</v>
      </c>
      <c r="M173" s="234">
        <f>+Lcc_BKK!M173+Lcc_DMK!M173</f>
        <v>0</v>
      </c>
      <c r="N173" s="235">
        <f>+Lcc_BKK!N173+Lcc_DMK!N173</f>
        <v>0</v>
      </c>
      <c r="O173" s="292">
        <f t="shared" si="222"/>
        <v>0</v>
      </c>
      <c r="P173" s="237">
        <f>Lcc_BKK!P173+Lcc_DMK!P173</f>
        <v>0</v>
      </c>
      <c r="Q173" s="291">
        <f t="shared" ref="Q173:Q175" si="224">O173+P173</f>
        <v>0</v>
      </c>
      <c r="R173" s="234">
        <f>+Lcc_BKK!R173+Lcc_DMK!R173</f>
        <v>0</v>
      </c>
      <c r="S173" s="235">
        <f>+Lcc_BKK!S173+Lcc_DMK!S173</f>
        <v>0</v>
      </c>
      <c r="T173" s="292">
        <f t="shared" ref="T173" si="225">SUM(R173:S173)</f>
        <v>0</v>
      </c>
      <c r="U173" s="237">
        <f>Lcc_BKK!U173+Lcc_DMK!U173</f>
        <v>0</v>
      </c>
      <c r="V173" s="291">
        <f t="shared" ref="V173:V175" si="226">T173+U173</f>
        <v>0</v>
      </c>
      <c r="W173" s="341">
        <f>IF(Q173=0,0,((V173/Q173)-1)*100)</f>
        <v>0</v>
      </c>
    </row>
    <row r="174" spans="12:23" ht="14.25" thickTop="1" thickBot="1" x14ac:dyDescent="0.25">
      <c r="L174" s="239" t="s">
        <v>57</v>
      </c>
      <c r="M174" s="240">
        <f>+Lcc_BKK!M174+Lcc_DMK!M174</f>
        <v>0</v>
      </c>
      <c r="N174" s="241">
        <f>+Lcc_BKK!N174+Lcc_DMK!N174</f>
        <v>0</v>
      </c>
      <c r="O174" s="242">
        <f t="shared" si="222"/>
        <v>0</v>
      </c>
      <c r="P174" s="240">
        <f>Lcc_BKK!P174+Lcc_DMK!P174</f>
        <v>0</v>
      </c>
      <c r="Q174" s="242">
        <f t="shared" si="224"/>
        <v>0</v>
      </c>
      <c r="R174" s="240">
        <f>+Lcc_BKK!R174+Lcc_DMK!R174</f>
        <v>0</v>
      </c>
      <c r="S174" s="241">
        <f>+Lcc_BKK!S174+Lcc_DMK!S174</f>
        <v>0</v>
      </c>
      <c r="T174" s="242">
        <f t="shared" ref="T174" si="227">SUM(R174:S174)</f>
        <v>0</v>
      </c>
      <c r="U174" s="240">
        <f>Lcc_BKK!U174+Lcc_DMK!U174</f>
        <v>0</v>
      </c>
      <c r="V174" s="242">
        <f t="shared" si="226"/>
        <v>0</v>
      </c>
      <c r="W174" s="340">
        <f t="shared" ref="W174" si="228">IF(Q174=0,0,((V174/Q174)-1)*100)</f>
        <v>0</v>
      </c>
    </row>
    <row r="175" spans="12:23" ht="13.5" thickTop="1" x14ac:dyDescent="0.2">
      <c r="L175" s="218" t="s">
        <v>13</v>
      </c>
      <c r="M175" s="234">
        <f>+Lcc_BKK!M175+Lcc_DMK!M175</f>
        <v>0</v>
      </c>
      <c r="N175" s="235">
        <f>+Lcc_BKK!N175+Lcc_DMK!N175</f>
        <v>0</v>
      </c>
      <c r="O175" s="291">
        <f t="shared" si="222"/>
        <v>0</v>
      </c>
      <c r="P175" s="237">
        <f>Lcc_BKK!P175+Lcc_DMK!P175</f>
        <v>0</v>
      </c>
      <c r="Q175" s="291">
        <f t="shared" si="224"/>
        <v>0</v>
      </c>
      <c r="R175" s="234">
        <f>+Lcc_BKK!R175+Lcc_DMK!R175</f>
        <v>0</v>
      </c>
      <c r="S175" s="235">
        <f>+Lcc_BKK!S175+Lcc_DMK!S175</f>
        <v>0</v>
      </c>
      <c r="T175" s="291">
        <f>SUM(R175:S175)</f>
        <v>0</v>
      </c>
      <c r="U175" s="237">
        <f>Lcc_BKK!U175+Lcc_DMK!U175</f>
        <v>0</v>
      </c>
      <c r="V175" s="291">
        <f t="shared" si="226"/>
        <v>0</v>
      </c>
      <c r="W175" s="341">
        <f t="shared" ref="W175" si="229">IF(Q175=0,0,((V175/Q175)-1)*100)</f>
        <v>0</v>
      </c>
    </row>
    <row r="176" spans="12:23" x14ac:dyDescent="0.2">
      <c r="L176" s="218" t="s">
        <v>14</v>
      </c>
      <c r="M176" s="234">
        <f>+Lcc_BKK!M176+Lcc_DMK!M176</f>
        <v>0</v>
      </c>
      <c r="N176" s="235">
        <f>+Lcc_BKK!N176+Lcc_DMK!N176</f>
        <v>0</v>
      </c>
      <c r="O176" s="291">
        <f>SUM(M176:N176)</f>
        <v>0</v>
      </c>
      <c r="P176" s="237">
        <f>Lcc_BKK!P176+Lcc_DMK!P176</f>
        <v>0</v>
      </c>
      <c r="Q176" s="291">
        <f>O176+P176</f>
        <v>0</v>
      </c>
      <c r="R176" s="234">
        <f>+Lcc_BKK!R176+Lcc_DMK!R176</f>
        <v>0</v>
      </c>
      <c r="S176" s="235">
        <f>+Lcc_BKK!S176+Lcc_DMK!S176</f>
        <v>0</v>
      </c>
      <c r="T176" s="291">
        <f t="shared" ref="T176:T179" si="230">SUM(R176:S176)</f>
        <v>0</v>
      </c>
      <c r="U176" s="237">
        <f>Lcc_BKK!U176+Lcc_DMK!U176</f>
        <v>0</v>
      </c>
      <c r="V176" s="291">
        <f>T176+U176</f>
        <v>0</v>
      </c>
      <c r="W176" s="341">
        <f>IF(Q176=0,0,((V176/Q176)-1)*100)</f>
        <v>0</v>
      </c>
    </row>
    <row r="177" spans="1:23" ht="13.5" thickBot="1" x14ac:dyDescent="0.25">
      <c r="L177" s="218" t="s">
        <v>15</v>
      </c>
      <c r="M177" s="234">
        <f>+Lcc_BKK!M177+Lcc_DMK!M177</f>
        <v>0</v>
      </c>
      <c r="N177" s="235">
        <f>+Lcc_BKK!N177+Lcc_DMK!N177</f>
        <v>0</v>
      </c>
      <c r="O177" s="291">
        <f>SUM(M177:N177)</f>
        <v>0</v>
      </c>
      <c r="P177" s="237">
        <f>Lcc_BKK!P177+Lcc_DMK!P177</f>
        <v>0</v>
      </c>
      <c r="Q177" s="291">
        <f>O177+P177</f>
        <v>0</v>
      </c>
      <c r="R177" s="234">
        <f>+Lcc_BKK!R177+Lcc_DMK!R177</f>
        <v>0</v>
      </c>
      <c r="S177" s="235">
        <f>+Lcc_BKK!S177+Lcc_DMK!S177</f>
        <v>0</v>
      </c>
      <c r="T177" s="291">
        <f t="shared" si="230"/>
        <v>0</v>
      </c>
      <c r="U177" s="237">
        <f>Lcc_BKK!U177+Lcc_DMK!U177</f>
        <v>0</v>
      </c>
      <c r="V177" s="291">
        <f t="shared" ref="V177" si="231">T177+U177</f>
        <v>0</v>
      </c>
      <c r="W177" s="341">
        <f>IF(Q177=0,0,((V177/Q177)-1)*100)</f>
        <v>0</v>
      </c>
    </row>
    <row r="178" spans="1:23" ht="14.25" thickTop="1" thickBot="1" x14ac:dyDescent="0.25">
      <c r="L178" s="239" t="s">
        <v>61</v>
      </c>
      <c r="M178" s="240">
        <f>+M175+M176+M177</f>
        <v>0</v>
      </c>
      <c r="N178" s="241">
        <f t="shared" ref="N178:V178" si="232">+N175+N176+N177</f>
        <v>0</v>
      </c>
      <c r="O178" s="242">
        <f t="shared" si="232"/>
        <v>0</v>
      </c>
      <c r="P178" s="240">
        <f t="shared" si="232"/>
        <v>0</v>
      </c>
      <c r="Q178" s="242">
        <f t="shared" si="232"/>
        <v>0</v>
      </c>
      <c r="R178" s="240">
        <f>+R175+R176+R177</f>
        <v>0</v>
      </c>
      <c r="S178" s="241">
        <f>+S175+S176+S177</f>
        <v>0</v>
      </c>
      <c r="T178" s="242">
        <f t="shared" si="230"/>
        <v>0</v>
      </c>
      <c r="U178" s="240">
        <f t="shared" si="232"/>
        <v>0</v>
      </c>
      <c r="V178" s="242">
        <f t="shared" si="232"/>
        <v>0</v>
      </c>
      <c r="W178" s="340">
        <f t="shared" ref="W178" si="233">IF(Q178=0,0,((V178/Q178)-1)*100)</f>
        <v>0</v>
      </c>
    </row>
    <row r="179" spans="1:23" ht="13.5" thickTop="1" x14ac:dyDescent="0.2">
      <c r="L179" s="218" t="s">
        <v>16</v>
      </c>
      <c r="M179" s="234">
        <f>+Lcc_BKK!M179+Lcc_DMK!M179</f>
        <v>0</v>
      </c>
      <c r="N179" s="235">
        <f>+Lcc_BKK!N179+Lcc_DMK!N179</f>
        <v>0</v>
      </c>
      <c r="O179" s="291">
        <f>SUM(M179:N179)</f>
        <v>0</v>
      </c>
      <c r="P179" s="237">
        <f>Lcc_BKK!P179+Lcc_DMK!P179</f>
        <v>0</v>
      </c>
      <c r="Q179" s="291">
        <f>O179+P179</f>
        <v>0</v>
      </c>
      <c r="R179" s="234">
        <f>+Lcc_BKK!R179+Lcc_DMK!R179</f>
        <v>0</v>
      </c>
      <c r="S179" s="235">
        <f>+Lcc_BKK!S179+Lcc_DMK!S179</f>
        <v>0</v>
      </c>
      <c r="T179" s="291">
        <f t="shared" si="230"/>
        <v>0</v>
      </c>
      <c r="U179" s="237">
        <f>Lcc_BKK!U179+Lcc_DMK!U179</f>
        <v>0</v>
      </c>
      <c r="V179" s="291">
        <f>T179+U179</f>
        <v>0</v>
      </c>
      <c r="W179" s="341">
        <f>IF(Q179=0,0,((V179/Q179)-1)*100)</f>
        <v>0</v>
      </c>
    </row>
    <row r="180" spans="1:23" ht="13.5" thickBot="1" x14ac:dyDescent="0.25">
      <c r="L180" s="218" t="s">
        <v>66</v>
      </c>
      <c r="M180" s="234">
        <f>+Lcc_BKK!M180+Lcc_DMK!M180</f>
        <v>0</v>
      </c>
      <c r="N180" s="235">
        <f>+Lcc_BKK!N180+Lcc_DMK!N180</f>
        <v>0</v>
      </c>
      <c r="O180" s="291">
        <f>SUM(M180:N180)</f>
        <v>0</v>
      </c>
      <c r="P180" s="237">
        <f>Lcc_BKK!P180+Lcc_DMK!P180</f>
        <v>0</v>
      </c>
      <c r="Q180" s="291">
        <f>O180+P180</f>
        <v>0</v>
      </c>
      <c r="R180" s="234">
        <f>+Lcc_BKK!R180+Lcc_DMK!R180</f>
        <v>0</v>
      </c>
      <c r="S180" s="235">
        <f>+Lcc_BKK!S180+Lcc_DMK!S180</f>
        <v>0</v>
      </c>
      <c r="T180" s="291">
        <f>SUM(R180:S180)</f>
        <v>0</v>
      </c>
      <c r="U180" s="237">
        <f>Lcc_BKK!U180+Lcc_DMK!U180</f>
        <v>0</v>
      </c>
      <c r="V180" s="291">
        <f>T180+U180</f>
        <v>0</v>
      </c>
      <c r="W180" s="341">
        <f t="shared" ref="W180" si="234">IF(Q180=0,0,((V180/Q180)-1)*100)</f>
        <v>0</v>
      </c>
    </row>
    <row r="181" spans="1:23" ht="14.25" thickTop="1" thickBot="1" x14ac:dyDescent="0.25">
      <c r="L181" s="239" t="s">
        <v>67</v>
      </c>
      <c r="M181" s="240">
        <f>M178+M179+M180</f>
        <v>0</v>
      </c>
      <c r="N181" s="241">
        <f t="shared" ref="N181" si="235">N178+N179+N180</f>
        <v>0</v>
      </c>
      <c r="O181" s="242">
        <f t="shared" ref="O181" si="236">O178+O179+O180</f>
        <v>0</v>
      </c>
      <c r="P181" s="240">
        <f t="shared" ref="P181" si="237">P178+P179+P180</f>
        <v>0</v>
      </c>
      <c r="Q181" s="242">
        <f t="shared" ref="Q181" si="238">Q178+Q179+Q180</f>
        <v>0</v>
      </c>
      <c r="R181" s="240">
        <f t="shared" ref="R181" si="239">R178+R179+R180</f>
        <v>0</v>
      </c>
      <c r="S181" s="241">
        <f t="shared" ref="S181" si="240">S178+S179+S180</f>
        <v>0</v>
      </c>
      <c r="T181" s="242">
        <f t="shared" ref="T181" si="241">T178+T179+T180</f>
        <v>0</v>
      </c>
      <c r="U181" s="240">
        <f t="shared" ref="U181" si="242">U178+U179+U180</f>
        <v>0</v>
      </c>
      <c r="V181" s="242">
        <f t="shared" ref="V181" si="243">V178+V179+V180</f>
        <v>0</v>
      </c>
      <c r="W181" s="340">
        <f t="shared" ref="W181" si="244">IF(Q181=0,0,((V181/Q181)-1)*100)</f>
        <v>0</v>
      </c>
    </row>
    <row r="182" spans="1:23" ht="14.25" thickTop="1" thickBot="1" x14ac:dyDescent="0.25">
      <c r="L182" s="239" t="s">
        <v>68</v>
      </c>
      <c r="M182" s="240">
        <f>+M174+M178+M179+M180</f>
        <v>0</v>
      </c>
      <c r="N182" s="241">
        <f t="shared" ref="N182:V182" si="245">+N174+N178+N179+N180</f>
        <v>0</v>
      </c>
      <c r="O182" s="242">
        <f t="shared" si="245"/>
        <v>0</v>
      </c>
      <c r="P182" s="240">
        <f t="shared" si="245"/>
        <v>0</v>
      </c>
      <c r="Q182" s="242">
        <f t="shared" si="245"/>
        <v>0</v>
      </c>
      <c r="R182" s="240">
        <f t="shared" si="245"/>
        <v>0</v>
      </c>
      <c r="S182" s="241">
        <f t="shared" si="245"/>
        <v>0</v>
      </c>
      <c r="T182" s="242">
        <f t="shared" si="245"/>
        <v>0</v>
      </c>
      <c r="U182" s="240">
        <f t="shared" si="245"/>
        <v>0</v>
      </c>
      <c r="V182" s="242">
        <f t="shared" si="245"/>
        <v>0</v>
      </c>
      <c r="W182" s="340">
        <f>IF(Q182=0,0,((V182/Q182)-1)*100)</f>
        <v>0</v>
      </c>
    </row>
    <row r="183" spans="1:23" ht="14.25" thickTop="1" thickBot="1" x14ac:dyDescent="0.25">
      <c r="L183" s="218" t="s">
        <v>18</v>
      </c>
      <c r="M183" s="234">
        <f>+Lcc_BKK!M183+Lcc_DMK!M183</f>
        <v>0</v>
      </c>
      <c r="N183" s="235">
        <f>+Lcc_BKK!N183+Lcc_DMK!N183</f>
        <v>0</v>
      </c>
      <c r="O183" s="292">
        <f>SUM(M183:N183)</f>
        <v>0</v>
      </c>
      <c r="P183" s="245">
        <f>Lcc_BKK!P183+Lcc_DMK!P183</f>
        <v>0</v>
      </c>
      <c r="Q183" s="292">
        <f>O183+P183</f>
        <v>0</v>
      </c>
      <c r="R183" s="234"/>
      <c r="S183" s="235"/>
      <c r="T183" s="292"/>
      <c r="U183" s="245"/>
      <c r="V183" s="292"/>
      <c r="W183" s="341"/>
    </row>
    <row r="184" spans="1:23" ht="14.25" thickTop="1" thickBot="1" x14ac:dyDescent="0.25">
      <c r="L184" s="246" t="s">
        <v>19</v>
      </c>
      <c r="M184" s="247">
        <f t="shared" ref="M184:Q184" si="246">+M179+M180+M183</f>
        <v>0</v>
      </c>
      <c r="N184" s="247">
        <f t="shared" si="246"/>
        <v>0</v>
      </c>
      <c r="O184" s="248">
        <f t="shared" si="246"/>
        <v>0</v>
      </c>
      <c r="P184" s="249">
        <f t="shared" si="246"/>
        <v>0</v>
      </c>
      <c r="Q184" s="248">
        <f t="shared" si="246"/>
        <v>0</v>
      </c>
      <c r="R184" s="247"/>
      <c r="S184" s="247"/>
      <c r="T184" s="248"/>
      <c r="U184" s="249"/>
      <c r="V184" s="248"/>
      <c r="W184" s="342"/>
    </row>
    <row r="185" spans="1:23" ht="13.5" thickTop="1" x14ac:dyDescent="0.2">
      <c r="A185" s="324"/>
      <c r="K185" s="324"/>
      <c r="L185" s="218" t="s">
        <v>21</v>
      </c>
      <c r="M185" s="234">
        <f>+Lcc_BKK!M185+Lcc_DMK!M185</f>
        <v>0</v>
      </c>
      <c r="N185" s="235">
        <f>+Lcc_BKK!N185+Lcc_DMK!N185</f>
        <v>0</v>
      </c>
      <c r="O185" s="292">
        <f>SUM(M185:N185)</f>
        <v>0</v>
      </c>
      <c r="P185" s="251">
        <f>Lcc_BKK!P185+Lcc_DMK!P185</f>
        <v>0</v>
      </c>
      <c r="Q185" s="292">
        <f>O185+P185</f>
        <v>0</v>
      </c>
      <c r="R185" s="234"/>
      <c r="S185" s="235"/>
      <c r="T185" s="292"/>
      <c r="U185" s="251"/>
      <c r="V185" s="292"/>
      <c r="W185" s="341"/>
    </row>
    <row r="186" spans="1:23" x14ac:dyDescent="0.2">
      <c r="A186" s="324"/>
      <c r="K186" s="324"/>
      <c r="L186" s="218" t="s">
        <v>22</v>
      </c>
      <c r="M186" s="234">
        <f>+Lcc_BKK!M186+Lcc_DMK!M186</f>
        <v>0</v>
      </c>
      <c r="N186" s="235">
        <f>+Lcc_BKK!N186+Lcc_DMK!N186</f>
        <v>0</v>
      </c>
      <c r="O186" s="292">
        <f>SUM(M186:N186)</f>
        <v>0</v>
      </c>
      <c r="P186" s="237">
        <f>Lcc_BKK!P186+Lcc_DMK!P186</f>
        <v>0</v>
      </c>
      <c r="Q186" s="292">
        <f>O186+P186</f>
        <v>0</v>
      </c>
      <c r="R186" s="234"/>
      <c r="S186" s="235"/>
      <c r="T186" s="292"/>
      <c r="U186" s="237"/>
      <c r="V186" s="292"/>
      <c r="W186" s="341"/>
    </row>
    <row r="187" spans="1:23" ht="13.5" thickBot="1" x14ac:dyDescent="0.25">
      <c r="A187" s="324"/>
      <c r="K187" s="324"/>
      <c r="L187" s="218" t="s">
        <v>23</v>
      </c>
      <c r="M187" s="234">
        <f>+Lcc_BKK!M187+Lcc_DMK!M187</f>
        <v>0</v>
      </c>
      <c r="N187" s="235">
        <f>+Lcc_BKK!N187+Lcc_DMK!N187</f>
        <v>0</v>
      </c>
      <c r="O187" s="292">
        <f t="shared" ref="O187" si="247">SUM(M187:N187)</f>
        <v>0</v>
      </c>
      <c r="P187" s="237">
        <f>Lcc_BKK!P187+Lcc_DMK!P187</f>
        <v>0</v>
      </c>
      <c r="Q187" s="292">
        <f t="shared" ref="Q187" si="248">O187+P187</f>
        <v>0</v>
      </c>
      <c r="R187" s="234"/>
      <c r="S187" s="235"/>
      <c r="T187" s="292"/>
      <c r="U187" s="237"/>
      <c r="V187" s="292"/>
      <c r="W187" s="341"/>
    </row>
    <row r="188" spans="1:23" ht="14.25" thickTop="1" thickBot="1" x14ac:dyDescent="0.25">
      <c r="L188" s="239" t="s">
        <v>40</v>
      </c>
      <c r="M188" s="240">
        <f t="shared" ref="M188:Q188" si="249">+M185+M186+M187</f>
        <v>0</v>
      </c>
      <c r="N188" s="241">
        <f t="shared" si="249"/>
        <v>0</v>
      </c>
      <c r="O188" s="242">
        <f t="shared" si="249"/>
        <v>0</v>
      </c>
      <c r="P188" s="240">
        <f t="shared" si="249"/>
        <v>0</v>
      </c>
      <c r="Q188" s="242">
        <f t="shared" si="249"/>
        <v>0</v>
      </c>
      <c r="R188" s="240"/>
      <c r="S188" s="241"/>
      <c r="T188" s="242"/>
      <c r="U188" s="240"/>
      <c r="V188" s="242"/>
      <c r="W188" s="340"/>
    </row>
    <row r="189" spans="1:23" ht="14.25" thickTop="1" thickBot="1" x14ac:dyDescent="0.25">
      <c r="L189" s="239" t="s">
        <v>63</v>
      </c>
      <c r="M189" s="240">
        <f t="shared" ref="M189:Q189" si="250">+M174+M182+M184+M188</f>
        <v>0</v>
      </c>
      <c r="N189" s="241">
        <f t="shared" si="250"/>
        <v>0</v>
      </c>
      <c r="O189" s="242">
        <f t="shared" si="250"/>
        <v>0</v>
      </c>
      <c r="P189" s="240">
        <f t="shared" si="250"/>
        <v>0</v>
      </c>
      <c r="Q189" s="242">
        <f t="shared" si="250"/>
        <v>0</v>
      </c>
      <c r="R189" s="240"/>
      <c r="S189" s="241"/>
      <c r="T189" s="242"/>
      <c r="U189" s="240"/>
      <c r="V189" s="242"/>
      <c r="W189" s="340"/>
    </row>
    <row r="190" spans="1:23" ht="14.25" thickTop="1" thickBot="1" x14ac:dyDescent="0.25">
      <c r="L190" s="252" t="s">
        <v>60</v>
      </c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</row>
    <row r="191" spans="1:23" ht="13.5" thickTop="1" x14ac:dyDescent="0.2">
      <c r="L191" s="513" t="s">
        <v>55</v>
      </c>
      <c r="M191" s="514"/>
      <c r="N191" s="514"/>
      <c r="O191" s="514"/>
      <c r="P191" s="514"/>
      <c r="Q191" s="514"/>
      <c r="R191" s="514"/>
      <c r="S191" s="514"/>
      <c r="T191" s="514"/>
      <c r="U191" s="514"/>
      <c r="V191" s="514"/>
      <c r="W191" s="515"/>
    </row>
    <row r="192" spans="1:23" ht="13.5" thickBot="1" x14ac:dyDescent="0.25">
      <c r="L192" s="516" t="s">
        <v>52</v>
      </c>
      <c r="M192" s="517"/>
      <c r="N192" s="517"/>
      <c r="O192" s="517"/>
      <c r="P192" s="517"/>
      <c r="Q192" s="517"/>
      <c r="R192" s="517"/>
      <c r="S192" s="517"/>
      <c r="T192" s="517"/>
      <c r="U192" s="517"/>
      <c r="V192" s="517"/>
      <c r="W192" s="518"/>
    </row>
    <row r="193" spans="12:23" ht="14.25" thickTop="1" thickBot="1" x14ac:dyDescent="0.25">
      <c r="L193" s="211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3" t="s">
        <v>34</v>
      </c>
    </row>
    <row r="194" spans="12:23" ht="14.25" customHeight="1" thickTop="1" thickBot="1" x14ac:dyDescent="0.25">
      <c r="L194" s="214"/>
      <c r="M194" s="215" t="s">
        <v>64</v>
      </c>
      <c r="N194" s="215"/>
      <c r="O194" s="215"/>
      <c r="P194" s="215"/>
      <c r="Q194" s="216"/>
      <c r="R194" s="215" t="s">
        <v>65</v>
      </c>
      <c r="S194" s="215"/>
      <c r="T194" s="215"/>
      <c r="U194" s="215"/>
      <c r="V194" s="216"/>
      <c r="W194" s="217" t="s">
        <v>2</v>
      </c>
    </row>
    <row r="195" spans="12:23" ht="13.5" thickTop="1" x14ac:dyDescent="0.2">
      <c r="L195" s="218" t="s">
        <v>3</v>
      </c>
      <c r="M195" s="219"/>
      <c r="N195" s="211"/>
      <c r="O195" s="220"/>
      <c r="P195" s="221"/>
      <c r="Q195" s="220"/>
      <c r="R195" s="219"/>
      <c r="S195" s="211"/>
      <c r="T195" s="220"/>
      <c r="U195" s="221"/>
      <c r="V195" s="220"/>
      <c r="W195" s="222" t="s">
        <v>4</v>
      </c>
    </row>
    <row r="196" spans="12:23" ht="13.5" thickBot="1" x14ac:dyDescent="0.25">
      <c r="L196" s="223"/>
      <c r="M196" s="224" t="s">
        <v>35</v>
      </c>
      <c r="N196" s="225" t="s">
        <v>36</v>
      </c>
      <c r="O196" s="226" t="s">
        <v>37</v>
      </c>
      <c r="P196" s="227" t="s">
        <v>32</v>
      </c>
      <c r="Q196" s="226" t="s">
        <v>7</v>
      </c>
      <c r="R196" s="224" t="s">
        <v>35</v>
      </c>
      <c r="S196" s="225" t="s">
        <v>36</v>
      </c>
      <c r="T196" s="226" t="s">
        <v>37</v>
      </c>
      <c r="U196" s="227" t="s">
        <v>32</v>
      </c>
      <c r="V196" s="226" t="s">
        <v>7</v>
      </c>
      <c r="W196" s="228"/>
    </row>
    <row r="197" spans="12:23" ht="4.5" customHeight="1" thickTop="1" x14ac:dyDescent="0.2">
      <c r="L197" s="218"/>
      <c r="M197" s="229"/>
      <c r="N197" s="230"/>
      <c r="O197" s="290"/>
      <c r="P197" s="232"/>
      <c r="Q197" s="290"/>
      <c r="R197" s="229"/>
      <c r="S197" s="230"/>
      <c r="T197" s="290"/>
      <c r="U197" s="232"/>
      <c r="V197" s="290"/>
      <c r="W197" s="233"/>
    </row>
    <row r="198" spans="12:23" x14ac:dyDescent="0.2">
      <c r="L198" s="218" t="s">
        <v>10</v>
      </c>
      <c r="M198" s="234">
        <f>+Lcc_BKK!M198+Lcc_DMK!M198</f>
        <v>0</v>
      </c>
      <c r="N198" s="235">
        <f>+Lcc_BKK!N198+Lcc_DMK!N198</f>
        <v>0</v>
      </c>
      <c r="O198" s="292">
        <f>SUM(M198:N198)</f>
        <v>0</v>
      </c>
      <c r="P198" s="237">
        <f>+Lcc_BKK!P198+Lcc_DMK!P198</f>
        <v>0</v>
      </c>
      <c r="Q198" s="291">
        <f>O198+P198</f>
        <v>0</v>
      </c>
      <c r="R198" s="234">
        <f>+Lcc_BKK!R198+Lcc_DMK!R198</f>
        <v>0</v>
      </c>
      <c r="S198" s="235">
        <f>+Lcc_BKK!S198+Lcc_DMK!S198</f>
        <v>0</v>
      </c>
      <c r="T198" s="292">
        <f>SUM(R198:S198)</f>
        <v>0</v>
      </c>
      <c r="U198" s="237">
        <f>+Lcc_BKK!U198+Lcc_DMK!U198</f>
        <v>0</v>
      </c>
      <c r="V198" s="291">
        <f>T198+U198</f>
        <v>0</v>
      </c>
      <c r="W198" s="341">
        <f>IF(Q198=0,0,((V198/Q198)-1)*100)</f>
        <v>0</v>
      </c>
    </row>
    <row r="199" spans="12:23" x14ac:dyDescent="0.2">
      <c r="L199" s="218" t="s">
        <v>11</v>
      </c>
      <c r="M199" s="234">
        <f>+Lcc_BKK!M199+Lcc_DMK!M199</f>
        <v>0</v>
      </c>
      <c r="N199" s="235">
        <f>+Lcc_BKK!N199+Lcc_DMK!N199</f>
        <v>0</v>
      </c>
      <c r="O199" s="292">
        <f t="shared" ref="O199:O202" si="251">SUM(M199:N199)</f>
        <v>0</v>
      </c>
      <c r="P199" s="237">
        <f>+Lcc_BKK!P199+Lcc_DMK!P199</f>
        <v>0</v>
      </c>
      <c r="Q199" s="291">
        <f>O199+P199</f>
        <v>0</v>
      </c>
      <c r="R199" s="234">
        <f>+Lcc_BKK!R199+Lcc_DMK!R199</f>
        <v>0</v>
      </c>
      <c r="S199" s="235">
        <f>+Lcc_BKK!S199+Lcc_DMK!S199</f>
        <v>0</v>
      </c>
      <c r="T199" s="292">
        <f t="shared" ref="T199" si="252">SUM(R199:S199)</f>
        <v>0</v>
      </c>
      <c r="U199" s="237">
        <f>+Lcc_BKK!U199+Lcc_DMK!U199</f>
        <v>0</v>
      </c>
      <c r="V199" s="291">
        <f>T199+U199</f>
        <v>0</v>
      </c>
      <c r="W199" s="341">
        <f>IF(Q199=0,0,((V199/Q199)-1)*100)</f>
        <v>0</v>
      </c>
    </row>
    <row r="200" spans="12:23" ht="13.5" thickBot="1" x14ac:dyDescent="0.25">
      <c r="L200" s="223" t="s">
        <v>12</v>
      </c>
      <c r="M200" s="234">
        <f>+Lcc_BKK!M200+Lcc_DMK!M200</f>
        <v>0</v>
      </c>
      <c r="N200" s="235">
        <f>+Lcc_BKK!N200+Lcc_DMK!N200</f>
        <v>0</v>
      </c>
      <c r="O200" s="292">
        <f t="shared" si="251"/>
        <v>0</v>
      </c>
      <c r="P200" s="237">
        <f>+Lcc_BKK!P200+Lcc_DMK!P200</f>
        <v>0</v>
      </c>
      <c r="Q200" s="291">
        <f t="shared" ref="Q200:Q202" si="253">O200+P200</f>
        <v>0</v>
      </c>
      <c r="R200" s="234">
        <f>+Lcc_BKK!R200+Lcc_DMK!R200</f>
        <v>0</v>
      </c>
      <c r="S200" s="235">
        <f>+Lcc_BKK!S200+Lcc_DMK!S200</f>
        <v>0</v>
      </c>
      <c r="T200" s="292">
        <f t="shared" ref="T200:T201" si="254">SUM(R200:S200)</f>
        <v>0</v>
      </c>
      <c r="U200" s="237">
        <f>+Lcc_BKK!U200+Lcc_DMK!U200</f>
        <v>0</v>
      </c>
      <c r="V200" s="291">
        <f t="shared" ref="V200:V202" si="255">T200+U200</f>
        <v>0</v>
      </c>
      <c r="W200" s="341">
        <f>IF(Q200=0,0,((V200/Q200)-1)*100)</f>
        <v>0</v>
      </c>
    </row>
    <row r="201" spans="12:23" ht="14.25" thickTop="1" thickBot="1" x14ac:dyDescent="0.25">
      <c r="L201" s="239" t="s">
        <v>38</v>
      </c>
      <c r="M201" s="240">
        <f>+Lcc_BKK!M201+Lcc_DMK!M201</f>
        <v>0</v>
      </c>
      <c r="N201" s="241">
        <f>+Lcc_BKK!N201+Lcc_DMK!N201</f>
        <v>0</v>
      </c>
      <c r="O201" s="242">
        <f t="shared" si="251"/>
        <v>0</v>
      </c>
      <c r="P201" s="240">
        <f>+Lcc_BKK!P201+Lcc_DMK!P201</f>
        <v>0</v>
      </c>
      <c r="Q201" s="242">
        <f t="shared" si="253"/>
        <v>0</v>
      </c>
      <c r="R201" s="240">
        <f>+Lcc_BKK!R201+Lcc_DMK!R201</f>
        <v>0</v>
      </c>
      <c r="S201" s="241">
        <f>+Lcc_BKK!S201+Lcc_DMK!S201</f>
        <v>0</v>
      </c>
      <c r="T201" s="242">
        <f t="shared" si="254"/>
        <v>0</v>
      </c>
      <c r="U201" s="240">
        <f>+Lcc_BKK!U201+Lcc_DMK!U201</f>
        <v>0</v>
      </c>
      <c r="V201" s="242">
        <f t="shared" si="255"/>
        <v>0</v>
      </c>
      <c r="W201" s="340">
        <f t="shared" ref="W201" si="256">IF(Q201=0,0,((V201/Q201)-1)*100)</f>
        <v>0</v>
      </c>
    </row>
    <row r="202" spans="12:23" ht="13.5" thickTop="1" x14ac:dyDescent="0.2">
      <c r="L202" s="218" t="s">
        <v>13</v>
      </c>
      <c r="M202" s="234">
        <f>+Lcc_BKK!M202+Lcc_DMK!M202</f>
        <v>0</v>
      </c>
      <c r="N202" s="235">
        <f>+Lcc_BKK!N202+Lcc_DMK!N202</f>
        <v>0</v>
      </c>
      <c r="O202" s="291">
        <f t="shared" si="251"/>
        <v>0</v>
      </c>
      <c r="P202" s="237">
        <f>+Lcc_BKK!P202+Lcc_DMK!P202</f>
        <v>0</v>
      </c>
      <c r="Q202" s="291">
        <f t="shared" si="253"/>
        <v>0</v>
      </c>
      <c r="R202" s="234">
        <f>+Lcc_BKK!R202+Lcc_DMK!R202</f>
        <v>0</v>
      </c>
      <c r="S202" s="235">
        <f>+Lcc_BKK!S202+Lcc_DMK!S202</f>
        <v>0</v>
      </c>
      <c r="T202" s="291">
        <f>SUM(R202:S202)</f>
        <v>0</v>
      </c>
      <c r="U202" s="237">
        <f>+Lcc_BKK!U202+Lcc_DMK!U202</f>
        <v>0</v>
      </c>
      <c r="V202" s="291">
        <f t="shared" si="255"/>
        <v>0</v>
      </c>
      <c r="W202" s="341">
        <f t="shared" ref="W202" si="257">IF(Q202=0,0,((V202/Q202)-1)*100)</f>
        <v>0</v>
      </c>
    </row>
    <row r="203" spans="12:23" ht="15.75" customHeight="1" x14ac:dyDescent="0.2">
      <c r="L203" s="218" t="s">
        <v>14</v>
      </c>
      <c r="M203" s="234">
        <f>+Lcc_BKK!M203+Lcc_DMK!M203</f>
        <v>0</v>
      </c>
      <c r="N203" s="235">
        <f>+Lcc_BKK!N203+Lcc_DMK!N203</f>
        <v>0</v>
      </c>
      <c r="O203" s="291">
        <f>SUM(M203:N203)</f>
        <v>0</v>
      </c>
      <c r="P203" s="237">
        <f>+Lcc_BKK!P203+Lcc_DMK!P203</f>
        <v>0</v>
      </c>
      <c r="Q203" s="291">
        <f>O203+P203</f>
        <v>0</v>
      </c>
      <c r="R203" s="234">
        <f>+Lcc_BKK!R203+Lcc_DMK!R203</f>
        <v>0</v>
      </c>
      <c r="S203" s="235">
        <f>+Lcc_BKK!S203+Lcc_DMK!S203</f>
        <v>0</v>
      </c>
      <c r="T203" s="291">
        <f t="shared" ref="T203:T206" si="258">SUM(R203:S203)</f>
        <v>0</v>
      </c>
      <c r="U203" s="237">
        <f>+Lcc_BKK!U203+Lcc_DMK!U203</f>
        <v>0</v>
      </c>
      <c r="V203" s="291">
        <f>T203+U203</f>
        <v>0</v>
      </c>
      <c r="W203" s="341">
        <f>IF(Q203=0,0,((V203/Q203)-1)*100)</f>
        <v>0</v>
      </c>
    </row>
    <row r="204" spans="12:23" ht="13.5" thickBot="1" x14ac:dyDescent="0.25">
      <c r="L204" s="218" t="s">
        <v>15</v>
      </c>
      <c r="M204" s="234">
        <f>+Lcc_BKK!M204+Lcc_DMK!M204</f>
        <v>0</v>
      </c>
      <c r="N204" s="235">
        <f>+Lcc_BKK!N204+Lcc_DMK!N204</f>
        <v>0</v>
      </c>
      <c r="O204" s="291">
        <f>SUM(M204:N204)</f>
        <v>0</v>
      </c>
      <c r="P204" s="237">
        <f>+Lcc_BKK!P204+Lcc_DMK!P204</f>
        <v>0</v>
      </c>
      <c r="Q204" s="291">
        <f>O204+P204</f>
        <v>0</v>
      </c>
      <c r="R204" s="234">
        <f>+Lcc_BKK!R204+Lcc_DMK!R204</f>
        <v>0</v>
      </c>
      <c r="S204" s="235">
        <f>+Lcc_BKK!S204+Lcc_DMK!S204</f>
        <v>0</v>
      </c>
      <c r="T204" s="291">
        <f t="shared" si="258"/>
        <v>0</v>
      </c>
      <c r="U204" s="237">
        <f>+Lcc_BKK!U204+Lcc_DMK!U204</f>
        <v>0</v>
      </c>
      <c r="V204" s="291">
        <f t="shared" ref="V204" si="259">T204+U204</f>
        <v>0</v>
      </c>
      <c r="W204" s="341">
        <f>IF(Q204=0,0,((V204/Q204)-1)*100)</f>
        <v>0</v>
      </c>
    </row>
    <row r="205" spans="12:23" ht="14.25" thickTop="1" thickBot="1" x14ac:dyDescent="0.25">
      <c r="L205" s="239" t="s">
        <v>61</v>
      </c>
      <c r="M205" s="240">
        <f>+M202+M203+M204</f>
        <v>0</v>
      </c>
      <c r="N205" s="241">
        <f t="shared" ref="N205:V205" si="260">+N202+N203+N204</f>
        <v>0</v>
      </c>
      <c r="O205" s="242">
        <f t="shared" si="260"/>
        <v>0</v>
      </c>
      <c r="P205" s="240">
        <f t="shared" si="260"/>
        <v>0</v>
      </c>
      <c r="Q205" s="242">
        <f t="shared" si="260"/>
        <v>0</v>
      </c>
      <c r="R205" s="240">
        <f>+R202+R203+R204</f>
        <v>0</v>
      </c>
      <c r="S205" s="241">
        <f>+S202+S203+S204</f>
        <v>0</v>
      </c>
      <c r="T205" s="242">
        <f t="shared" si="258"/>
        <v>0</v>
      </c>
      <c r="U205" s="240">
        <f t="shared" si="260"/>
        <v>0</v>
      </c>
      <c r="V205" s="242">
        <f t="shared" si="260"/>
        <v>0</v>
      </c>
      <c r="W205" s="340">
        <f t="shared" ref="W205" si="261">IF(Q205=0,0,((V205/Q205)-1)*100)</f>
        <v>0</v>
      </c>
    </row>
    <row r="206" spans="12:23" ht="13.5" thickTop="1" x14ac:dyDescent="0.2">
      <c r="L206" s="218" t="s">
        <v>16</v>
      </c>
      <c r="M206" s="234">
        <f>+Lcc_BKK!M206+Lcc_DMK!M206</f>
        <v>0</v>
      </c>
      <c r="N206" s="235">
        <f>+Lcc_BKK!N206+Lcc_DMK!N206</f>
        <v>0</v>
      </c>
      <c r="O206" s="291">
        <f>SUM(M206:N206)</f>
        <v>0</v>
      </c>
      <c r="P206" s="237">
        <f>+Lcc_BKK!P206+Lcc_DMK!P206</f>
        <v>0</v>
      </c>
      <c r="Q206" s="291">
        <f>O206+P206</f>
        <v>0</v>
      </c>
      <c r="R206" s="234">
        <f>+Lcc_BKK!R206+Lcc_DMK!R206</f>
        <v>0</v>
      </c>
      <c r="S206" s="235">
        <f>+Lcc_BKK!S206+Lcc_DMK!S206</f>
        <v>0</v>
      </c>
      <c r="T206" s="291">
        <f t="shared" si="258"/>
        <v>0</v>
      </c>
      <c r="U206" s="237">
        <f>+Lcc_BKK!U206+Lcc_DMK!U206</f>
        <v>0</v>
      </c>
      <c r="V206" s="291">
        <f>T206+U206</f>
        <v>0</v>
      </c>
      <c r="W206" s="341">
        <f>IF(Q206=0,0,((V206/Q206)-1)*100)</f>
        <v>0</v>
      </c>
    </row>
    <row r="207" spans="12:23" ht="13.5" thickBot="1" x14ac:dyDescent="0.25">
      <c r="L207" s="218" t="s">
        <v>66</v>
      </c>
      <c r="M207" s="234">
        <f>+Lcc_BKK!M207+Lcc_DMK!M207</f>
        <v>0</v>
      </c>
      <c r="N207" s="235">
        <f>+Lcc_BKK!N207+Lcc_DMK!N207</f>
        <v>0</v>
      </c>
      <c r="O207" s="291">
        <f>SUM(M207:N207)</f>
        <v>0</v>
      </c>
      <c r="P207" s="237">
        <f>+Lcc_BKK!P207+Lcc_DMK!P207</f>
        <v>0</v>
      </c>
      <c r="Q207" s="291">
        <f>O207+P207</f>
        <v>0</v>
      </c>
      <c r="R207" s="234">
        <f>+Lcc_BKK!R207+Lcc_DMK!R207</f>
        <v>0</v>
      </c>
      <c r="S207" s="235">
        <f>+Lcc_BKK!S207+Lcc_DMK!S207</f>
        <v>0</v>
      </c>
      <c r="T207" s="291">
        <f>SUM(R207:S207)</f>
        <v>0</v>
      </c>
      <c r="U207" s="237">
        <f>+Lcc_BKK!U207+Lcc_DMK!U207</f>
        <v>0</v>
      </c>
      <c r="V207" s="291">
        <f>T207+U207</f>
        <v>0</v>
      </c>
      <c r="W207" s="341">
        <f t="shared" ref="W207:W208" si="262">IF(Q207=0,0,((V207/Q207)-1)*100)</f>
        <v>0</v>
      </c>
    </row>
    <row r="208" spans="12:23" ht="14.25" thickTop="1" thickBot="1" x14ac:dyDescent="0.25">
      <c r="L208" s="239" t="s">
        <v>67</v>
      </c>
      <c r="M208" s="240">
        <f>M205+M206+M207</f>
        <v>0</v>
      </c>
      <c r="N208" s="241">
        <f t="shared" ref="N208" si="263">N205+N206+N207</f>
        <v>0</v>
      </c>
      <c r="O208" s="242">
        <f t="shared" ref="O208" si="264">O205+O206+O207</f>
        <v>0</v>
      </c>
      <c r="P208" s="240">
        <f t="shared" ref="P208" si="265">P205+P206+P207</f>
        <v>0</v>
      </c>
      <c r="Q208" s="242">
        <f t="shared" ref="Q208" si="266">Q205+Q206+Q207</f>
        <v>0</v>
      </c>
      <c r="R208" s="240">
        <f t="shared" ref="R208" si="267">R205+R206+R207</f>
        <v>0</v>
      </c>
      <c r="S208" s="241">
        <f t="shared" ref="S208" si="268">S205+S206+S207</f>
        <v>0</v>
      </c>
      <c r="T208" s="242">
        <f t="shared" ref="T208" si="269">T205+T206+T207</f>
        <v>0</v>
      </c>
      <c r="U208" s="240">
        <f t="shared" ref="U208" si="270">U205+U206+U207</f>
        <v>0</v>
      </c>
      <c r="V208" s="242">
        <f t="shared" ref="V208" si="271">V205+V206+V207</f>
        <v>0</v>
      </c>
      <c r="W208" s="340">
        <f t="shared" si="262"/>
        <v>0</v>
      </c>
    </row>
    <row r="209" spans="1:23" ht="14.25" thickTop="1" thickBot="1" x14ac:dyDescent="0.25">
      <c r="L209" s="239" t="s">
        <v>68</v>
      </c>
      <c r="M209" s="240">
        <f>+M201+M205+M206+M207</f>
        <v>0</v>
      </c>
      <c r="N209" s="241">
        <f t="shared" ref="N209:V209" si="272">+N201+N205+N206+N207</f>
        <v>0</v>
      </c>
      <c r="O209" s="242">
        <f t="shared" si="272"/>
        <v>0</v>
      </c>
      <c r="P209" s="240">
        <f t="shared" si="272"/>
        <v>0</v>
      </c>
      <c r="Q209" s="242">
        <f t="shared" si="272"/>
        <v>0</v>
      </c>
      <c r="R209" s="240">
        <f t="shared" si="272"/>
        <v>0</v>
      </c>
      <c r="S209" s="241">
        <f t="shared" si="272"/>
        <v>0</v>
      </c>
      <c r="T209" s="242">
        <f t="shared" si="272"/>
        <v>0</v>
      </c>
      <c r="U209" s="240">
        <f t="shared" si="272"/>
        <v>0</v>
      </c>
      <c r="V209" s="242">
        <f t="shared" si="272"/>
        <v>0</v>
      </c>
      <c r="W209" s="340">
        <f>IF(Q209=0,0,((V209/Q209)-1)*100)</f>
        <v>0</v>
      </c>
    </row>
    <row r="210" spans="1:23" ht="14.25" thickTop="1" thickBot="1" x14ac:dyDescent="0.25">
      <c r="L210" s="218" t="s">
        <v>18</v>
      </c>
      <c r="M210" s="234">
        <f>+Lcc_BKK!M210+Lcc_DMK!M210</f>
        <v>0</v>
      </c>
      <c r="N210" s="235">
        <f>+Lcc_BKK!N210+Lcc_DMK!N210</f>
        <v>0</v>
      </c>
      <c r="O210" s="292">
        <f>SUM(M210:N210)</f>
        <v>0</v>
      </c>
      <c r="P210" s="245">
        <f>+Lcc_BKK!P210+Lcc_DMK!P210</f>
        <v>0</v>
      </c>
      <c r="Q210" s="292">
        <f>O210+P210</f>
        <v>0</v>
      </c>
      <c r="R210" s="234"/>
      <c r="S210" s="235"/>
      <c r="T210" s="292"/>
      <c r="U210" s="245"/>
      <c r="V210" s="292"/>
      <c r="W210" s="341"/>
    </row>
    <row r="211" spans="1:23" ht="14.25" thickTop="1" thickBot="1" x14ac:dyDescent="0.25">
      <c r="L211" s="246" t="s">
        <v>19</v>
      </c>
      <c r="M211" s="247">
        <f t="shared" ref="M211:Q211" si="273">+M206+M207+M210</f>
        <v>0</v>
      </c>
      <c r="N211" s="247">
        <f t="shared" si="273"/>
        <v>0</v>
      </c>
      <c r="O211" s="248">
        <f t="shared" si="273"/>
        <v>0</v>
      </c>
      <c r="P211" s="249">
        <f t="shared" si="273"/>
        <v>0</v>
      </c>
      <c r="Q211" s="248">
        <f t="shared" si="273"/>
        <v>0</v>
      </c>
      <c r="R211" s="247"/>
      <c r="S211" s="247"/>
      <c r="T211" s="248"/>
      <c r="U211" s="249"/>
      <c r="V211" s="248"/>
      <c r="W211" s="342"/>
    </row>
    <row r="212" spans="1:23" ht="13.5" thickTop="1" x14ac:dyDescent="0.2">
      <c r="A212" s="324"/>
      <c r="K212" s="324"/>
      <c r="L212" s="218" t="s">
        <v>21</v>
      </c>
      <c r="M212" s="234">
        <f>+Lcc_BKK!M212+Lcc_DMK!M212</f>
        <v>0</v>
      </c>
      <c r="N212" s="235">
        <f>+Lcc_BKK!N212+Lcc_DMK!N212</f>
        <v>0</v>
      </c>
      <c r="O212" s="292">
        <f>SUM(M212:N212)</f>
        <v>0</v>
      </c>
      <c r="P212" s="251">
        <f>+Lcc_BKK!P212+Lcc_DMK!P212</f>
        <v>0</v>
      </c>
      <c r="Q212" s="292">
        <f>O212+P212</f>
        <v>0</v>
      </c>
      <c r="R212" s="234"/>
      <c r="S212" s="235"/>
      <c r="T212" s="292"/>
      <c r="U212" s="251"/>
      <c r="V212" s="292"/>
      <c r="W212" s="341"/>
    </row>
    <row r="213" spans="1:23" x14ac:dyDescent="0.2">
      <c r="A213" s="324"/>
      <c r="K213" s="324"/>
      <c r="L213" s="218" t="s">
        <v>22</v>
      </c>
      <c r="M213" s="234">
        <f>+Lcc_BKK!M213+Lcc_DMK!M213</f>
        <v>0</v>
      </c>
      <c r="N213" s="235">
        <f>+Lcc_BKK!N213+Lcc_DMK!N213</f>
        <v>0</v>
      </c>
      <c r="O213" s="292">
        <f>SUM(M213:N213)</f>
        <v>0</v>
      </c>
      <c r="P213" s="237">
        <f>+Lcc_BKK!P213+Lcc_DMK!P213</f>
        <v>0</v>
      </c>
      <c r="Q213" s="292">
        <f>O213+P213</f>
        <v>0</v>
      </c>
      <c r="R213" s="234"/>
      <c r="S213" s="235"/>
      <c r="T213" s="292"/>
      <c r="U213" s="237"/>
      <c r="V213" s="292"/>
      <c r="W213" s="341"/>
    </row>
    <row r="214" spans="1:23" ht="13.5" thickBot="1" x14ac:dyDescent="0.25">
      <c r="A214" s="324"/>
      <c r="K214" s="324"/>
      <c r="L214" s="218" t="s">
        <v>23</v>
      </c>
      <c r="M214" s="234">
        <f>+Lcc_BKK!M214+Lcc_DMK!M214</f>
        <v>0</v>
      </c>
      <c r="N214" s="235">
        <f>+Lcc_BKK!N214+Lcc_DMK!N214</f>
        <v>0</v>
      </c>
      <c r="O214" s="292">
        <f t="shared" ref="O214" si="274">SUM(M214:N214)</f>
        <v>0</v>
      </c>
      <c r="P214" s="237">
        <f>+Lcc_BKK!P214+Lcc_DMK!P214</f>
        <v>0</v>
      </c>
      <c r="Q214" s="292">
        <f t="shared" ref="Q214" si="275">O214+P214</f>
        <v>0</v>
      </c>
      <c r="R214" s="234"/>
      <c r="S214" s="235"/>
      <c r="T214" s="292"/>
      <c r="U214" s="237"/>
      <c r="V214" s="292"/>
      <c r="W214" s="341"/>
    </row>
    <row r="215" spans="1:23" ht="14.25" thickTop="1" thickBot="1" x14ac:dyDescent="0.25">
      <c r="L215" s="239" t="s">
        <v>40</v>
      </c>
      <c r="M215" s="240">
        <f t="shared" ref="M215:Q215" si="276">+M212+M213+M214</f>
        <v>0</v>
      </c>
      <c r="N215" s="241">
        <f t="shared" si="276"/>
        <v>0</v>
      </c>
      <c r="O215" s="242">
        <f t="shared" si="276"/>
        <v>0</v>
      </c>
      <c r="P215" s="240">
        <f t="shared" si="276"/>
        <v>0</v>
      </c>
      <c r="Q215" s="242">
        <f t="shared" si="276"/>
        <v>0</v>
      </c>
      <c r="R215" s="240"/>
      <c r="S215" s="241"/>
      <c r="T215" s="242"/>
      <c r="U215" s="240"/>
      <c r="V215" s="242"/>
      <c r="W215" s="340"/>
    </row>
    <row r="216" spans="1:23" ht="14.25" thickTop="1" thickBot="1" x14ac:dyDescent="0.25">
      <c r="L216" s="239" t="s">
        <v>63</v>
      </c>
      <c r="M216" s="240">
        <f t="shared" ref="M216:Q216" si="277">+M201+M209+M211+M215</f>
        <v>0</v>
      </c>
      <c r="N216" s="241">
        <f t="shared" si="277"/>
        <v>0</v>
      </c>
      <c r="O216" s="242">
        <f t="shared" si="277"/>
        <v>0</v>
      </c>
      <c r="P216" s="240">
        <f t="shared" si="277"/>
        <v>0</v>
      </c>
      <c r="Q216" s="242">
        <f t="shared" si="277"/>
        <v>0</v>
      </c>
      <c r="R216" s="240"/>
      <c r="S216" s="241"/>
      <c r="T216" s="242"/>
      <c r="U216" s="240"/>
      <c r="V216" s="242"/>
      <c r="W216" s="340"/>
    </row>
    <row r="217" spans="1:23" ht="14.25" thickTop="1" thickBot="1" x14ac:dyDescent="0.25">
      <c r="L217" s="252" t="s">
        <v>60</v>
      </c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</row>
    <row r="218" spans="1:23" ht="13.5" thickTop="1" x14ac:dyDescent="0.2">
      <c r="L218" s="513" t="s">
        <v>56</v>
      </c>
      <c r="M218" s="514"/>
      <c r="N218" s="514"/>
      <c r="O218" s="514"/>
      <c r="P218" s="514"/>
      <c r="Q218" s="514"/>
      <c r="R218" s="514"/>
      <c r="S218" s="514"/>
      <c r="T218" s="514"/>
      <c r="U218" s="514"/>
      <c r="V218" s="514"/>
      <c r="W218" s="515"/>
    </row>
    <row r="219" spans="1:23" ht="13.5" thickBot="1" x14ac:dyDescent="0.25">
      <c r="L219" s="516" t="s">
        <v>53</v>
      </c>
      <c r="M219" s="517"/>
      <c r="N219" s="517"/>
      <c r="O219" s="517"/>
      <c r="P219" s="517"/>
      <c r="Q219" s="517"/>
      <c r="R219" s="517"/>
      <c r="S219" s="517"/>
      <c r="T219" s="517"/>
      <c r="U219" s="517"/>
      <c r="V219" s="517"/>
      <c r="W219" s="518"/>
    </row>
    <row r="220" spans="1:23" ht="14.25" thickTop="1" thickBot="1" x14ac:dyDescent="0.25">
      <c r="L220" s="211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3" t="s">
        <v>34</v>
      </c>
    </row>
    <row r="221" spans="1:23" ht="14.25" customHeight="1" thickTop="1" thickBot="1" x14ac:dyDescent="0.25">
      <c r="L221" s="214"/>
      <c r="M221" s="215" t="s">
        <v>64</v>
      </c>
      <c r="N221" s="215"/>
      <c r="O221" s="215"/>
      <c r="P221" s="215"/>
      <c r="Q221" s="216"/>
      <c r="R221" s="215" t="s">
        <v>65</v>
      </c>
      <c r="S221" s="215"/>
      <c r="T221" s="215"/>
      <c r="U221" s="215"/>
      <c r="V221" s="216"/>
      <c r="W221" s="217" t="s">
        <v>2</v>
      </c>
    </row>
    <row r="222" spans="1:23" ht="13.5" thickTop="1" x14ac:dyDescent="0.2">
      <c r="L222" s="218" t="s">
        <v>3</v>
      </c>
      <c r="M222" s="219"/>
      <c r="N222" s="211"/>
      <c r="O222" s="220"/>
      <c r="P222" s="221"/>
      <c r="Q222" s="220"/>
      <c r="R222" s="219"/>
      <c r="S222" s="211"/>
      <c r="T222" s="220"/>
      <c r="U222" s="221"/>
      <c r="V222" s="220"/>
      <c r="W222" s="222" t="s">
        <v>4</v>
      </c>
    </row>
    <row r="223" spans="1:23" ht="13.5" thickBot="1" x14ac:dyDescent="0.25">
      <c r="L223" s="223"/>
      <c r="M223" s="224" t="s">
        <v>35</v>
      </c>
      <c r="N223" s="225" t="s">
        <v>36</v>
      </c>
      <c r="O223" s="226" t="s">
        <v>37</v>
      </c>
      <c r="P223" s="227" t="s">
        <v>32</v>
      </c>
      <c r="Q223" s="226" t="s">
        <v>7</v>
      </c>
      <c r="R223" s="224" t="s">
        <v>35</v>
      </c>
      <c r="S223" s="225" t="s">
        <v>36</v>
      </c>
      <c r="T223" s="226" t="s">
        <v>37</v>
      </c>
      <c r="U223" s="227" t="s">
        <v>32</v>
      </c>
      <c r="V223" s="226" t="s">
        <v>7</v>
      </c>
      <c r="W223" s="228"/>
    </row>
    <row r="224" spans="1:23" ht="4.5" customHeight="1" thickTop="1" x14ac:dyDescent="0.2">
      <c r="L224" s="218"/>
      <c r="M224" s="229"/>
      <c r="N224" s="230"/>
      <c r="O224" s="290"/>
      <c r="P224" s="232"/>
      <c r="Q224" s="293"/>
      <c r="R224" s="229"/>
      <c r="S224" s="230"/>
      <c r="T224" s="290"/>
      <c r="U224" s="232"/>
      <c r="V224" s="293"/>
      <c r="W224" s="233"/>
    </row>
    <row r="225" spans="1:23" ht="12.75" customHeight="1" x14ac:dyDescent="0.2">
      <c r="L225" s="218" t="s">
        <v>10</v>
      </c>
      <c r="M225" s="234">
        <f t="shared" ref="M225:N227" si="278">+M171+M198</f>
        <v>0</v>
      </c>
      <c r="N225" s="235">
        <f t="shared" si="278"/>
        <v>0</v>
      </c>
      <c r="O225" s="291">
        <f>M225+N225</f>
        <v>0</v>
      </c>
      <c r="P225" s="237">
        <f>+P171+P198</f>
        <v>0</v>
      </c>
      <c r="Q225" s="294">
        <f>O225+P225</f>
        <v>0</v>
      </c>
      <c r="R225" s="234">
        <f t="shared" ref="R225:S227" si="279">+R171+R198</f>
        <v>0</v>
      </c>
      <c r="S225" s="235">
        <f t="shared" si="279"/>
        <v>0</v>
      </c>
      <c r="T225" s="291">
        <f>R225+S225</f>
        <v>0</v>
      </c>
      <c r="U225" s="237">
        <f>+U171+U198</f>
        <v>0</v>
      </c>
      <c r="V225" s="294">
        <f>T225+U225</f>
        <v>0</v>
      </c>
      <c r="W225" s="341">
        <f>IF(Q225=0,0,((V225/Q225)-1)*100)</f>
        <v>0</v>
      </c>
    </row>
    <row r="226" spans="1:23" x14ac:dyDescent="0.2">
      <c r="L226" s="218" t="s">
        <v>11</v>
      </c>
      <c r="M226" s="234">
        <f t="shared" si="278"/>
        <v>0</v>
      </c>
      <c r="N226" s="235">
        <f t="shared" si="278"/>
        <v>0</v>
      </c>
      <c r="O226" s="291">
        <f t="shared" ref="O226:O227" si="280">M226+N226</f>
        <v>0</v>
      </c>
      <c r="P226" s="237">
        <f>+P172+P199</f>
        <v>0</v>
      </c>
      <c r="Q226" s="294">
        <f>O226+P226</f>
        <v>0</v>
      </c>
      <c r="R226" s="234">
        <f t="shared" si="279"/>
        <v>0</v>
      </c>
      <c r="S226" s="235">
        <f t="shared" si="279"/>
        <v>0</v>
      </c>
      <c r="T226" s="291">
        <f t="shared" ref="T226:T227" si="281">R226+S226</f>
        <v>0</v>
      </c>
      <c r="U226" s="237">
        <f>+U172+U199</f>
        <v>0</v>
      </c>
      <c r="V226" s="294">
        <f>T226+U226</f>
        <v>0</v>
      </c>
      <c r="W226" s="341">
        <f>IF(Q226=0,0,((V226/Q226)-1)*100)</f>
        <v>0</v>
      </c>
    </row>
    <row r="227" spans="1:23" ht="13.5" thickBot="1" x14ac:dyDescent="0.25">
      <c r="L227" s="223" t="s">
        <v>12</v>
      </c>
      <c r="M227" s="234">
        <f t="shared" si="278"/>
        <v>0</v>
      </c>
      <c r="N227" s="235">
        <f t="shared" si="278"/>
        <v>0</v>
      </c>
      <c r="O227" s="291">
        <f t="shared" si="280"/>
        <v>0</v>
      </c>
      <c r="P227" s="237">
        <f>+P173+P200</f>
        <v>0</v>
      </c>
      <c r="Q227" s="294">
        <f>O227+P227</f>
        <v>0</v>
      </c>
      <c r="R227" s="234">
        <f t="shared" si="279"/>
        <v>0</v>
      </c>
      <c r="S227" s="235">
        <f t="shared" si="279"/>
        <v>0</v>
      </c>
      <c r="T227" s="291">
        <f t="shared" si="281"/>
        <v>0</v>
      </c>
      <c r="U227" s="237">
        <f>+U173+U200</f>
        <v>0</v>
      </c>
      <c r="V227" s="294">
        <f>T227+U227</f>
        <v>0</v>
      </c>
      <c r="W227" s="341">
        <f>IF(Q227=0,0,((V227/Q227)-1)*100)</f>
        <v>0</v>
      </c>
    </row>
    <row r="228" spans="1:23" ht="14.25" thickTop="1" thickBot="1" x14ac:dyDescent="0.25">
      <c r="L228" s="239" t="s">
        <v>38</v>
      </c>
      <c r="M228" s="240">
        <f t="shared" ref="M228:Q228" si="282">+M225+M226+M227</f>
        <v>0</v>
      </c>
      <c r="N228" s="241">
        <f t="shared" si="282"/>
        <v>0</v>
      </c>
      <c r="O228" s="242">
        <f t="shared" si="282"/>
        <v>0</v>
      </c>
      <c r="P228" s="240">
        <f t="shared" si="282"/>
        <v>0</v>
      </c>
      <c r="Q228" s="242">
        <f t="shared" si="282"/>
        <v>0</v>
      </c>
      <c r="R228" s="240">
        <f t="shared" ref="R228:V228" si="283">+R225+R226+R227</f>
        <v>0</v>
      </c>
      <c r="S228" s="241">
        <f t="shared" si="283"/>
        <v>0</v>
      </c>
      <c r="T228" s="242">
        <f t="shared" si="283"/>
        <v>0</v>
      </c>
      <c r="U228" s="240">
        <f t="shared" si="283"/>
        <v>0</v>
      </c>
      <c r="V228" s="242">
        <f t="shared" si="283"/>
        <v>0</v>
      </c>
      <c r="W228" s="340">
        <f t="shared" ref="W228" si="284">IF(Q228=0,0,((V228/Q228)-1)*100)</f>
        <v>0</v>
      </c>
    </row>
    <row r="229" spans="1:23" ht="13.5" thickTop="1" x14ac:dyDescent="0.2">
      <c r="L229" s="218" t="s">
        <v>13</v>
      </c>
      <c r="M229" s="234">
        <f t="shared" ref="M229:N231" si="285">+M175+M202</f>
        <v>0</v>
      </c>
      <c r="N229" s="235">
        <f t="shared" si="285"/>
        <v>0</v>
      </c>
      <c r="O229" s="291">
        <f>M229+N229</f>
        <v>0</v>
      </c>
      <c r="P229" s="237">
        <f>+P175+P202</f>
        <v>0</v>
      </c>
      <c r="Q229" s="294">
        <f>O229+P229</f>
        <v>0</v>
      </c>
      <c r="R229" s="234">
        <f t="shared" ref="R229:S231" si="286">+R175+R202</f>
        <v>0</v>
      </c>
      <c r="S229" s="235">
        <f t="shared" si="286"/>
        <v>0</v>
      </c>
      <c r="T229" s="291">
        <f>R229+S229</f>
        <v>0</v>
      </c>
      <c r="U229" s="237">
        <f>+U175+U202</f>
        <v>0</v>
      </c>
      <c r="V229" s="294">
        <f>T229+U229</f>
        <v>0</v>
      </c>
      <c r="W229" s="341">
        <f>IF(Q229=0,0,((V229/Q229)-1)*100)</f>
        <v>0</v>
      </c>
    </row>
    <row r="230" spans="1:23" x14ac:dyDescent="0.2">
      <c r="L230" s="218" t="s">
        <v>14</v>
      </c>
      <c r="M230" s="234">
        <f t="shared" si="285"/>
        <v>0</v>
      </c>
      <c r="N230" s="235">
        <f t="shared" si="285"/>
        <v>0</v>
      </c>
      <c r="O230" s="291">
        <f>M230+N230</f>
        <v>0</v>
      </c>
      <c r="P230" s="237">
        <f>+P176+P203</f>
        <v>0</v>
      </c>
      <c r="Q230" s="294">
        <f>O230+P230</f>
        <v>0</v>
      </c>
      <c r="R230" s="234">
        <f t="shared" si="286"/>
        <v>0</v>
      </c>
      <c r="S230" s="235">
        <f t="shared" si="286"/>
        <v>0</v>
      </c>
      <c r="T230" s="291">
        <f t="shared" ref="T230:T233" si="287">R230+S230</f>
        <v>0</v>
      </c>
      <c r="U230" s="237">
        <f>+U176+U203</f>
        <v>0</v>
      </c>
      <c r="V230" s="294">
        <f>T230+U230</f>
        <v>0</v>
      </c>
      <c r="W230" s="341">
        <f>IF(Q230=0,0,((V230/Q230)-1)*100)</f>
        <v>0</v>
      </c>
    </row>
    <row r="231" spans="1:23" ht="13.5" thickBot="1" x14ac:dyDescent="0.25">
      <c r="L231" s="218" t="s">
        <v>15</v>
      </c>
      <c r="M231" s="234">
        <f t="shared" si="285"/>
        <v>0</v>
      </c>
      <c r="N231" s="235">
        <f t="shared" si="285"/>
        <v>0</v>
      </c>
      <c r="O231" s="291">
        <f>M231+N231</f>
        <v>0</v>
      </c>
      <c r="P231" s="237">
        <f>+P177+P204</f>
        <v>0</v>
      </c>
      <c r="Q231" s="294">
        <f>O231+P231</f>
        <v>0</v>
      </c>
      <c r="R231" s="234">
        <f t="shared" si="286"/>
        <v>0</v>
      </c>
      <c r="S231" s="235">
        <f t="shared" si="286"/>
        <v>0</v>
      </c>
      <c r="T231" s="291">
        <f t="shared" si="287"/>
        <v>0</v>
      </c>
      <c r="U231" s="237">
        <f>+U177+U204</f>
        <v>0</v>
      </c>
      <c r="V231" s="294">
        <f>T231+U231</f>
        <v>0</v>
      </c>
      <c r="W231" s="341">
        <f>IF(Q231=0,0,((V231/Q231)-1)*100)</f>
        <v>0</v>
      </c>
    </row>
    <row r="232" spans="1:23" ht="14.25" thickTop="1" thickBot="1" x14ac:dyDescent="0.25">
      <c r="L232" s="239" t="s">
        <v>61</v>
      </c>
      <c r="M232" s="240">
        <f>+M229+M230+M231</f>
        <v>0</v>
      </c>
      <c r="N232" s="241">
        <f t="shared" ref="N232" si="288">+N229+N230+N231</f>
        <v>0</v>
      </c>
      <c r="O232" s="242">
        <f t="shared" ref="O232" si="289">+O229+O230+O231</f>
        <v>0</v>
      </c>
      <c r="P232" s="240">
        <f t="shared" ref="P232" si="290">+P229+P230+P231</f>
        <v>0</v>
      </c>
      <c r="Q232" s="242">
        <f t="shared" ref="Q232" si="291">+Q229+Q230+Q231</f>
        <v>0</v>
      </c>
      <c r="R232" s="240">
        <f>+R229+R230+R231</f>
        <v>0</v>
      </c>
      <c r="S232" s="241">
        <f t="shared" ref="S232:V232" si="292">+S229+S230+S231</f>
        <v>0</v>
      </c>
      <c r="T232" s="242">
        <f t="shared" si="287"/>
        <v>0</v>
      </c>
      <c r="U232" s="240">
        <f t="shared" si="292"/>
        <v>0</v>
      </c>
      <c r="V232" s="242">
        <f t="shared" si="292"/>
        <v>0</v>
      </c>
      <c r="W232" s="340">
        <f t="shared" ref="W232" si="293">IF(Q232=0,0,((V232/Q232)-1)*100)</f>
        <v>0</v>
      </c>
    </row>
    <row r="233" spans="1:23" ht="13.5" thickTop="1" x14ac:dyDescent="0.2">
      <c r="L233" s="218" t="s">
        <v>16</v>
      </c>
      <c r="M233" s="234">
        <f>+M179+M206</f>
        <v>0</v>
      </c>
      <c r="N233" s="235">
        <f>+N179+N206</f>
        <v>0</v>
      </c>
      <c r="O233" s="291">
        <f t="shared" ref="O233" si="294">M233+N233</f>
        <v>0</v>
      </c>
      <c r="P233" s="237">
        <f>+P179+P206</f>
        <v>0</v>
      </c>
      <c r="Q233" s="294">
        <f>O233+P233</f>
        <v>0</v>
      </c>
      <c r="R233" s="234">
        <f>+R179+R206</f>
        <v>0</v>
      </c>
      <c r="S233" s="235">
        <f>+S179+S206</f>
        <v>0</v>
      </c>
      <c r="T233" s="291">
        <f t="shared" si="287"/>
        <v>0</v>
      </c>
      <c r="U233" s="237">
        <f>+U179+U206</f>
        <v>0</v>
      </c>
      <c r="V233" s="294">
        <f>T233+U233</f>
        <v>0</v>
      </c>
      <c r="W233" s="341">
        <f t="shared" ref="W233" si="295">IF(Q233=0,0,((V233/Q233)-1)*100)</f>
        <v>0</v>
      </c>
    </row>
    <row r="234" spans="1:23" ht="13.5" thickBot="1" x14ac:dyDescent="0.25">
      <c r="L234" s="218" t="s">
        <v>66</v>
      </c>
      <c r="M234" s="234">
        <f>+M180+M207</f>
        <v>0</v>
      </c>
      <c r="N234" s="235">
        <f>+N180+N207</f>
        <v>0</v>
      </c>
      <c r="O234" s="291">
        <f>M234+N234</f>
        <v>0</v>
      </c>
      <c r="P234" s="237">
        <f>+P180+P207</f>
        <v>0</v>
      </c>
      <c r="Q234" s="294">
        <f>O234+P234</f>
        <v>0</v>
      </c>
      <c r="R234" s="234">
        <f>+R180+R207</f>
        <v>0</v>
      </c>
      <c r="S234" s="235">
        <f>+S180+S207</f>
        <v>0</v>
      </c>
      <c r="T234" s="291">
        <f>R234+S234</f>
        <v>0</v>
      </c>
      <c r="U234" s="237">
        <f>+U180+U207</f>
        <v>0</v>
      </c>
      <c r="V234" s="294">
        <f>T234+U234</f>
        <v>0</v>
      </c>
      <c r="W234" s="341">
        <f t="shared" ref="W234:W235" si="296">IF(Q234=0,0,((V234/Q234)-1)*100)</f>
        <v>0</v>
      </c>
    </row>
    <row r="235" spans="1:23" ht="14.25" thickTop="1" thickBot="1" x14ac:dyDescent="0.25">
      <c r="L235" s="239" t="s">
        <v>67</v>
      </c>
      <c r="M235" s="240">
        <f>M232+M233+M234</f>
        <v>0</v>
      </c>
      <c r="N235" s="241">
        <f t="shared" ref="N235" si="297">N232+N233+N234</f>
        <v>0</v>
      </c>
      <c r="O235" s="242">
        <f t="shared" ref="O235" si="298">O232+O233+O234</f>
        <v>0</v>
      </c>
      <c r="P235" s="240">
        <f t="shared" ref="P235" si="299">P232+P233+P234</f>
        <v>0</v>
      </c>
      <c r="Q235" s="242">
        <f t="shared" ref="Q235" si="300">Q232+Q233+Q234</f>
        <v>0</v>
      </c>
      <c r="R235" s="240">
        <f t="shared" ref="R235" si="301">R232+R233+R234</f>
        <v>0</v>
      </c>
      <c r="S235" s="241">
        <f t="shared" ref="S235" si="302">S232+S233+S234</f>
        <v>0</v>
      </c>
      <c r="T235" s="242">
        <f t="shared" ref="T235" si="303">T232+T233+T234</f>
        <v>0</v>
      </c>
      <c r="U235" s="240">
        <f t="shared" ref="U235" si="304">U232+U233+U234</f>
        <v>0</v>
      </c>
      <c r="V235" s="242">
        <f t="shared" ref="V235" si="305">V232+V233+V234</f>
        <v>0</v>
      </c>
      <c r="W235" s="340">
        <f t="shared" si="296"/>
        <v>0</v>
      </c>
    </row>
    <row r="236" spans="1:23" ht="14.25" thickTop="1" thickBot="1" x14ac:dyDescent="0.25">
      <c r="L236" s="239" t="s">
        <v>68</v>
      </c>
      <c r="M236" s="240">
        <f>+M228+M232+M233+M234</f>
        <v>0</v>
      </c>
      <c r="N236" s="241">
        <f t="shared" ref="N236:V236" si="306">+N228+N232+N233+N234</f>
        <v>0</v>
      </c>
      <c r="O236" s="242">
        <f t="shared" si="306"/>
        <v>0</v>
      </c>
      <c r="P236" s="240">
        <f t="shared" si="306"/>
        <v>0</v>
      </c>
      <c r="Q236" s="242">
        <f t="shared" si="306"/>
        <v>0</v>
      </c>
      <c r="R236" s="240">
        <f t="shared" si="306"/>
        <v>0</v>
      </c>
      <c r="S236" s="241">
        <f t="shared" si="306"/>
        <v>0</v>
      </c>
      <c r="T236" s="242">
        <f t="shared" si="306"/>
        <v>0</v>
      </c>
      <c r="U236" s="240">
        <f t="shared" si="306"/>
        <v>0</v>
      </c>
      <c r="V236" s="242">
        <f t="shared" si="306"/>
        <v>0</v>
      </c>
      <c r="W236" s="340">
        <f>IF(Q236=0,0,((V236/Q236)-1)*100)</f>
        <v>0</v>
      </c>
    </row>
    <row r="237" spans="1:23" ht="14.25" thickTop="1" thickBot="1" x14ac:dyDescent="0.25">
      <c r="L237" s="218" t="s">
        <v>18</v>
      </c>
      <c r="M237" s="234">
        <f>+M183+M210</f>
        <v>0</v>
      </c>
      <c r="N237" s="235">
        <f>+N183+N210</f>
        <v>0</v>
      </c>
      <c r="O237" s="292">
        <f>M237+N237</f>
        <v>0</v>
      </c>
      <c r="P237" s="245">
        <f>+P183+P210</f>
        <v>0</v>
      </c>
      <c r="Q237" s="294">
        <f>O237+P237</f>
        <v>0</v>
      </c>
      <c r="R237" s="234"/>
      <c r="S237" s="235"/>
      <c r="T237" s="292"/>
      <c r="U237" s="245"/>
      <c r="V237" s="294"/>
      <c r="W237" s="341"/>
    </row>
    <row r="238" spans="1:23" ht="14.25" thickTop="1" thickBot="1" x14ac:dyDescent="0.25">
      <c r="L238" s="246" t="s">
        <v>19</v>
      </c>
      <c r="M238" s="247">
        <f t="shared" ref="M238:Q238" si="307">+M233+M234+M237</f>
        <v>0</v>
      </c>
      <c r="N238" s="247">
        <f t="shared" si="307"/>
        <v>0</v>
      </c>
      <c r="O238" s="248">
        <f t="shared" si="307"/>
        <v>0</v>
      </c>
      <c r="P238" s="249">
        <f t="shared" si="307"/>
        <v>0</v>
      </c>
      <c r="Q238" s="248">
        <f t="shared" si="307"/>
        <v>0</v>
      </c>
      <c r="R238" s="247"/>
      <c r="S238" s="247"/>
      <c r="T238" s="248"/>
      <c r="U238" s="249"/>
      <c r="V238" s="248"/>
      <c r="W238" s="342"/>
    </row>
    <row r="239" spans="1:23" ht="13.5" thickTop="1" x14ac:dyDescent="0.2">
      <c r="A239" s="324"/>
      <c r="K239" s="324"/>
      <c r="L239" s="218" t="s">
        <v>21</v>
      </c>
      <c r="M239" s="234">
        <f t="shared" ref="M239:N241" si="308">+M185+M212</f>
        <v>0</v>
      </c>
      <c r="N239" s="235">
        <f t="shared" si="308"/>
        <v>0</v>
      </c>
      <c r="O239" s="292">
        <f>M239+N239</f>
        <v>0</v>
      </c>
      <c r="P239" s="251">
        <f>+P185+P212</f>
        <v>0</v>
      </c>
      <c r="Q239" s="294">
        <f>O239+P239</f>
        <v>0</v>
      </c>
      <c r="R239" s="234"/>
      <c r="S239" s="235"/>
      <c r="T239" s="292"/>
      <c r="U239" s="251"/>
      <c r="V239" s="294"/>
      <c r="W239" s="341"/>
    </row>
    <row r="240" spans="1:23" x14ac:dyDescent="0.2">
      <c r="A240" s="324"/>
      <c r="K240" s="324"/>
      <c r="L240" s="218" t="s">
        <v>22</v>
      </c>
      <c r="M240" s="234">
        <f t="shared" si="308"/>
        <v>0</v>
      </c>
      <c r="N240" s="235">
        <f t="shared" si="308"/>
        <v>0</v>
      </c>
      <c r="O240" s="292">
        <f>M240+N240</f>
        <v>0</v>
      </c>
      <c r="P240" s="237">
        <f>+P186+P213</f>
        <v>0</v>
      </c>
      <c r="Q240" s="294">
        <f>O240+P240</f>
        <v>0</v>
      </c>
      <c r="R240" s="234"/>
      <c r="S240" s="235"/>
      <c r="T240" s="292"/>
      <c r="U240" s="237"/>
      <c r="V240" s="294"/>
      <c r="W240" s="341"/>
    </row>
    <row r="241" spans="1:23" ht="13.5" thickBot="1" x14ac:dyDescent="0.25">
      <c r="A241" s="324"/>
      <c r="K241" s="324"/>
      <c r="L241" s="218" t="s">
        <v>23</v>
      </c>
      <c r="M241" s="234">
        <f t="shared" si="308"/>
        <v>0</v>
      </c>
      <c r="N241" s="235">
        <f t="shared" si="308"/>
        <v>0</v>
      </c>
      <c r="O241" s="292">
        <f t="shared" ref="O241" si="309">M241+N241</f>
        <v>0</v>
      </c>
      <c r="P241" s="237">
        <f>+P187+P214</f>
        <v>0</v>
      </c>
      <c r="Q241" s="294">
        <f>O241+P241</f>
        <v>0</v>
      </c>
      <c r="R241" s="234"/>
      <c r="S241" s="235"/>
      <c r="T241" s="292"/>
      <c r="U241" s="237"/>
      <c r="V241" s="294"/>
      <c r="W241" s="341"/>
    </row>
    <row r="242" spans="1:23" ht="14.25" thickTop="1" thickBot="1" x14ac:dyDescent="0.25">
      <c r="L242" s="239" t="s">
        <v>40</v>
      </c>
      <c r="M242" s="240">
        <f t="shared" ref="M242:Q242" si="310">+M239+M240+M241</f>
        <v>0</v>
      </c>
      <c r="N242" s="241">
        <f t="shared" si="310"/>
        <v>0</v>
      </c>
      <c r="O242" s="242">
        <f t="shared" si="310"/>
        <v>0</v>
      </c>
      <c r="P242" s="240">
        <f t="shared" si="310"/>
        <v>0</v>
      </c>
      <c r="Q242" s="242">
        <f t="shared" si="310"/>
        <v>0</v>
      </c>
      <c r="R242" s="240"/>
      <c r="S242" s="241"/>
      <c r="T242" s="242"/>
      <c r="U242" s="240"/>
      <c r="V242" s="242"/>
      <c r="W242" s="340"/>
    </row>
    <row r="243" spans="1:23" ht="14.25" thickTop="1" thickBot="1" x14ac:dyDescent="0.25">
      <c r="L243" s="239" t="s">
        <v>63</v>
      </c>
      <c r="M243" s="240">
        <f t="shared" ref="M243:Q243" si="311">+M228+M232+M238+M242</f>
        <v>0</v>
      </c>
      <c r="N243" s="241">
        <f t="shared" si="311"/>
        <v>0</v>
      </c>
      <c r="O243" s="242">
        <f t="shared" si="311"/>
        <v>0</v>
      </c>
      <c r="P243" s="240">
        <f t="shared" si="311"/>
        <v>0</v>
      </c>
      <c r="Q243" s="242">
        <f t="shared" si="311"/>
        <v>0</v>
      </c>
      <c r="R243" s="240"/>
      <c r="S243" s="241"/>
      <c r="T243" s="242"/>
      <c r="U243" s="240"/>
      <c r="V243" s="242"/>
      <c r="W243" s="340"/>
    </row>
    <row r="244" spans="1:23" ht="13.5" thickTop="1" x14ac:dyDescent="0.2">
      <c r="L244" s="252" t="s">
        <v>60</v>
      </c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</row>
  </sheetData>
  <sheetProtection algorithmName="SHA-512" hashValue="HUREf/TQG8SdxMjpTRuwGYbu64UdkkjjxurRkYEf8KkFjYtt1Etp2ULg37j4xzzKaidTK1UFtqcTd6OS9pAvkw==" saltValue="vXqViY51UHaAmQ+c3I/3OA==" spinCount="100000" sheet="1" objects="1" scenarios="1"/>
  <mergeCells count="42">
    <mergeCell ref="B2:I2"/>
    <mergeCell ref="L2:W2"/>
    <mergeCell ref="B3:I3"/>
    <mergeCell ref="L3:W3"/>
    <mergeCell ref="C5:E5"/>
    <mergeCell ref="F5:H5"/>
    <mergeCell ref="M5:Q5"/>
    <mergeCell ref="R5:V5"/>
    <mergeCell ref="B29:I29"/>
    <mergeCell ref="L29:W29"/>
    <mergeCell ref="B30:I30"/>
    <mergeCell ref="L30:W30"/>
    <mergeCell ref="C32:E32"/>
    <mergeCell ref="F32:H32"/>
    <mergeCell ref="M32:Q32"/>
    <mergeCell ref="R32:V32"/>
    <mergeCell ref="B56:I56"/>
    <mergeCell ref="L56:W56"/>
    <mergeCell ref="B57:I57"/>
    <mergeCell ref="L57:W57"/>
    <mergeCell ref="C59:E59"/>
    <mergeCell ref="F59:H59"/>
    <mergeCell ref="M59:Q59"/>
    <mergeCell ref="R59:V59"/>
    <mergeCell ref="L83:W83"/>
    <mergeCell ref="L84:W84"/>
    <mergeCell ref="L110:W110"/>
    <mergeCell ref="L111:W111"/>
    <mergeCell ref="L137:W137"/>
    <mergeCell ref="M86:Q86"/>
    <mergeCell ref="R86:V86"/>
    <mergeCell ref="M113:Q113"/>
    <mergeCell ref="R113:V113"/>
    <mergeCell ref="L218:W218"/>
    <mergeCell ref="L219:W219"/>
    <mergeCell ref="L138:W138"/>
    <mergeCell ref="L164:W164"/>
    <mergeCell ref="L165:W165"/>
    <mergeCell ref="L191:W191"/>
    <mergeCell ref="L192:W192"/>
    <mergeCell ref="M140:Q140"/>
    <mergeCell ref="R140:V140"/>
  </mergeCells>
  <conditionalFormatting sqref="K50:K58 A50:A58 A131:A139 K131:K139 K212:K220 A212:A220 K239:K1048576 A239:A1048576 K33:K42 A33:A42 K60:K69 A60:A69 K195:K204 A195:A204 K222:K231 A222:A231 A114:A123 K114:K123 A141:A150 K141:K150 K158:K177 A158:A177 A1:A18 A20:A31 K1:K18 K20:K31 K48 K44:K45 A48 A44:A45 K75 K71:K72 A75 A71:A72 K77:K99 K101:K112 A77:A99 A101:A112 K129 K125:K126 A129 A125:A126 K156 K152:K153 A156 A152:A153 A183:A193 A179:A180 K183:K193 K179:K180 K210 K206:K207 A210 A206:A207 K237 K233:K234 A237 A233:A234">
    <cfRule type="containsText" dxfId="492" priority="610" operator="containsText" text="NOT OK">
      <formula>NOT(ISERROR(SEARCH("NOT OK",A1)))</formula>
    </cfRule>
  </conditionalFormatting>
  <conditionalFormatting sqref="A59 K59">
    <cfRule type="containsText" dxfId="491" priority="453" operator="containsText" text="NOT OK">
      <formula>NOT(ISERROR(SEARCH("NOT OK",A59)))</formula>
    </cfRule>
  </conditionalFormatting>
  <conditionalFormatting sqref="A32 K32">
    <cfRule type="containsText" dxfId="490" priority="454" operator="containsText" text="NOT OK">
      <formula>NOT(ISERROR(SEARCH("NOT OK",A32)))</formula>
    </cfRule>
  </conditionalFormatting>
  <conditionalFormatting sqref="K140 A140">
    <cfRule type="containsText" dxfId="489" priority="451" operator="containsText" text="NOT OK">
      <formula>NOT(ISERROR(SEARCH("NOT OK",A140)))</formula>
    </cfRule>
  </conditionalFormatting>
  <conditionalFormatting sqref="K113 A113">
    <cfRule type="containsText" dxfId="488" priority="452" operator="containsText" text="NOT OK">
      <formula>NOT(ISERROR(SEARCH("NOT OK",A113)))</formula>
    </cfRule>
  </conditionalFormatting>
  <conditionalFormatting sqref="A194 K194">
    <cfRule type="containsText" dxfId="487" priority="450" operator="containsText" text="NOT OK">
      <formula>NOT(ISERROR(SEARCH("NOT OK",A194)))</formula>
    </cfRule>
  </conditionalFormatting>
  <conditionalFormatting sqref="A221 K221">
    <cfRule type="containsText" dxfId="486" priority="449" operator="containsText" text="NOT OK">
      <formula>NOT(ISERROR(SEARCH("NOT OK",A221)))</formula>
    </cfRule>
  </conditionalFormatting>
  <conditionalFormatting sqref="A15:A16 K15:K16">
    <cfRule type="containsText" dxfId="485" priority="448" operator="containsText" text="NOT OK">
      <formula>NOT(ISERROR(SEARCH("NOT OK",A15)))</formula>
    </cfRule>
  </conditionalFormatting>
  <conditionalFormatting sqref="K42 A42">
    <cfRule type="containsText" dxfId="484" priority="447" operator="containsText" text="NOT OK">
      <formula>NOT(ISERROR(SEARCH("NOT OK",A42)))</formula>
    </cfRule>
  </conditionalFormatting>
  <conditionalFormatting sqref="K69 A69">
    <cfRule type="containsText" dxfId="483" priority="445" operator="containsText" text="NOT OK">
      <formula>NOT(ISERROR(SEARCH("NOT OK",A69)))</formula>
    </cfRule>
  </conditionalFormatting>
  <conditionalFormatting sqref="K123 A123">
    <cfRule type="containsText" dxfId="482" priority="442" operator="containsText" text="NOT OK">
      <formula>NOT(ISERROR(SEARCH("NOT OK",A123)))</formula>
    </cfRule>
  </conditionalFormatting>
  <conditionalFormatting sqref="A150 K150">
    <cfRule type="containsText" dxfId="481" priority="440" operator="containsText" text="NOT OK">
      <formula>NOT(ISERROR(SEARCH("NOT OK",A150)))</formula>
    </cfRule>
  </conditionalFormatting>
  <conditionalFormatting sqref="A204 K204">
    <cfRule type="containsText" dxfId="480" priority="437" operator="containsText" text="NOT OK">
      <formula>NOT(ISERROR(SEARCH("NOT OK",A204)))</formula>
    </cfRule>
  </conditionalFormatting>
  <conditionalFormatting sqref="A231 K231">
    <cfRule type="containsText" dxfId="479" priority="435" operator="containsText" text="NOT OK">
      <formula>NOT(ISERROR(SEARCH("NOT OK",A231)))</formula>
    </cfRule>
  </conditionalFormatting>
  <conditionalFormatting sqref="A27 K27">
    <cfRule type="containsText" dxfId="478" priority="409" operator="containsText" text="NOT OK">
      <formula>NOT(ISERROR(SEARCH("NOT OK",A27)))</formula>
    </cfRule>
  </conditionalFormatting>
  <conditionalFormatting sqref="K108 A108">
    <cfRule type="containsText" dxfId="477" priority="404" operator="containsText" text="NOT OK">
      <formula>NOT(ISERROR(SEARCH("NOT OK",A108)))</formula>
    </cfRule>
  </conditionalFormatting>
  <conditionalFormatting sqref="A189 K189">
    <cfRule type="containsText" dxfId="476" priority="398" operator="containsText" text="NOT OK">
      <formula>NOT(ISERROR(SEARCH("NOT OK",A189)))</formula>
    </cfRule>
  </conditionalFormatting>
  <conditionalFormatting sqref="A54 K54">
    <cfRule type="containsText" dxfId="475" priority="333" operator="containsText" text="NOT OK">
      <formula>NOT(ISERROR(SEARCH("NOT OK",A54)))</formula>
    </cfRule>
  </conditionalFormatting>
  <conditionalFormatting sqref="A81 K81">
    <cfRule type="containsText" dxfId="474" priority="331" operator="containsText" text="NOT OK">
      <formula>NOT(ISERROR(SEARCH("NOT OK",A81)))</formula>
    </cfRule>
  </conditionalFormatting>
  <conditionalFormatting sqref="K135 A135">
    <cfRule type="containsText" dxfId="473" priority="330" operator="containsText" text="NOT OK">
      <formula>NOT(ISERROR(SEARCH("NOT OK",A135)))</formula>
    </cfRule>
  </conditionalFormatting>
  <conditionalFormatting sqref="K162 A162">
    <cfRule type="containsText" dxfId="472" priority="328" operator="containsText" text="NOT OK">
      <formula>NOT(ISERROR(SEARCH("NOT OK",A162)))</formula>
    </cfRule>
  </conditionalFormatting>
  <conditionalFormatting sqref="A216 K216">
    <cfRule type="containsText" dxfId="471" priority="326" operator="containsText" text="NOT OK">
      <formula>NOT(ISERROR(SEARCH("NOT OK",A216)))</formula>
    </cfRule>
  </conditionalFormatting>
  <conditionalFormatting sqref="A243 K243">
    <cfRule type="containsText" dxfId="470" priority="324" operator="containsText" text="NOT OK">
      <formula>NOT(ISERROR(SEARCH("NOT OK",A243)))</formula>
    </cfRule>
  </conditionalFormatting>
  <conditionalFormatting sqref="A49:A51 K49:K51">
    <cfRule type="containsText" dxfId="469" priority="181" operator="containsText" text="NOT OK">
      <formula>NOT(ISERROR(SEARCH("NOT OK",A49)))</formula>
    </cfRule>
  </conditionalFormatting>
  <conditionalFormatting sqref="A76:A78 K76:K78">
    <cfRule type="containsText" dxfId="468" priority="177" operator="containsText" text="NOT OK">
      <formula>NOT(ISERROR(SEARCH("NOT OK",A76)))</formula>
    </cfRule>
  </conditionalFormatting>
  <conditionalFormatting sqref="A130:A132 K130:K132">
    <cfRule type="containsText" dxfId="467" priority="173" operator="containsText" text="NOT OK">
      <formula>NOT(ISERROR(SEARCH("NOT OK",A130)))</formula>
    </cfRule>
  </conditionalFormatting>
  <conditionalFormatting sqref="A157:A159 K157:K159">
    <cfRule type="containsText" dxfId="466" priority="170" operator="containsText" text="NOT OK">
      <formula>NOT(ISERROR(SEARCH("NOT OK",A157)))</formula>
    </cfRule>
  </conditionalFormatting>
  <conditionalFormatting sqref="K211:K213 A211:A213">
    <cfRule type="containsText" dxfId="465" priority="167" operator="containsText" text="NOT OK">
      <formula>NOT(ISERROR(SEARCH("NOT OK",A211)))</formula>
    </cfRule>
  </conditionalFormatting>
  <conditionalFormatting sqref="K238:K240 A238:A240">
    <cfRule type="containsText" dxfId="464" priority="164" operator="containsText" text="NOT OK">
      <formula>NOT(ISERROR(SEARCH("NOT OK",A238)))</formula>
    </cfRule>
  </conditionalFormatting>
  <conditionalFormatting sqref="A20 K20">
    <cfRule type="containsText" dxfId="463" priority="117" operator="containsText" text="NOT OK">
      <formula>NOT(ISERROR(SEARCH("NOT OK",A20)))</formula>
    </cfRule>
  </conditionalFormatting>
  <conditionalFormatting sqref="K101 A101">
    <cfRule type="containsText" dxfId="462" priority="114" operator="containsText" text="NOT OK">
      <formula>NOT(ISERROR(SEARCH("NOT OK",A101)))</formula>
    </cfRule>
  </conditionalFormatting>
  <conditionalFormatting sqref="K43 A43">
    <cfRule type="containsText" dxfId="461" priority="59" operator="containsText" text="NOT OK">
      <formula>NOT(ISERROR(SEARCH("NOT OK",A43)))</formula>
    </cfRule>
  </conditionalFormatting>
  <conditionalFormatting sqref="K232 A232">
    <cfRule type="containsText" dxfId="460" priority="51" operator="containsText" text="NOT OK">
      <formula>NOT(ISERROR(SEARCH("NOT OK",A232)))</formula>
    </cfRule>
  </conditionalFormatting>
  <conditionalFormatting sqref="A43 K43">
    <cfRule type="containsText" dxfId="459" priority="58" operator="containsText" text="NOT OK">
      <formula>NOT(ISERROR(SEARCH("NOT OK",A43)))</formula>
    </cfRule>
  </conditionalFormatting>
  <conditionalFormatting sqref="K19 A19">
    <cfRule type="containsText" dxfId="458" priority="49" operator="containsText" text="NOT OK">
      <formula>NOT(ISERROR(SEARCH("NOT OK",A19)))</formula>
    </cfRule>
  </conditionalFormatting>
  <conditionalFormatting sqref="K70 A70">
    <cfRule type="containsText" dxfId="457" priority="46" operator="containsText" text="NOT OK">
      <formula>NOT(ISERROR(SEARCH("NOT OK",A70)))</formula>
    </cfRule>
  </conditionalFormatting>
  <conditionalFormatting sqref="A70 K70">
    <cfRule type="containsText" dxfId="456" priority="45" operator="containsText" text="NOT OK">
      <formula>NOT(ISERROR(SEARCH("NOT OK",A70)))</formula>
    </cfRule>
  </conditionalFormatting>
  <conditionalFormatting sqref="K100 A100">
    <cfRule type="containsText" dxfId="455" priority="38" operator="containsText" text="NOT OK">
      <formula>NOT(ISERROR(SEARCH("NOT OK",A100)))</formula>
    </cfRule>
  </conditionalFormatting>
  <conditionalFormatting sqref="A124 K124">
    <cfRule type="containsText" dxfId="454" priority="37" operator="containsText" text="NOT OK">
      <formula>NOT(ISERROR(SEARCH("NOT OK",A124)))</formula>
    </cfRule>
  </conditionalFormatting>
  <conditionalFormatting sqref="A151 K151">
    <cfRule type="containsText" dxfId="453" priority="32" operator="containsText" text="NOT OK">
      <formula>NOT(ISERROR(SEARCH("NOT OK",A151)))</formula>
    </cfRule>
  </conditionalFormatting>
  <conditionalFormatting sqref="A182 K182">
    <cfRule type="containsText" dxfId="452" priority="25" operator="containsText" text="NOT OK">
      <formula>NOT(ISERROR(SEARCH("NOT OK",A182)))</formula>
    </cfRule>
  </conditionalFormatting>
  <conditionalFormatting sqref="K181 A181">
    <cfRule type="containsText" dxfId="451" priority="24" operator="containsText" text="NOT OK">
      <formula>NOT(ISERROR(SEARCH("NOT OK",A181)))</formula>
    </cfRule>
  </conditionalFormatting>
  <conditionalFormatting sqref="K178 A178">
    <cfRule type="containsText" dxfId="450" priority="26" operator="containsText" text="NOT OK">
      <formula>NOT(ISERROR(SEARCH("NOT OK",A178)))</formula>
    </cfRule>
  </conditionalFormatting>
  <conditionalFormatting sqref="K205 A205">
    <cfRule type="containsText" dxfId="449" priority="23" operator="containsText" text="NOT OK">
      <formula>NOT(ISERROR(SEARCH("NOT OK",A205)))</formula>
    </cfRule>
  </conditionalFormatting>
  <conditionalFormatting sqref="A47 K47">
    <cfRule type="containsText" dxfId="448" priority="16" operator="containsText" text="NOT OK">
      <formula>NOT(ISERROR(SEARCH("NOT OK",A47)))</formula>
    </cfRule>
  </conditionalFormatting>
  <conditionalFormatting sqref="A47 K47">
    <cfRule type="containsText" dxfId="447" priority="15" operator="containsText" text="NOT OK">
      <formula>NOT(ISERROR(SEARCH("NOT OK",A47)))</formula>
    </cfRule>
  </conditionalFormatting>
  <conditionalFormatting sqref="K46 A46">
    <cfRule type="containsText" dxfId="446" priority="14" operator="containsText" text="NOT OK">
      <formula>NOT(ISERROR(SEARCH("NOT OK",A46)))</formula>
    </cfRule>
  </conditionalFormatting>
  <conditionalFormatting sqref="A74 K74">
    <cfRule type="containsText" dxfId="445" priority="13" operator="containsText" text="NOT OK">
      <formula>NOT(ISERROR(SEARCH("NOT OK",A74)))</formula>
    </cfRule>
  </conditionalFormatting>
  <conditionalFormatting sqref="A74 K74">
    <cfRule type="containsText" dxfId="444" priority="12" operator="containsText" text="NOT OK">
      <formula>NOT(ISERROR(SEARCH("NOT OK",A74)))</formula>
    </cfRule>
  </conditionalFormatting>
  <conditionalFormatting sqref="K73 A73">
    <cfRule type="containsText" dxfId="443" priority="11" operator="containsText" text="NOT OK">
      <formula>NOT(ISERROR(SEARCH("NOT OK",A73)))</formula>
    </cfRule>
  </conditionalFormatting>
  <conditionalFormatting sqref="K128 A128">
    <cfRule type="containsText" dxfId="442" priority="10" operator="containsText" text="NOT OK">
      <formula>NOT(ISERROR(SEARCH("NOT OK",A128)))</formula>
    </cfRule>
  </conditionalFormatting>
  <conditionalFormatting sqref="K128 A128">
    <cfRule type="containsText" dxfId="441" priority="9" operator="containsText" text="NOT OK">
      <formula>NOT(ISERROR(SEARCH("NOT OK",A128)))</formula>
    </cfRule>
  </conditionalFormatting>
  <conditionalFormatting sqref="K127 A127">
    <cfRule type="containsText" dxfId="440" priority="8" operator="containsText" text="NOT OK">
      <formula>NOT(ISERROR(SEARCH("NOT OK",A127)))</formula>
    </cfRule>
  </conditionalFormatting>
  <conditionalFormatting sqref="K155 A155">
    <cfRule type="containsText" dxfId="439" priority="7" operator="containsText" text="NOT OK">
      <formula>NOT(ISERROR(SEARCH("NOT OK",A155)))</formula>
    </cfRule>
  </conditionalFormatting>
  <conditionalFormatting sqref="K155 A155">
    <cfRule type="containsText" dxfId="438" priority="6" operator="containsText" text="NOT OK">
      <formula>NOT(ISERROR(SEARCH("NOT OK",A155)))</formula>
    </cfRule>
  </conditionalFormatting>
  <conditionalFormatting sqref="K154 A154">
    <cfRule type="containsText" dxfId="437" priority="5" operator="containsText" text="NOT OK">
      <formula>NOT(ISERROR(SEARCH("NOT OK",A154)))</formula>
    </cfRule>
  </conditionalFormatting>
  <conditionalFormatting sqref="A209 K209">
    <cfRule type="containsText" dxfId="436" priority="4" operator="containsText" text="NOT OK">
      <formula>NOT(ISERROR(SEARCH("NOT OK",A209)))</formula>
    </cfRule>
  </conditionalFormatting>
  <conditionalFormatting sqref="K208 A208">
    <cfRule type="containsText" dxfId="435" priority="3" operator="containsText" text="NOT OK">
      <formula>NOT(ISERROR(SEARCH("NOT OK",A208)))</formula>
    </cfRule>
  </conditionalFormatting>
  <conditionalFormatting sqref="A236 K236">
    <cfRule type="containsText" dxfId="434" priority="2" operator="containsText" text="NOT OK">
      <formula>NOT(ISERROR(SEARCH("NOT OK",A236)))</formula>
    </cfRule>
  </conditionalFormatting>
  <conditionalFormatting sqref="K235 A235">
    <cfRule type="containsText" dxfId="433" priority="1" operator="containsText" text="NOT OK">
      <formula>NOT(ISERROR(SEARCH("NOT OK",A235)))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>
    <oddHeader>&amp;LMonthly  Air Transport Statistics : Don Mueang International and Suvarnabhumi Airport</oddHeader>
  </headerFooter>
  <rowBreaks count="2" manualBreakCount="2">
    <brk id="82" min="11" max="22" man="1"/>
    <brk id="163" min="1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244"/>
  <sheetViews>
    <sheetView zoomScaleNormal="100" zoomScaleSheetLayoutView="100" workbookViewId="0">
      <selection activeCell="A9" sqref="A9"/>
    </sheetView>
  </sheetViews>
  <sheetFormatPr defaultColWidth="9.140625" defaultRowHeight="12.75" x14ac:dyDescent="0.2"/>
  <cols>
    <col min="1" max="1" width="9.140625" style="3"/>
    <col min="2" max="2" width="12.42578125" style="1" customWidth="1"/>
    <col min="3" max="3" width="12.85546875" style="1" customWidth="1"/>
    <col min="4" max="4" width="14" style="1" customWidth="1"/>
    <col min="5" max="5" width="13.28515625" style="1" customWidth="1"/>
    <col min="6" max="6" width="12.42578125" style="1" customWidth="1"/>
    <col min="7" max="7" width="12.7109375" style="1" customWidth="1"/>
    <col min="8" max="8" width="13.5703125" style="1" customWidth="1"/>
    <col min="9" max="9" width="11.28515625" style="2" customWidth="1"/>
    <col min="10" max="10" width="8.7109375" style="1" bestFit="1" customWidth="1"/>
    <col min="11" max="11" width="9.140625" style="3"/>
    <col min="12" max="12" width="13" style="1" customWidth="1"/>
    <col min="13" max="13" width="15" style="1" customWidth="1"/>
    <col min="14" max="14" width="13.42578125" style="1" customWidth="1"/>
    <col min="15" max="15" width="14.7109375" style="1" customWidth="1"/>
    <col min="16" max="16" width="12.7109375" style="1" customWidth="1"/>
    <col min="17" max="17" width="16" style="1" customWidth="1"/>
    <col min="18" max="18" width="16.42578125" style="1" customWidth="1"/>
    <col min="19" max="19" width="14.42578125" style="1" customWidth="1"/>
    <col min="20" max="20" width="17.85546875" style="1" customWidth="1"/>
    <col min="21" max="21" width="13" style="1" customWidth="1"/>
    <col min="22" max="22" width="15" style="1" customWidth="1"/>
    <col min="23" max="23" width="15" style="2" customWidth="1"/>
    <col min="24" max="16384" width="9.140625" style="1"/>
  </cols>
  <sheetData>
    <row r="1" spans="1:23" ht="13.5" thickBot="1" x14ac:dyDescent="0.25"/>
    <row r="2" spans="1:23" ht="13.5" thickTop="1" x14ac:dyDescent="0.2">
      <c r="B2" s="528" t="s">
        <v>0</v>
      </c>
      <c r="C2" s="529"/>
      <c r="D2" s="529"/>
      <c r="E2" s="529"/>
      <c r="F2" s="529"/>
      <c r="G2" s="529"/>
      <c r="H2" s="529"/>
      <c r="I2" s="530"/>
      <c r="J2" s="3"/>
      <c r="L2" s="531" t="s">
        <v>1</v>
      </c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3"/>
    </row>
    <row r="3" spans="1:23" ht="13.5" thickBot="1" x14ac:dyDescent="0.25">
      <c r="B3" s="534" t="s">
        <v>46</v>
      </c>
      <c r="C3" s="535"/>
      <c r="D3" s="535"/>
      <c r="E3" s="535"/>
      <c r="F3" s="535"/>
      <c r="G3" s="535"/>
      <c r="H3" s="535"/>
      <c r="I3" s="536"/>
      <c r="J3" s="3"/>
      <c r="L3" s="537" t="s">
        <v>48</v>
      </c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9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4"/>
      <c r="M4" s="3"/>
      <c r="N4" s="3"/>
      <c r="O4" s="3"/>
      <c r="P4" s="3"/>
      <c r="Q4" s="3"/>
      <c r="R4" s="3"/>
      <c r="S4" s="3"/>
      <c r="T4" s="3"/>
      <c r="U4" s="3"/>
      <c r="V4" s="3"/>
      <c r="W4" s="5"/>
    </row>
    <row r="5" spans="1:23" ht="14.25" thickTop="1" thickBot="1" x14ac:dyDescent="0.25">
      <c r="B5" s="104"/>
      <c r="C5" s="540" t="s">
        <v>64</v>
      </c>
      <c r="D5" s="541"/>
      <c r="E5" s="542"/>
      <c r="F5" s="540" t="s">
        <v>65</v>
      </c>
      <c r="G5" s="541"/>
      <c r="H5" s="542"/>
      <c r="I5" s="105" t="s">
        <v>2</v>
      </c>
      <c r="J5" s="3"/>
      <c r="L5" s="11"/>
      <c r="M5" s="543" t="s">
        <v>64</v>
      </c>
      <c r="N5" s="544"/>
      <c r="O5" s="544"/>
      <c r="P5" s="544"/>
      <c r="Q5" s="545"/>
      <c r="R5" s="543" t="s">
        <v>65</v>
      </c>
      <c r="S5" s="544"/>
      <c r="T5" s="544"/>
      <c r="U5" s="544"/>
      <c r="V5" s="545"/>
      <c r="W5" s="12" t="s">
        <v>2</v>
      </c>
    </row>
    <row r="6" spans="1:23" ht="13.5" thickTop="1" x14ac:dyDescent="0.2">
      <c r="B6" s="106" t="s">
        <v>3</v>
      </c>
      <c r="C6" s="107"/>
      <c r="D6" s="108"/>
      <c r="E6" s="109"/>
      <c r="F6" s="107"/>
      <c r="G6" s="108"/>
      <c r="H6" s="109"/>
      <c r="I6" s="110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1"/>
      <c r="C7" s="112" t="s">
        <v>5</v>
      </c>
      <c r="D7" s="113" t="s">
        <v>6</v>
      </c>
      <c r="E7" s="506" t="s">
        <v>7</v>
      </c>
      <c r="F7" s="112" t="s">
        <v>5</v>
      </c>
      <c r="G7" s="113" t="s">
        <v>6</v>
      </c>
      <c r="H7" s="114" t="s">
        <v>7</v>
      </c>
      <c r="I7" s="115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x14ac:dyDescent="0.2">
      <c r="B8" s="106"/>
      <c r="C8" s="116"/>
      <c r="D8" s="117"/>
      <c r="E8" s="143"/>
      <c r="F8" s="116"/>
      <c r="G8" s="117"/>
      <c r="H8" s="143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10</v>
      </c>
      <c r="C9" s="120">
        <v>1462</v>
      </c>
      <c r="D9" s="122">
        <v>1464</v>
      </c>
      <c r="E9" s="295">
        <f>SUM(C9:D9)</f>
        <v>2926</v>
      </c>
      <c r="F9" s="120">
        <v>2031</v>
      </c>
      <c r="G9" s="122">
        <v>2030</v>
      </c>
      <c r="H9" s="295">
        <f>SUM(F9:G9)</f>
        <v>4061</v>
      </c>
      <c r="I9" s="123">
        <f>IF(E9=0,0,((H9/E9)-1)*100)</f>
        <v>38.790157211209845</v>
      </c>
      <c r="J9" s="3"/>
      <c r="L9" s="13" t="s">
        <v>10</v>
      </c>
      <c r="M9" s="39">
        <v>233754</v>
      </c>
      <c r="N9" s="37">
        <v>240974</v>
      </c>
      <c r="O9" s="300">
        <f>SUM(M9:N9)</f>
        <v>474728</v>
      </c>
      <c r="P9" s="140">
        <v>0</v>
      </c>
      <c r="Q9" s="300">
        <f t="shared" ref="Q9" si="0">O9+P9</f>
        <v>474728</v>
      </c>
      <c r="R9" s="39">
        <v>318310</v>
      </c>
      <c r="S9" s="37">
        <v>321559</v>
      </c>
      <c r="T9" s="300">
        <f>SUM(R9:S9)</f>
        <v>639869</v>
      </c>
      <c r="U9" s="140">
        <v>123</v>
      </c>
      <c r="V9" s="300">
        <f t="shared" ref="V9" si="1">T9+U9</f>
        <v>639992</v>
      </c>
      <c r="W9" s="40">
        <f>IF(Q9=0,0,((V9/Q9)-1)*100)</f>
        <v>34.812355706846866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11</v>
      </c>
      <c r="C10" s="120">
        <v>1508</v>
      </c>
      <c r="D10" s="122">
        <v>1509</v>
      </c>
      <c r="E10" s="295">
        <f t="shared" ref="E10:E13" si="2">SUM(C10:D10)</f>
        <v>3017</v>
      </c>
      <c r="F10" s="120">
        <v>1896</v>
      </c>
      <c r="G10" s="122">
        <v>1895</v>
      </c>
      <c r="H10" s="295">
        <f t="shared" ref="H10:H17" si="3">SUM(F10:G10)</f>
        <v>3791</v>
      </c>
      <c r="I10" s="123">
        <f>IF(E10=0,0,((H10/E10)-1)*100)</f>
        <v>25.654623798475296</v>
      </c>
      <c r="J10" s="3"/>
      <c r="K10" s="6"/>
      <c r="L10" s="13" t="s">
        <v>11</v>
      </c>
      <c r="M10" s="39">
        <v>253697</v>
      </c>
      <c r="N10" s="37">
        <v>245676</v>
      </c>
      <c r="O10" s="300">
        <f>SUM(M10:N10)</f>
        <v>499373</v>
      </c>
      <c r="P10" s="140">
        <v>0</v>
      </c>
      <c r="Q10" s="300">
        <f>O10+P10</f>
        <v>499373</v>
      </c>
      <c r="R10" s="39">
        <v>319993</v>
      </c>
      <c r="S10" s="37">
        <v>318791</v>
      </c>
      <c r="T10" s="300">
        <f>SUM(R10:S10)</f>
        <v>638784</v>
      </c>
      <c r="U10" s="140">
        <v>0</v>
      </c>
      <c r="V10" s="300">
        <f>T10+U10</f>
        <v>638784</v>
      </c>
      <c r="W10" s="40">
        <f>IF(Q10=0,0,((V10/Q10)-1)*100)</f>
        <v>27.917208179056541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12</v>
      </c>
      <c r="C11" s="124">
        <v>1708</v>
      </c>
      <c r="D11" s="125">
        <v>1707</v>
      </c>
      <c r="E11" s="295">
        <f t="shared" si="2"/>
        <v>3415</v>
      </c>
      <c r="F11" s="124">
        <v>2020</v>
      </c>
      <c r="G11" s="125">
        <v>2020</v>
      </c>
      <c r="H11" s="295">
        <f t="shared" si="3"/>
        <v>4040</v>
      </c>
      <c r="I11" s="123">
        <f>IF(E11=0,0,((H11/E11)-1)*100)</f>
        <v>18.301610541727676</v>
      </c>
      <c r="J11" s="3"/>
      <c r="K11" s="6"/>
      <c r="L11" s="22" t="s">
        <v>12</v>
      </c>
      <c r="M11" s="39">
        <v>298290</v>
      </c>
      <c r="N11" s="37">
        <v>296688</v>
      </c>
      <c r="O11" s="300">
        <f t="shared" ref="O11" si="4">SUM(M11:N11)</f>
        <v>594978</v>
      </c>
      <c r="P11" s="38">
        <v>0</v>
      </c>
      <c r="Q11" s="319">
        <f t="shared" ref="Q11" si="5">O11+P11</f>
        <v>594978</v>
      </c>
      <c r="R11" s="39">
        <v>355510</v>
      </c>
      <c r="S11" s="37">
        <v>351209</v>
      </c>
      <c r="T11" s="300">
        <f t="shared" ref="T11" si="6">SUM(R11:S11)</f>
        <v>706719</v>
      </c>
      <c r="U11" s="38">
        <v>0</v>
      </c>
      <c r="V11" s="319">
        <f>T11+U11</f>
        <v>706719</v>
      </c>
      <c r="W11" s="40">
        <f>IF(Q11=0,0,((V11/Q11)-1)*100)</f>
        <v>18.780694412230361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57</v>
      </c>
      <c r="C12" s="127">
        <f t="shared" ref="C12:D12" si="7">+C9+C10+C11</f>
        <v>4678</v>
      </c>
      <c r="D12" s="129">
        <f t="shared" si="7"/>
        <v>4680</v>
      </c>
      <c r="E12" s="299">
        <f t="shared" si="2"/>
        <v>9358</v>
      </c>
      <c r="F12" s="127">
        <f t="shared" ref="F12:G12" si="8">+F9+F10+F11</f>
        <v>5947</v>
      </c>
      <c r="G12" s="129">
        <f t="shared" si="8"/>
        <v>5945</v>
      </c>
      <c r="H12" s="299">
        <f t="shared" si="3"/>
        <v>11892</v>
      </c>
      <c r="I12" s="130">
        <f>IF(E12=0,0,((H12/E12)-1)*100)</f>
        <v>27.078435563154525</v>
      </c>
      <c r="J12" s="3"/>
      <c r="L12" s="41" t="s">
        <v>57</v>
      </c>
      <c r="M12" s="45">
        <f>+M9+M10+M11</f>
        <v>785741</v>
      </c>
      <c r="N12" s="43">
        <f>+N9+N10+N11</f>
        <v>783338</v>
      </c>
      <c r="O12" s="301">
        <f>+O9+O10+O11</f>
        <v>1569079</v>
      </c>
      <c r="P12" s="43">
        <f t="shared" ref="P12:Q12" si="9">+P9+P10+P11</f>
        <v>0</v>
      </c>
      <c r="Q12" s="301">
        <f t="shared" si="9"/>
        <v>1569079</v>
      </c>
      <c r="R12" s="45">
        <f>+R9+R10+R11</f>
        <v>993813</v>
      </c>
      <c r="S12" s="43">
        <f>+S9+S10+S11</f>
        <v>991559</v>
      </c>
      <c r="T12" s="301">
        <f>+T9+T10+T11</f>
        <v>1985372</v>
      </c>
      <c r="U12" s="43">
        <f t="shared" ref="U12:V12" si="10">+U9+U10+U11</f>
        <v>123</v>
      </c>
      <c r="V12" s="301">
        <f t="shared" si="10"/>
        <v>1985495</v>
      </c>
      <c r="W12" s="46">
        <f>IF(Q12=0,0,((V12/Q12)-1)*100)</f>
        <v>26.538880451526015</v>
      </c>
    </row>
    <row r="13" spans="1:23" ht="13.5" thickTop="1" x14ac:dyDescent="0.2">
      <c r="A13" s="3" t="str">
        <f t="shared" ref="A13:A67" si="11">IF(ISERROR(F13/G13)," ",IF(F13/G13&gt;0.5,IF(F13/G13&lt;1.5," ","NOT OK"),"NOT OK"))</f>
        <v xml:space="preserve"> </v>
      </c>
      <c r="B13" s="106" t="s">
        <v>13</v>
      </c>
      <c r="C13" s="120">
        <v>1762</v>
      </c>
      <c r="D13" s="122">
        <v>1762</v>
      </c>
      <c r="E13" s="295">
        <f t="shared" si="2"/>
        <v>3524</v>
      </c>
      <c r="F13" s="120">
        <v>2085</v>
      </c>
      <c r="G13" s="122">
        <v>2085</v>
      </c>
      <c r="H13" s="295">
        <f t="shared" si="3"/>
        <v>4170</v>
      </c>
      <c r="I13" s="123">
        <f t="shared" ref="I13" si="12">IF(E13=0,0,((H13/E13)-1)*100)</f>
        <v>18.331441543700343</v>
      </c>
      <c r="J13" s="3"/>
      <c r="L13" s="13" t="s">
        <v>13</v>
      </c>
      <c r="M13" s="39">
        <v>303894</v>
      </c>
      <c r="N13" s="500">
        <v>304783</v>
      </c>
      <c r="O13" s="300">
        <f t="shared" ref="O13" si="13">+M13+N13</f>
        <v>608677</v>
      </c>
      <c r="P13" s="140">
        <v>131</v>
      </c>
      <c r="Q13" s="300">
        <f>O13+P13</f>
        <v>608808</v>
      </c>
      <c r="R13" s="39">
        <v>349340</v>
      </c>
      <c r="S13" s="500">
        <v>354993</v>
      </c>
      <c r="T13" s="300">
        <f t="shared" ref="T13" si="14">+R13+S13</f>
        <v>704333</v>
      </c>
      <c r="U13" s="140">
        <v>0</v>
      </c>
      <c r="V13" s="300">
        <f>T13+U13</f>
        <v>704333</v>
      </c>
      <c r="W13" s="40">
        <f t="shared" ref="W13" si="15">IF(Q13=0,0,((V13/Q13)-1)*100)</f>
        <v>15.690496839726142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14</v>
      </c>
      <c r="C14" s="120">
        <v>1643</v>
      </c>
      <c r="D14" s="122">
        <v>1643</v>
      </c>
      <c r="E14" s="295">
        <f>SUM(C14:D14)</f>
        <v>3286</v>
      </c>
      <c r="F14" s="120">
        <v>1409</v>
      </c>
      <c r="G14" s="122">
        <v>1411</v>
      </c>
      <c r="H14" s="295">
        <f>SUM(F14:G14)</f>
        <v>2820</v>
      </c>
      <c r="I14" s="123">
        <f>IF(E14=0,0,((H14/E14)-1)*100)</f>
        <v>-14.18137553256239</v>
      </c>
      <c r="J14" s="3"/>
      <c r="L14" s="13" t="s">
        <v>14</v>
      </c>
      <c r="M14" s="37">
        <v>274515</v>
      </c>
      <c r="N14" s="473">
        <v>284336</v>
      </c>
      <c r="O14" s="302">
        <f>+M14+N14</f>
        <v>558851</v>
      </c>
      <c r="P14" s="140">
        <v>0</v>
      </c>
      <c r="Q14" s="300">
        <f>O14+P14</f>
        <v>558851</v>
      </c>
      <c r="R14" s="37">
        <v>166352</v>
      </c>
      <c r="S14" s="473">
        <v>181309</v>
      </c>
      <c r="T14" s="302">
        <f>+R14+S14</f>
        <v>347661</v>
      </c>
      <c r="U14" s="140">
        <v>0</v>
      </c>
      <c r="V14" s="300">
        <f>T14+U14</f>
        <v>347661</v>
      </c>
      <c r="W14" s="40">
        <f>IF(Q14=0,0,((V14/Q14)-1)*100)</f>
        <v>-37.790037058178292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15</v>
      </c>
      <c r="C15" s="120">
        <v>1749</v>
      </c>
      <c r="D15" s="122">
        <v>1749</v>
      </c>
      <c r="E15" s="295">
        <f>SUM(C15:D15)</f>
        <v>3498</v>
      </c>
      <c r="F15" s="120">
        <v>716</v>
      </c>
      <c r="G15" s="122">
        <v>716</v>
      </c>
      <c r="H15" s="295">
        <f>SUM(F15:G15)</f>
        <v>1432</v>
      </c>
      <c r="I15" s="123">
        <f>IF(E15=0,0,((H15/E15)-1)*100)</f>
        <v>-59.062321326472265</v>
      </c>
      <c r="J15" s="7"/>
      <c r="L15" s="13" t="s">
        <v>15</v>
      </c>
      <c r="M15" s="37">
        <v>289298</v>
      </c>
      <c r="N15" s="473">
        <v>306728</v>
      </c>
      <c r="O15" s="484">
        <f>+M15+N15</f>
        <v>596026</v>
      </c>
      <c r="P15" s="486">
        <v>0</v>
      </c>
      <c r="Q15" s="300">
        <f>O15+P15</f>
        <v>596026</v>
      </c>
      <c r="R15" s="37">
        <v>55005</v>
      </c>
      <c r="S15" s="473">
        <v>89565</v>
      </c>
      <c r="T15" s="484">
        <f>+R15+S15</f>
        <v>144570</v>
      </c>
      <c r="U15" s="486">
        <v>0</v>
      </c>
      <c r="V15" s="300">
        <f>T15+U15</f>
        <v>144570</v>
      </c>
      <c r="W15" s="40">
        <f>IF(Q15=0,0,((V15/Q15)-1)*100)</f>
        <v>-75.744346723129524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61</v>
      </c>
      <c r="C16" s="127">
        <f>+C13+C14+C15</f>
        <v>5154</v>
      </c>
      <c r="D16" s="129">
        <f t="shared" ref="D16:H16" si="16">+D13+D14+D15</f>
        <v>5154</v>
      </c>
      <c r="E16" s="299">
        <f t="shared" si="16"/>
        <v>10308</v>
      </c>
      <c r="F16" s="127">
        <f t="shared" si="16"/>
        <v>4210</v>
      </c>
      <c r="G16" s="129">
        <f t="shared" si="16"/>
        <v>4212</v>
      </c>
      <c r="H16" s="299">
        <f t="shared" si="16"/>
        <v>8422</v>
      </c>
      <c r="I16" s="130">
        <f>IF(E16=0,0,((H16/E16)-1)*100)</f>
        <v>-18.296468762126505</v>
      </c>
      <c r="J16" s="3"/>
      <c r="L16" s="41" t="s">
        <v>61</v>
      </c>
      <c r="M16" s="43">
        <f>+M13+M14+M15</f>
        <v>867707</v>
      </c>
      <c r="N16" s="474">
        <f t="shared" ref="N16:V16" si="17">+N13+N14+N15</f>
        <v>895847</v>
      </c>
      <c r="O16" s="478">
        <f t="shared" si="17"/>
        <v>1763554</v>
      </c>
      <c r="P16" s="487">
        <f t="shared" si="17"/>
        <v>131</v>
      </c>
      <c r="Q16" s="301">
        <f t="shared" si="17"/>
        <v>1763685</v>
      </c>
      <c r="R16" s="43">
        <f t="shared" si="17"/>
        <v>570697</v>
      </c>
      <c r="S16" s="474">
        <f t="shared" si="17"/>
        <v>625867</v>
      </c>
      <c r="T16" s="478">
        <f t="shared" si="17"/>
        <v>1196564</v>
      </c>
      <c r="U16" s="487">
        <f t="shared" si="17"/>
        <v>0</v>
      </c>
      <c r="V16" s="301">
        <f t="shared" si="17"/>
        <v>1196564</v>
      </c>
      <c r="W16" s="46">
        <f>IF(Q16=0,0,((V16/Q16)-1)*100)</f>
        <v>-32.155458599466456</v>
      </c>
    </row>
    <row r="17" spans="1:23" ht="13.5" thickTop="1" x14ac:dyDescent="0.2">
      <c r="A17" s="3" t="str">
        <f t="shared" ref="A17" si="18">IF(ISERROR(F17/G17)," ",IF(F17/G17&gt;0.5,IF(F17/G17&lt;1.5," ","NOT OK"),"NOT OK"))</f>
        <v xml:space="preserve"> </v>
      </c>
      <c r="B17" s="106" t="s">
        <v>16</v>
      </c>
      <c r="C17" s="120">
        <v>1711</v>
      </c>
      <c r="D17" s="122">
        <v>1711</v>
      </c>
      <c r="E17" s="295">
        <f t="shared" ref="E17" si="19">SUM(C17:D17)</f>
        <v>3422</v>
      </c>
      <c r="F17" s="120">
        <v>17</v>
      </c>
      <c r="G17" s="122">
        <v>18</v>
      </c>
      <c r="H17" s="295">
        <f t="shared" si="3"/>
        <v>35</v>
      </c>
      <c r="I17" s="123">
        <f t="shared" ref="I17" si="20">IF(E17=0,0,((H17/E17)-1)*100)</f>
        <v>-98.97720631209819</v>
      </c>
      <c r="J17" s="7"/>
      <c r="L17" s="13" t="s">
        <v>16</v>
      </c>
      <c r="M17" s="37">
        <v>286769</v>
      </c>
      <c r="N17" s="473">
        <v>288216</v>
      </c>
      <c r="O17" s="484">
        <f>+M17+N17</f>
        <v>574985</v>
      </c>
      <c r="P17" s="486">
        <v>145</v>
      </c>
      <c r="Q17" s="300">
        <f>O17+P17</f>
        <v>575130</v>
      </c>
      <c r="R17" s="37">
        <v>135</v>
      </c>
      <c r="S17" s="473">
        <v>1469</v>
      </c>
      <c r="T17" s="484">
        <f>+R17+S17</f>
        <v>1604</v>
      </c>
      <c r="U17" s="486">
        <v>0</v>
      </c>
      <c r="V17" s="300">
        <f>T17+U17</f>
        <v>1604</v>
      </c>
      <c r="W17" s="40">
        <f t="shared" ref="W17" si="21">IF(Q17=0,0,((V17/Q17)-1)*100)</f>
        <v>-99.721106532436139</v>
      </c>
    </row>
    <row r="18" spans="1:23" ht="13.5" thickBot="1" x14ac:dyDescent="0.25">
      <c r="A18" s="3" t="str">
        <f t="shared" ref="A18" si="22">IF(ISERROR(F18/G18)," ",IF(F18/G18&gt;0.5,IF(F18/G18&lt;1.5," ","NOT OK"),"NOT OK"))</f>
        <v xml:space="preserve"> </v>
      </c>
      <c r="B18" s="106" t="s">
        <v>66</v>
      </c>
      <c r="C18" s="120">
        <v>1797</v>
      </c>
      <c r="D18" s="122">
        <v>1798</v>
      </c>
      <c r="E18" s="295">
        <f>SUM(C18:D18)</f>
        <v>3595</v>
      </c>
      <c r="F18" s="120">
        <v>23</v>
      </c>
      <c r="G18" s="122">
        <v>22</v>
      </c>
      <c r="H18" s="295">
        <f>SUM(F18:G18)</f>
        <v>45</v>
      </c>
      <c r="I18" s="123">
        <f t="shared" ref="I18" si="23">IF(E18=0,0,((H18/E18)-1)*100)</f>
        <v>-98.74826147426981</v>
      </c>
      <c r="L18" s="13" t="s">
        <v>66</v>
      </c>
      <c r="M18" s="37">
        <v>279389</v>
      </c>
      <c r="N18" s="473">
        <v>284455</v>
      </c>
      <c r="O18" s="484">
        <f>+M18+N18</f>
        <v>563844</v>
      </c>
      <c r="P18" s="486">
        <v>0</v>
      </c>
      <c r="Q18" s="300">
        <f>O18+P18</f>
        <v>563844</v>
      </c>
      <c r="R18" s="37">
        <v>72</v>
      </c>
      <c r="S18" s="473">
        <v>1137</v>
      </c>
      <c r="T18" s="484">
        <f>+R18+S18</f>
        <v>1209</v>
      </c>
      <c r="U18" s="486">
        <v>0</v>
      </c>
      <c r="V18" s="300">
        <f>T18+U18</f>
        <v>1209</v>
      </c>
      <c r="W18" s="40">
        <f t="shared" ref="W18" si="24">IF(Q18=0,0,((V18/Q18)-1)*100)</f>
        <v>-99.785578989933384</v>
      </c>
    </row>
    <row r="19" spans="1:23" ht="14.25" thickTop="1" thickBot="1" x14ac:dyDescent="0.25">
      <c r="A19" s="3" t="str">
        <f>IF(ISERROR(F19/G19)," ",IF(F19/G19&gt;0.5,IF(F19/G19&lt;1.5," ","NOT OK"),"NOT OK"))</f>
        <v xml:space="preserve"> </v>
      </c>
      <c r="B19" s="126" t="s">
        <v>67</v>
      </c>
      <c r="C19" s="127">
        <f>C16+C17+C18</f>
        <v>8662</v>
      </c>
      <c r="D19" s="128">
        <f t="shared" ref="D19:H19" si="25">D16+D17+D18</f>
        <v>8663</v>
      </c>
      <c r="E19" s="511">
        <f t="shared" si="25"/>
        <v>17325</v>
      </c>
      <c r="F19" s="127">
        <f t="shared" si="25"/>
        <v>4250</v>
      </c>
      <c r="G19" s="129">
        <f t="shared" si="25"/>
        <v>4252</v>
      </c>
      <c r="H19" s="299">
        <f t="shared" si="25"/>
        <v>8502</v>
      </c>
      <c r="I19" s="130">
        <f>IF(E19=0,0,((H19/E19)-1)*100)</f>
        <v>-50.926406926406933</v>
      </c>
      <c r="J19" s="3"/>
      <c r="L19" s="41" t="s">
        <v>67</v>
      </c>
      <c r="M19" s="42">
        <f>M16+M17+M18</f>
        <v>1433865</v>
      </c>
      <c r="N19" s="42">
        <f t="shared" ref="N19:V19" si="26">N16+N17+N18</f>
        <v>1468518</v>
      </c>
      <c r="O19" s="512">
        <f t="shared" si="26"/>
        <v>2902383</v>
      </c>
      <c r="P19" s="42">
        <f t="shared" si="26"/>
        <v>276</v>
      </c>
      <c r="Q19" s="512">
        <f t="shared" si="26"/>
        <v>2902659</v>
      </c>
      <c r="R19" s="42">
        <f t="shared" si="26"/>
        <v>570904</v>
      </c>
      <c r="S19" s="42">
        <f t="shared" si="26"/>
        <v>628473</v>
      </c>
      <c r="T19" s="512">
        <f t="shared" si="26"/>
        <v>1199377</v>
      </c>
      <c r="U19" s="42">
        <f t="shared" si="26"/>
        <v>0</v>
      </c>
      <c r="V19" s="512">
        <f t="shared" si="26"/>
        <v>1199377</v>
      </c>
      <c r="W19" s="46">
        <f>IF(Q19=0,0,((V19/Q19)-1)*100)</f>
        <v>-58.680058525648384</v>
      </c>
    </row>
    <row r="20" spans="1:23" ht="14.25" thickTop="1" thickBot="1" x14ac:dyDescent="0.25">
      <c r="A20" s="3" t="str">
        <f>IF(ISERROR(F20/G20)," ",IF(F20/G20&gt;0.5,IF(F20/G20&lt;1.5," ","NOT OK"),"NOT OK"))</f>
        <v xml:space="preserve"> </v>
      </c>
      <c r="B20" s="126" t="s">
        <v>68</v>
      </c>
      <c r="C20" s="127">
        <f>+C12+C16+C17+C18</f>
        <v>13340</v>
      </c>
      <c r="D20" s="129">
        <f t="shared" ref="D20:H20" si="27">+D12+D16+D17+D18</f>
        <v>13343</v>
      </c>
      <c r="E20" s="299">
        <f t="shared" si="27"/>
        <v>26683</v>
      </c>
      <c r="F20" s="127">
        <f t="shared" si="27"/>
        <v>10197</v>
      </c>
      <c r="G20" s="129">
        <f t="shared" si="27"/>
        <v>10197</v>
      </c>
      <c r="H20" s="299">
        <f t="shared" si="27"/>
        <v>20394</v>
      </c>
      <c r="I20" s="130">
        <f>IF(E20=0,0,((H20/E20)-1)*100)</f>
        <v>-23.569313795300385</v>
      </c>
      <c r="J20" s="3"/>
      <c r="L20" s="41" t="s">
        <v>68</v>
      </c>
      <c r="M20" s="45">
        <f>+M12+M16+M17+M18</f>
        <v>2219606</v>
      </c>
      <c r="N20" s="43">
        <f t="shared" ref="N20:V20" si="28">+N12+N16+N17+N18</f>
        <v>2251856</v>
      </c>
      <c r="O20" s="301">
        <f t="shared" si="28"/>
        <v>4471462</v>
      </c>
      <c r="P20" s="43">
        <f t="shared" si="28"/>
        <v>276</v>
      </c>
      <c r="Q20" s="301">
        <f t="shared" si="28"/>
        <v>4471738</v>
      </c>
      <c r="R20" s="45">
        <f t="shared" si="28"/>
        <v>1564717</v>
      </c>
      <c r="S20" s="43">
        <f t="shared" si="28"/>
        <v>1620032</v>
      </c>
      <c r="T20" s="301">
        <f t="shared" si="28"/>
        <v>3184749</v>
      </c>
      <c r="U20" s="43">
        <f t="shared" si="28"/>
        <v>123</v>
      </c>
      <c r="V20" s="301">
        <f t="shared" si="28"/>
        <v>3184872</v>
      </c>
      <c r="W20" s="46">
        <f>IF(Q20=0,0,((V20/Q20)-1)*100)</f>
        <v>-28.777759340998955</v>
      </c>
    </row>
    <row r="21" spans="1:23" ht="14.25" thickTop="1" thickBot="1" x14ac:dyDescent="0.25">
      <c r="A21" s="8" t="str">
        <f>IF(ISERROR(F21/G21)," ",IF(F21/G21&gt;0.5,IF(F21/G21&lt;1.5," ","NOT OK"),"NOT OK"))</f>
        <v xml:space="preserve"> </v>
      </c>
      <c r="B21" s="106" t="s">
        <v>18</v>
      </c>
      <c r="C21" s="120">
        <v>1792</v>
      </c>
      <c r="D21" s="122">
        <v>1787</v>
      </c>
      <c r="E21" s="295">
        <f>SUM(C21:D21)</f>
        <v>3579</v>
      </c>
      <c r="F21" s="120"/>
      <c r="G21" s="122"/>
      <c r="H21" s="295"/>
      <c r="I21" s="123"/>
      <c r="J21" s="3"/>
      <c r="L21" s="13" t="s">
        <v>18</v>
      </c>
      <c r="M21" s="37">
        <v>295406</v>
      </c>
      <c r="N21" s="473">
        <v>298937</v>
      </c>
      <c r="O21" s="484">
        <f>+M21+N21</f>
        <v>594343</v>
      </c>
      <c r="P21" s="486">
        <v>0</v>
      </c>
      <c r="Q21" s="300">
        <f>O21+P21</f>
        <v>594343</v>
      </c>
      <c r="R21" s="37"/>
      <c r="S21" s="473"/>
      <c r="T21" s="484"/>
      <c r="U21" s="486"/>
      <c r="V21" s="300"/>
      <c r="W21" s="40"/>
    </row>
    <row r="22" spans="1:23" ht="15.75" customHeight="1" thickTop="1" thickBot="1" x14ac:dyDescent="0.25">
      <c r="A22" s="9" t="str">
        <f>IF(ISERROR(F22/G22)," ",IF(F22/G22&gt;0.5,IF(F22/G22&lt;1.5," ","NOT OK"),"NOT OK"))</f>
        <v xml:space="preserve"> </v>
      </c>
      <c r="B22" s="133" t="s">
        <v>19</v>
      </c>
      <c r="C22" s="127">
        <f t="shared" ref="C22:E22" si="29">+C17+C18+C21</f>
        <v>5300</v>
      </c>
      <c r="D22" s="135">
        <f t="shared" si="29"/>
        <v>5296</v>
      </c>
      <c r="E22" s="336">
        <f t="shared" si="29"/>
        <v>10596</v>
      </c>
      <c r="F22" s="127"/>
      <c r="G22" s="135"/>
      <c r="H22" s="336"/>
      <c r="I22" s="130"/>
      <c r="J22" s="3"/>
      <c r="K22" s="10"/>
      <c r="L22" s="47" t="s">
        <v>19</v>
      </c>
      <c r="M22" s="49">
        <f t="shared" ref="M22:Q22" si="30">+M17+M18+M21</f>
        <v>861564</v>
      </c>
      <c r="N22" s="475">
        <f t="shared" si="30"/>
        <v>871608</v>
      </c>
      <c r="O22" s="485">
        <f t="shared" si="30"/>
        <v>1733172</v>
      </c>
      <c r="P22" s="488">
        <f t="shared" si="30"/>
        <v>145</v>
      </c>
      <c r="Q22" s="334">
        <f t="shared" si="30"/>
        <v>1733317</v>
      </c>
      <c r="R22" s="49"/>
      <c r="S22" s="475"/>
      <c r="T22" s="485"/>
      <c r="U22" s="488"/>
      <c r="V22" s="334"/>
      <c r="W22" s="50"/>
    </row>
    <row r="23" spans="1:23" ht="13.5" thickTop="1" x14ac:dyDescent="0.2">
      <c r="A23" s="3" t="str">
        <f>IF(ISERROR(F23/G23)," ",IF(F23/G23&gt;0.5,IF(F23/G23&lt;1.5," ","NOT OK"),"NOT OK"))</f>
        <v xml:space="preserve"> </v>
      </c>
      <c r="B23" s="106" t="s">
        <v>20</v>
      </c>
      <c r="C23" s="120">
        <v>1914</v>
      </c>
      <c r="D23" s="122">
        <v>1915</v>
      </c>
      <c r="E23" s="296">
        <f>SUM(C23:D23)</f>
        <v>3829</v>
      </c>
      <c r="F23" s="120"/>
      <c r="G23" s="122"/>
      <c r="H23" s="296"/>
      <c r="I23" s="123"/>
      <c r="J23" s="279"/>
      <c r="L23" s="13" t="s">
        <v>21</v>
      </c>
      <c r="M23" s="37">
        <v>314542</v>
      </c>
      <c r="N23" s="473">
        <v>317657</v>
      </c>
      <c r="O23" s="484">
        <f>+M23+N23</f>
        <v>632199</v>
      </c>
      <c r="P23" s="486">
        <v>152</v>
      </c>
      <c r="Q23" s="300">
        <f>O23+P23</f>
        <v>632351</v>
      </c>
      <c r="R23" s="37"/>
      <c r="S23" s="473"/>
      <c r="T23" s="484"/>
      <c r="U23" s="486"/>
      <c r="V23" s="300"/>
      <c r="W23" s="40"/>
    </row>
    <row r="24" spans="1:23" x14ac:dyDescent="0.2">
      <c r="A24" s="3" t="str">
        <f t="shared" ref="A24" si="31">IF(ISERROR(F24/G24)," ",IF(F24/G24&gt;0.5,IF(F24/G24&lt;1.5," ","NOT OK"),"NOT OK"))</f>
        <v xml:space="preserve"> </v>
      </c>
      <c r="B24" s="106" t="s">
        <v>22</v>
      </c>
      <c r="C24" s="120">
        <v>1988</v>
      </c>
      <c r="D24" s="122">
        <v>1988</v>
      </c>
      <c r="E24" s="297">
        <f>SUM(C24:D24)</f>
        <v>3976</v>
      </c>
      <c r="F24" s="120"/>
      <c r="G24" s="122"/>
      <c r="H24" s="297"/>
      <c r="I24" s="123"/>
      <c r="J24" s="9"/>
      <c r="L24" s="13" t="s">
        <v>22</v>
      </c>
      <c r="M24" s="37">
        <v>319103</v>
      </c>
      <c r="N24" s="473">
        <v>325169</v>
      </c>
      <c r="O24" s="484">
        <f t="shared" ref="O24" si="32">+M24+N24</f>
        <v>644272</v>
      </c>
      <c r="P24" s="486">
        <v>0</v>
      </c>
      <c r="Q24" s="300">
        <f>O24+P24</f>
        <v>644272</v>
      </c>
      <c r="R24" s="37"/>
      <c r="S24" s="473"/>
      <c r="T24" s="484"/>
      <c r="U24" s="486"/>
      <c r="V24" s="300"/>
      <c r="W24" s="40"/>
    </row>
    <row r="25" spans="1:23" ht="13.5" thickBot="1" x14ac:dyDescent="0.25">
      <c r="A25" s="3" t="str">
        <f t="shared" ref="A25:A27" si="33">IF(ISERROR(F25/G25)," ",IF(F25/G25&gt;0.5,IF(F25/G25&lt;1.5," ","NOT OK"),"NOT OK"))</f>
        <v xml:space="preserve"> </v>
      </c>
      <c r="B25" s="106" t="s">
        <v>23</v>
      </c>
      <c r="C25" s="120">
        <v>1961</v>
      </c>
      <c r="D25" s="136">
        <v>1964</v>
      </c>
      <c r="E25" s="298">
        <f t="shared" ref="E25" si="34">SUM(C25:D25)</f>
        <v>3925</v>
      </c>
      <c r="F25" s="120"/>
      <c r="G25" s="136"/>
      <c r="H25" s="298"/>
      <c r="I25" s="137"/>
      <c r="J25" s="3"/>
      <c r="L25" s="13" t="s">
        <v>23</v>
      </c>
      <c r="M25" s="37">
        <v>299849</v>
      </c>
      <c r="N25" s="473">
        <v>304454</v>
      </c>
      <c r="O25" s="484">
        <f>+M25+N25</f>
        <v>604303</v>
      </c>
      <c r="P25" s="486">
        <v>0</v>
      </c>
      <c r="Q25" s="300">
        <f>O25+P25</f>
        <v>604303</v>
      </c>
      <c r="R25" s="37"/>
      <c r="S25" s="473"/>
      <c r="T25" s="484"/>
      <c r="U25" s="486"/>
      <c r="V25" s="300"/>
      <c r="W25" s="40"/>
    </row>
    <row r="26" spans="1:23" ht="14.25" thickTop="1" thickBot="1" x14ac:dyDescent="0.25">
      <c r="A26" s="3" t="str">
        <f t="shared" si="33"/>
        <v xml:space="preserve"> </v>
      </c>
      <c r="B26" s="126" t="s">
        <v>40</v>
      </c>
      <c r="C26" s="127">
        <f>+C23+C24+C25</f>
        <v>5863</v>
      </c>
      <c r="D26" s="127">
        <f t="shared" ref="D26:E26" si="35">+D23+D24+D25</f>
        <v>5867</v>
      </c>
      <c r="E26" s="127">
        <f t="shared" si="35"/>
        <v>11730</v>
      </c>
      <c r="F26" s="127"/>
      <c r="G26" s="127"/>
      <c r="H26" s="127"/>
      <c r="I26" s="130"/>
      <c r="J26" s="3"/>
      <c r="L26" s="472" t="s">
        <v>40</v>
      </c>
      <c r="M26" s="43">
        <f t="shared" ref="M26:Q26" si="36">+M23+M24+M25</f>
        <v>933494</v>
      </c>
      <c r="N26" s="474">
        <f t="shared" si="36"/>
        <v>947280</v>
      </c>
      <c r="O26" s="478">
        <f t="shared" si="36"/>
        <v>1880774</v>
      </c>
      <c r="P26" s="487">
        <f t="shared" si="36"/>
        <v>152</v>
      </c>
      <c r="Q26" s="301">
        <f t="shared" si="36"/>
        <v>1880926</v>
      </c>
      <c r="R26" s="43"/>
      <c r="S26" s="474"/>
      <c r="T26" s="478"/>
      <c r="U26" s="487"/>
      <c r="V26" s="301"/>
      <c r="W26" s="46"/>
    </row>
    <row r="27" spans="1:23" ht="14.25" thickTop="1" thickBot="1" x14ac:dyDescent="0.25">
      <c r="A27" s="3" t="str">
        <f t="shared" si="33"/>
        <v xml:space="preserve"> </v>
      </c>
      <c r="B27" s="126" t="s">
        <v>63</v>
      </c>
      <c r="C27" s="127">
        <f t="shared" ref="C27:E27" si="37">+C12+C16+C22+C26</f>
        <v>20995</v>
      </c>
      <c r="D27" s="129">
        <f t="shared" si="37"/>
        <v>20997</v>
      </c>
      <c r="E27" s="299">
        <f t="shared" si="37"/>
        <v>41992</v>
      </c>
      <c r="F27" s="127"/>
      <c r="G27" s="129"/>
      <c r="H27" s="299"/>
      <c r="I27" s="130"/>
      <c r="J27" s="3"/>
      <c r="L27" s="472" t="s">
        <v>63</v>
      </c>
      <c r="M27" s="43">
        <f t="shared" ref="M27:Q27" si="38">+M12+M16+M22+M26</f>
        <v>3448506</v>
      </c>
      <c r="N27" s="474">
        <f t="shared" si="38"/>
        <v>3498073</v>
      </c>
      <c r="O27" s="478">
        <f t="shared" si="38"/>
        <v>6946579</v>
      </c>
      <c r="P27" s="487">
        <f t="shared" si="38"/>
        <v>428</v>
      </c>
      <c r="Q27" s="301">
        <f t="shared" si="38"/>
        <v>6947007</v>
      </c>
      <c r="R27" s="43"/>
      <c r="S27" s="474"/>
      <c r="T27" s="478"/>
      <c r="U27" s="487"/>
      <c r="V27" s="301"/>
      <c r="W27" s="46"/>
    </row>
    <row r="28" spans="1:23" ht="14.25" thickTop="1" thickBot="1" x14ac:dyDescent="0.25">
      <c r="B28" s="138" t="s">
        <v>60</v>
      </c>
      <c r="C28" s="102"/>
      <c r="D28" s="102"/>
      <c r="E28" s="102"/>
      <c r="F28" s="102"/>
      <c r="G28" s="102"/>
      <c r="H28" s="102"/>
      <c r="I28" s="102"/>
      <c r="J28" s="102"/>
      <c r="L28" s="53" t="s">
        <v>60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3.5" thickTop="1" x14ac:dyDescent="0.2">
      <c r="B29" s="528" t="s">
        <v>25</v>
      </c>
      <c r="C29" s="529"/>
      <c r="D29" s="529"/>
      <c r="E29" s="529"/>
      <c r="F29" s="529"/>
      <c r="G29" s="529"/>
      <c r="H29" s="529"/>
      <c r="I29" s="530"/>
      <c r="J29" s="3"/>
      <c r="L29" s="531" t="s">
        <v>26</v>
      </c>
      <c r="M29" s="532"/>
      <c r="N29" s="532"/>
      <c r="O29" s="532"/>
      <c r="P29" s="532"/>
      <c r="Q29" s="532"/>
      <c r="R29" s="532"/>
      <c r="S29" s="532"/>
      <c r="T29" s="532"/>
      <c r="U29" s="532"/>
      <c r="V29" s="532"/>
      <c r="W29" s="533"/>
    </row>
    <row r="30" spans="1:23" ht="13.5" thickBot="1" x14ac:dyDescent="0.25">
      <c r="B30" s="534" t="s">
        <v>47</v>
      </c>
      <c r="C30" s="535"/>
      <c r="D30" s="535"/>
      <c r="E30" s="535"/>
      <c r="F30" s="535"/>
      <c r="G30" s="535"/>
      <c r="H30" s="535"/>
      <c r="I30" s="536"/>
      <c r="J30" s="3"/>
      <c r="L30" s="537" t="s">
        <v>49</v>
      </c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539"/>
    </row>
    <row r="31" spans="1:23" ht="14.25" thickTop="1" thickBot="1" x14ac:dyDescent="0.25">
      <c r="B31" s="101"/>
      <c r="C31" s="102"/>
      <c r="D31" s="102"/>
      <c r="E31" s="102"/>
      <c r="F31" s="102"/>
      <c r="G31" s="102"/>
      <c r="H31" s="102"/>
      <c r="I31" s="103"/>
      <c r="J31" s="3"/>
      <c r="L31" s="15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</row>
    <row r="32" spans="1:23" ht="14.25" thickTop="1" thickBot="1" x14ac:dyDescent="0.25">
      <c r="B32" s="104"/>
      <c r="C32" s="540" t="s">
        <v>64</v>
      </c>
      <c r="D32" s="541"/>
      <c r="E32" s="542"/>
      <c r="F32" s="540" t="s">
        <v>65</v>
      </c>
      <c r="G32" s="541"/>
      <c r="H32" s="542"/>
      <c r="I32" s="105" t="s">
        <v>2</v>
      </c>
      <c r="J32" s="3"/>
      <c r="L32" s="11"/>
      <c r="M32" s="543" t="s">
        <v>64</v>
      </c>
      <c r="N32" s="544"/>
      <c r="O32" s="544"/>
      <c r="P32" s="544"/>
      <c r="Q32" s="545"/>
      <c r="R32" s="543" t="s">
        <v>65</v>
      </c>
      <c r="S32" s="544"/>
      <c r="T32" s="544"/>
      <c r="U32" s="544"/>
      <c r="V32" s="545"/>
      <c r="W32" s="12" t="s">
        <v>2</v>
      </c>
    </row>
    <row r="33" spans="1:23" ht="13.5" thickTop="1" x14ac:dyDescent="0.2">
      <c r="B33" s="106" t="s">
        <v>3</v>
      </c>
      <c r="C33" s="107"/>
      <c r="D33" s="108"/>
      <c r="E33" s="109"/>
      <c r="F33" s="107"/>
      <c r="G33" s="108"/>
      <c r="H33" s="109"/>
      <c r="I33" s="110" t="s">
        <v>4</v>
      </c>
      <c r="J33" s="3"/>
      <c r="L33" s="13" t="s">
        <v>3</v>
      </c>
      <c r="M33" s="19"/>
      <c r="N33" s="15"/>
      <c r="O33" s="16"/>
      <c r="P33" s="471"/>
      <c r="Q33" s="18"/>
      <c r="R33" s="19"/>
      <c r="S33" s="15"/>
      <c r="T33" s="16"/>
      <c r="U33" s="471"/>
      <c r="V33" s="18"/>
      <c r="W33" s="21" t="s">
        <v>4</v>
      </c>
    </row>
    <row r="34" spans="1:23" ht="13.5" thickBot="1" x14ac:dyDescent="0.25">
      <c r="B34" s="111"/>
      <c r="C34" s="112" t="s">
        <v>5</v>
      </c>
      <c r="D34" s="113" t="s">
        <v>6</v>
      </c>
      <c r="E34" s="506" t="s">
        <v>7</v>
      </c>
      <c r="F34" s="112" t="s">
        <v>5</v>
      </c>
      <c r="G34" s="113" t="s">
        <v>6</v>
      </c>
      <c r="H34" s="114" t="s">
        <v>7</v>
      </c>
      <c r="I34" s="115"/>
      <c r="J34" s="3"/>
      <c r="L34" s="22"/>
      <c r="M34" s="27" t="s">
        <v>8</v>
      </c>
      <c r="N34" s="24" t="s">
        <v>9</v>
      </c>
      <c r="O34" s="25" t="s">
        <v>31</v>
      </c>
      <c r="P34" s="209" t="s">
        <v>32</v>
      </c>
      <c r="Q34" s="25" t="s">
        <v>7</v>
      </c>
      <c r="R34" s="27" t="s">
        <v>8</v>
      </c>
      <c r="S34" s="24" t="s">
        <v>9</v>
      </c>
      <c r="T34" s="25" t="s">
        <v>31</v>
      </c>
      <c r="U34" s="209" t="s">
        <v>32</v>
      </c>
      <c r="V34" s="25" t="s">
        <v>7</v>
      </c>
      <c r="W34" s="28"/>
    </row>
    <row r="35" spans="1:23" ht="5.25" customHeight="1" thickTop="1" x14ac:dyDescent="0.2">
      <c r="B35" s="106"/>
      <c r="C35" s="116"/>
      <c r="D35" s="117"/>
      <c r="E35" s="118"/>
      <c r="F35" s="116"/>
      <c r="G35" s="117"/>
      <c r="H35" s="118"/>
      <c r="I35" s="119"/>
      <c r="J35" s="3"/>
      <c r="L35" s="13"/>
      <c r="M35" s="33"/>
      <c r="N35" s="30"/>
      <c r="O35" s="31"/>
      <c r="P35" s="141"/>
      <c r="Q35" s="31"/>
      <c r="R35" s="33"/>
      <c r="S35" s="30"/>
      <c r="T35" s="31"/>
      <c r="U35" s="141"/>
      <c r="V35" s="31"/>
      <c r="W35" s="35"/>
    </row>
    <row r="36" spans="1:23" x14ac:dyDescent="0.2">
      <c r="A36" s="3" t="str">
        <f>IF(ISERROR(F36/G36)," ",IF(F36/G36&gt;0.5,IF(F36/G36&lt;1.5," ","NOT OK"),"NOT OK"))</f>
        <v xml:space="preserve"> </v>
      </c>
      <c r="B36" s="106" t="s">
        <v>10</v>
      </c>
      <c r="C36" s="120">
        <v>616</v>
      </c>
      <c r="D36" s="122">
        <v>617</v>
      </c>
      <c r="E36" s="295">
        <f t="shared" ref="E36" si="39">SUM(C36:D36)</f>
        <v>1233</v>
      </c>
      <c r="F36" s="120">
        <v>521</v>
      </c>
      <c r="G36" s="122">
        <v>520</v>
      </c>
      <c r="H36" s="295">
        <f t="shared" ref="H36:H40" si="40">SUM(F36:G36)</f>
        <v>1041</v>
      </c>
      <c r="I36" s="123">
        <f t="shared" ref="I36:I38" si="41">IF(E36=0,0,((H36/E36)-1)*100)</f>
        <v>-15.571776155717764</v>
      </c>
      <c r="J36" s="3"/>
      <c r="K36" s="6"/>
      <c r="L36" s="13" t="s">
        <v>10</v>
      </c>
      <c r="M36" s="39">
        <v>92253</v>
      </c>
      <c r="N36" s="37">
        <v>92522</v>
      </c>
      <c r="O36" s="300">
        <f t="shared" ref="O36" si="42">SUM(M36:N36)</f>
        <v>184775</v>
      </c>
      <c r="P36" s="37">
        <v>0</v>
      </c>
      <c r="Q36" s="300">
        <f>O36+P36</f>
        <v>184775</v>
      </c>
      <c r="R36" s="39">
        <v>82571</v>
      </c>
      <c r="S36" s="37">
        <v>83599</v>
      </c>
      <c r="T36" s="300">
        <f t="shared" ref="T36" si="43">SUM(R36:S36)</f>
        <v>166170</v>
      </c>
      <c r="U36" s="37">
        <v>0</v>
      </c>
      <c r="V36" s="300">
        <f>T36+U36</f>
        <v>166170</v>
      </c>
      <c r="W36" s="40">
        <f t="shared" ref="W36:W38" si="44">IF(Q36=0,0,((V36/Q36)-1)*100)</f>
        <v>-10.069002841293461</v>
      </c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11</v>
      </c>
      <c r="C37" s="120">
        <v>631</v>
      </c>
      <c r="D37" s="122">
        <v>631</v>
      </c>
      <c r="E37" s="295">
        <f>SUM(C37:D37)</f>
        <v>1262</v>
      </c>
      <c r="F37" s="120">
        <v>518</v>
      </c>
      <c r="G37" s="122">
        <v>518</v>
      </c>
      <c r="H37" s="295">
        <f>SUM(F37:G37)</f>
        <v>1036</v>
      </c>
      <c r="I37" s="123">
        <f>IF(E37=0,0,((H37/E37)-1)*100)</f>
        <v>-17.908082408874805</v>
      </c>
      <c r="J37" s="3"/>
      <c r="K37" s="6"/>
      <c r="L37" s="13" t="s">
        <v>11</v>
      </c>
      <c r="M37" s="39">
        <v>99153</v>
      </c>
      <c r="N37" s="37">
        <v>102733</v>
      </c>
      <c r="O37" s="300">
        <f>SUM(M37:N37)</f>
        <v>201886</v>
      </c>
      <c r="P37" s="37">
        <v>125</v>
      </c>
      <c r="Q37" s="300">
        <f>O37+P37</f>
        <v>202011</v>
      </c>
      <c r="R37" s="39">
        <v>89858</v>
      </c>
      <c r="S37" s="37">
        <v>90895</v>
      </c>
      <c r="T37" s="300">
        <f>SUM(R37:S37)</f>
        <v>180753</v>
      </c>
      <c r="U37" s="37">
        <v>0</v>
      </c>
      <c r="V37" s="300">
        <f>T37+U37</f>
        <v>180753</v>
      </c>
      <c r="W37" s="40">
        <f t="shared" si="44"/>
        <v>-10.523189331274041</v>
      </c>
    </row>
    <row r="38" spans="1:23" ht="13.5" thickBot="1" x14ac:dyDescent="0.25">
      <c r="A38" s="3" t="str">
        <f>IF(ISERROR(F38/G38)," ",IF(F38/G38&gt;0.5,IF(F38/G38&lt;1.5," ","NOT OK"),"NOT OK"))</f>
        <v xml:space="preserve"> </v>
      </c>
      <c r="B38" s="111" t="s">
        <v>12</v>
      </c>
      <c r="C38" s="124">
        <v>675</v>
      </c>
      <c r="D38" s="125">
        <v>674</v>
      </c>
      <c r="E38" s="295">
        <f t="shared" ref="E38:E40" si="45">SUM(C38:D38)</f>
        <v>1349</v>
      </c>
      <c r="F38" s="124">
        <v>573</v>
      </c>
      <c r="G38" s="125">
        <v>575</v>
      </c>
      <c r="H38" s="295">
        <f t="shared" si="40"/>
        <v>1148</v>
      </c>
      <c r="I38" s="123">
        <f t="shared" si="41"/>
        <v>-14.899925871015562</v>
      </c>
      <c r="J38" s="3"/>
      <c r="K38" s="6"/>
      <c r="L38" s="22" t="s">
        <v>12</v>
      </c>
      <c r="M38" s="39">
        <v>105600</v>
      </c>
      <c r="N38" s="37">
        <v>111263</v>
      </c>
      <c r="O38" s="300">
        <f>SUM(M38:N38)</f>
        <v>216863</v>
      </c>
      <c r="P38" s="37">
        <v>0</v>
      </c>
      <c r="Q38" s="319">
        <f>O38+P38</f>
        <v>216863</v>
      </c>
      <c r="R38" s="39">
        <v>100136</v>
      </c>
      <c r="S38" s="37">
        <v>104587</v>
      </c>
      <c r="T38" s="300">
        <f>SUM(R38:S38)</f>
        <v>204723</v>
      </c>
      <c r="U38" s="37">
        <v>0</v>
      </c>
      <c r="V38" s="319">
        <f>T38+U38</f>
        <v>204723</v>
      </c>
      <c r="W38" s="40">
        <f t="shared" si="44"/>
        <v>-5.5980042699768973</v>
      </c>
    </row>
    <row r="39" spans="1:23" ht="14.25" thickTop="1" thickBot="1" x14ac:dyDescent="0.25">
      <c r="A39" s="3" t="str">
        <f>IF(ISERROR(F39/G39)," ",IF(F39/G39&gt;0.5,IF(F39/G39&lt;1.5," ","NOT OK"),"NOT OK"))</f>
        <v xml:space="preserve"> </v>
      </c>
      <c r="B39" s="126" t="s">
        <v>57</v>
      </c>
      <c r="C39" s="127">
        <f t="shared" ref="C39:D39" si="46">+C36+C37+C38</f>
        <v>1922</v>
      </c>
      <c r="D39" s="129">
        <f t="shared" si="46"/>
        <v>1922</v>
      </c>
      <c r="E39" s="299">
        <f t="shared" si="45"/>
        <v>3844</v>
      </c>
      <c r="F39" s="127">
        <f t="shared" ref="F39:G39" si="47">+F36+F37+F38</f>
        <v>1612</v>
      </c>
      <c r="G39" s="129">
        <f t="shared" si="47"/>
        <v>1613</v>
      </c>
      <c r="H39" s="299">
        <f t="shared" si="40"/>
        <v>3225</v>
      </c>
      <c r="I39" s="130">
        <f>IF(E39=0,0,((H39/E39)-1)*100)</f>
        <v>-16.103017689906352</v>
      </c>
      <c r="J39" s="3"/>
      <c r="L39" s="41" t="s">
        <v>57</v>
      </c>
      <c r="M39" s="45">
        <f t="shared" ref="M39:N39" si="48">+M36+M37+M38</f>
        <v>297006</v>
      </c>
      <c r="N39" s="43">
        <f t="shared" si="48"/>
        <v>306518</v>
      </c>
      <c r="O39" s="301">
        <f>+O36+O37+O38</f>
        <v>603524</v>
      </c>
      <c r="P39" s="43">
        <f t="shared" ref="P39:Q39" si="49">+P36+P37+P38</f>
        <v>125</v>
      </c>
      <c r="Q39" s="301">
        <f t="shared" si="49"/>
        <v>603649</v>
      </c>
      <c r="R39" s="45">
        <f t="shared" ref="R39:V39" si="50">+R36+R37+R38</f>
        <v>272565</v>
      </c>
      <c r="S39" s="43">
        <f t="shared" si="50"/>
        <v>279081</v>
      </c>
      <c r="T39" s="301">
        <f>+T36+T37+T38</f>
        <v>551646</v>
      </c>
      <c r="U39" s="43">
        <f t="shared" si="50"/>
        <v>0</v>
      </c>
      <c r="V39" s="301">
        <f t="shared" si="50"/>
        <v>551646</v>
      </c>
      <c r="W39" s="50">
        <f>IF(Q39=0,0,((V39/Q39)-1)*100)</f>
        <v>-8.6147744798715777</v>
      </c>
    </row>
    <row r="40" spans="1:23" ht="13.5" thickTop="1" x14ac:dyDescent="0.2">
      <c r="A40" s="3" t="str">
        <f t="shared" si="11"/>
        <v xml:space="preserve"> </v>
      </c>
      <c r="B40" s="106" t="s">
        <v>13</v>
      </c>
      <c r="C40" s="120">
        <v>676</v>
      </c>
      <c r="D40" s="122">
        <v>678</v>
      </c>
      <c r="E40" s="295">
        <f t="shared" si="45"/>
        <v>1354</v>
      </c>
      <c r="F40" s="120">
        <v>521</v>
      </c>
      <c r="G40" s="122">
        <v>521</v>
      </c>
      <c r="H40" s="295">
        <f t="shared" si="40"/>
        <v>1042</v>
      </c>
      <c r="I40" s="123">
        <f t="shared" ref="I40" si="51">IF(E40=0,0,((H40/E40)-1)*100)</f>
        <v>-23.042836041358939</v>
      </c>
      <c r="L40" s="13" t="s">
        <v>13</v>
      </c>
      <c r="M40" s="39">
        <v>110214</v>
      </c>
      <c r="N40" s="39">
        <v>109964</v>
      </c>
      <c r="O40" s="300">
        <f t="shared" ref="O40" si="52">+M40+N40</f>
        <v>220178</v>
      </c>
      <c r="P40" s="37">
        <v>0</v>
      </c>
      <c r="Q40" s="300">
        <f>O40+P40</f>
        <v>220178</v>
      </c>
      <c r="R40" s="39">
        <v>91048</v>
      </c>
      <c r="S40" s="39">
        <v>88658</v>
      </c>
      <c r="T40" s="300">
        <f t="shared" ref="T40" si="53">+R40+S40</f>
        <v>179706</v>
      </c>
      <c r="U40" s="37">
        <v>0</v>
      </c>
      <c r="V40" s="300">
        <f>T40+U40</f>
        <v>179706</v>
      </c>
      <c r="W40" s="40">
        <f t="shared" ref="W40" si="54">IF(Q40=0,0,((V40/Q40)-1)*100)</f>
        <v>-18.38149133882586</v>
      </c>
    </row>
    <row r="41" spans="1:23" ht="14.25" customHeight="1" x14ac:dyDescent="0.2">
      <c r="A41" s="3" t="str">
        <f>IF(ISERROR(F41/G41)," ",IF(F41/G41&gt;0.5,IF(F41/G41&lt;1.5," ","NOT OK"),"NOT OK"))</f>
        <v xml:space="preserve"> </v>
      </c>
      <c r="B41" s="106" t="s">
        <v>14</v>
      </c>
      <c r="C41" s="120">
        <v>579</v>
      </c>
      <c r="D41" s="122">
        <v>579</v>
      </c>
      <c r="E41" s="295">
        <f>SUM(C41:D41)</f>
        <v>1158</v>
      </c>
      <c r="F41" s="120">
        <v>600</v>
      </c>
      <c r="G41" s="122">
        <v>599</v>
      </c>
      <c r="H41" s="295">
        <f>SUM(F41:G41)</f>
        <v>1199</v>
      </c>
      <c r="I41" s="123">
        <f>IF(E41=0,0,((H41/E41)-1)*100)</f>
        <v>3.5405872193436938</v>
      </c>
      <c r="J41" s="3"/>
      <c r="L41" s="13" t="s">
        <v>14</v>
      </c>
      <c r="M41" s="39">
        <v>95513</v>
      </c>
      <c r="N41" s="37">
        <v>92483</v>
      </c>
      <c r="O41" s="300">
        <f>+M41+N41</f>
        <v>187996</v>
      </c>
      <c r="P41" s="140">
        <v>0</v>
      </c>
      <c r="Q41" s="300">
        <f>O41+P41</f>
        <v>187996</v>
      </c>
      <c r="R41" s="39">
        <v>89384</v>
      </c>
      <c r="S41" s="37">
        <v>85995</v>
      </c>
      <c r="T41" s="300">
        <f>+R41+S41</f>
        <v>175379</v>
      </c>
      <c r="U41" s="140">
        <v>0</v>
      </c>
      <c r="V41" s="300">
        <f>T41+U41</f>
        <v>175379</v>
      </c>
      <c r="W41" s="40">
        <f>IF(Q41=0,0,((V41/Q41)-1)*100)</f>
        <v>-6.7113130066597133</v>
      </c>
    </row>
    <row r="42" spans="1:23" ht="13.5" thickBot="1" x14ac:dyDescent="0.25">
      <c r="A42" s="3" t="str">
        <f>IF(ISERROR(F42/G42)," ",IF(F42/G42&gt;0.5,IF(F42/G42&lt;1.5," ","NOT OK"),"NOT OK"))</f>
        <v xml:space="preserve"> </v>
      </c>
      <c r="B42" s="106" t="s">
        <v>15</v>
      </c>
      <c r="C42" s="120">
        <v>641</v>
      </c>
      <c r="D42" s="122">
        <v>640</v>
      </c>
      <c r="E42" s="295">
        <f t="shared" ref="E42" si="55">SUM(C42:D42)</f>
        <v>1281</v>
      </c>
      <c r="F42" s="120">
        <v>556</v>
      </c>
      <c r="G42" s="122">
        <v>556</v>
      </c>
      <c r="H42" s="295">
        <f t="shared" ref="H42" si="56">SUM(F42:G42)</f>
        <v>1112</v>
      </c>
      <c r="I42" s="123">
        <f>IF(E42=0,0,((H42/E42)-1)*100)</f>
        <v>-13.192818110850901</v>
      </c>
      <c r="J42" s="3"/>
      <c r="L42" s="13" t="s">
        <v>15</v>
      </c>
      <c r="M42" s="39">
        <v>101796</v>
      </c>
      <c r="N42" s="37">
        <v>97499</v>
      </c>
      <c r="O42" s="300">
        <f>+M42+N42</f>
        <v>199295</v>
      </c>
      <c r="P42" s="140">
        <v>130</v>
      </c>
      <c r="Q42" s="300">
        <f>O42+P42</f>
        <v>199425</v>
      </c>
      <c r="R42" s="39">
        <v>63838</v>
      </c>
      <c r="S42" s="37">
        <v>58968</v>
      </c>
      <c r="T42" s="300">
        <f>+R42+S42</f>
        <v>122806</v>
      </c>
      <c r="U42" s="140">
        <v>0</v>
      </c>
      <c r="V42" s="300">
        <f>T42+U42</f>
        <v>122806</v>
      </c>
      <c r="W42" s="40">
        <f>IF(Q42=0,0,((V42/Q42)-1)*100)</f>
        <v>-38.4199573774602</v>
      </c>
    </row>
    <row r="43" spans="1:23" ht="14.25" thickTop="1" thickBot="1" x14ac:dyDescent="0.25">
      <c r="A43" s="3" t="str">
        <f>IF(ISERROR(F43/G43)," ",IF(F43/G43&gt;0.5,IF(F43/G43&lt;1.5," ","NOT OK"),"NOT OK"))</f>
        <v xml:space="preserve"> </v>
      </c>
      <c r="B43" s="126" t="s">
        <v>61</v>
      </c>
      <c r="C43" s="127">
        <f>+C40+C41+C42</f>
        <v>1896</v>
      </c>
      <c r="D43" s="129">
        <f t="shared" ref="D43" si="57">+D40+D41+D42</f>
        <v>1897</v>
      </c>
      <c r="E43" s="299">
        <f t="shared" ref="E43" si="58">+E40+E41+E42</f>
        <v>3793</v>
      </c>
      <c r="F43" s="127">
        <f t="shared" ref="F43" si="59">+F40+F41+F42</f>
        <v>1677</v>
      </c>
      <c r="G43" s="129">
        <f t="shared" ref="G43" si="60">+G40+G41+G42</f>
        <v>1676</v>
      </c>
      <c r="H43" s="299">
        <f t="shared" ref="H43" si="61">+H40+H41+H42</f>
        <v>3353</v>
      </c>
      <c r="I43" s="130">
        <f>IF(E43=0,0,((H43/E43)-1)*100)</f>
        <v>-11.600316372264697</v>
      </c>
      <c r="J43" s="3"/>
      <c r="L43" s="41" t="s">
        <v>61</v>
      </c>
      <c r="M43" s="43">
        <f>+M40+M41+M42</f>
        <v>307523</v>
      </c>
      <c r="N43" s="474">
        <f t="shared" ref="N43" si="62">+N40+N41+N42</f>
        <v>299946</v>
      </c>
      <c r="O43" s="478">
        <f t="shared" ref="O43" si="63">+O40+O41+O42</f>
        <v>607469</v>
      </c>
      <c r="P43" s="487">
        <f t="shared" ref="P43" si="64">+P40+P41+P42</f>
        <v>130</v>
      </c>
      <c r="Q43" s="301">
        <f t="shared" ref="Q43" si="65">+Q40+Q41+Q42</f>
        <v>607599</v>
      </c>
      <c r="R43" s="43">
        <f t="shared" ref="R43" si="66">+R40+R41+R42</f>
        <v>244270</v>
      </c>
      <c r="S43" s="474">
        <f t="shared" ref="S43" si="67">+S40+S41+S42</f>
        <v>233621</v>
      </c>
      <c r="T43" s="478">
        <f t="shared" ref="T43" si="68">+T40+T41+T42</f>
        <v>477891</v>
      </c>
      <c r="U43" s="487">
        <f t="shared" ref="U43" si="69">+U40+U41+U42</f>
        <v>0</v>
      </c>
      <c r="V43" s="301">
        <f t="shared" ref="V43" si="70">+V40+V41+V42</f>
        <v>477891</v>
      </c>
      <c r="W43" s="46">
        <f>IF(Q43=0,0,((V43/Q43)-1)*100)</f>
        <v>-21.347632237709412</v>
      </c>
    </row>
    <row r="44" spans="1:23" ht="13.5" thickTop="1" x14ac:dyDescent="0.2">
      <c r="A44" s="3" t="str">
        <f t="shared" ref="A44" si="71">IF(ISERROR(F44/G44)," ",IF(F44/G44&gt;0.5,IF(F44/G44&lt;1.5," ","NOT OK"),"NOT OK"))</f>
        <v xml:space="preserve"> </v>
      </c>
      <c r="B44" s="106" t="s">
        <v>16</v>
      </c>
      <c r="C44" s="120">
        <v>509</v>
      </c>
      <c r="D44" s="122">
        <v>509</v>
      </c>
      <c r="E44" s="295">
        <f t="shared" ref="E44" si="72">SUM(C44:D44)</f>
        <v>1018</v>
      </c>
      <c r="F44" s="120">
        <v>67</v>
      </c>
      <c r="G44" s="122">
        <v>68</v>
      </c>
      <c r="H44" s="295">
        <f t="shared" ref="H44" si="73">SUM(F44:G44)</f>
        <v>135</v>
      </c>
      <c r="I44" s="123">
        <f t="shared" ref="I44" si="74">IF(E44=0,0,((H44/E44)-1)*100)</f>
        <v>-86.738703339882122</v>
      </c>
      <c r="J44" s="7"/>
      <c r="L44" s="13" t="s">
        <v>16</v>
      </c>
      <c r="M44" s="39">
        <v>83613</v>
      </c>
      <c r="N44" s="37">
        <v>80840</v>
      </c>
      <c r="O44" s="300">
        <f>+M44+N44</f>
        <v>164453</v>
      </c>
      <c r="P44" s="140">
        <v>0</v>
      </c>
      <c r="Q44" s="335">
        <f>O44+P44</f>
        <v>164453</v>
      </c>
      <c r="R44" s="39">
        <v>5745</v>
      </c>
      <c r="S44" s="37">
        <v>3311</v>
      </c>
      <c r="T44" s="300">
        <f>+R44+S44</f>
        <v>9056</v>
      </c>
      <c r="U44" s="140">
        <v>0</v>
      </c>
      <c r="V44" s="335">
        <f>T44+U44</f>
        <v>9056</v>
      </c>
      <c r="W44" s="40">
        <f t="shared" ref="W44" si="75">IF(Q44=0,0,((V44/Q44)-1)*100)</f>
        <v>-94.493259472311237</v>
      </c>
    </row>
    <row r="45" spans="1:23" ht="13.5" thickBot="1" x14ac:dyDescent="0.25">
      <c r="A45" s="3" t="str">
        <f t="shared" ref="A45" si="76">IF(ISERROR(F45/G45)," ",IF(F45/G45&gt;0.5,IF(F45/G45&lt;1.5," ","NOT OK"),"NOT OK"))</f>
        <v xml:space="preserve"> </v>
      </c>
      <c r="B45" s="106" t="s">
        <v>66</v>
      </c>
      <c r="C45" s="120">
        <v>478</v>
      </c>
      <c r="D45" s="122">
        <v>478</v>
      </c>
      <c r="E45" s="295">
        <f>SUM(C45:D45)</f>
        <v>956</v>
      </c>
      <c r="F45" s="120">
        <v>109</v>
      </c>
      <c r="G45" s="122">
        <v>109</v>
      </c>
      <c r="H45" s="295">
        <f>SUM(F45:G45)</f>
        <v>218</v>
      </c>
      <c r="I45" s="123">
        <f t="shared" ref="I45" si="77">IF(E45=0,0,((H45/E45)-1)*100)</f>
        <v>-77.196652719665266</v>
      </c>
      <c r="J45" s="3"/>
      <c r="L45" s="13" t="s">
        <v>66</v>
      </c>
      <c r="M45" s="39">
        <v>77781</v>
      </c>
      <c r="N45" s="37">
        <v>75602</v>
      </c>
      <c r="O45" s="300">
        <f>+M45+N45</f>
        <v>153383</v>
      </c>
      <c r="P45" s="140">
        <v>0</v>
      </c>
      <c r="Q45" s="300">
        <f>O45+P45</f>
        <v>153383</v>
      </c>
      <c r="R45" s="39">
        <v>10688</v>
      </c>
      <c r="S45" s="37">
        <v>8787</v>
      </c>
      <c r="T45" s="300">
        <f>+R45+S45</f>
        <v>19475</v>
      </c>
      <c r="U45" s="140">
        <v>0</v>
      </c>
      <c r="V45" s="300">
        <f>T45+U45</f>
        <v>19475</v>
      </c>
      <c r="W45" s="40">
        <f t="shared" ref="W45" si="78">IF(Q45=0,0,((V45/Q45)-1)*100)</f>
        <v>-87.303025759047614</v>
      </c>
    </row>
    <row r="46" spans="1:23" ht="14.25" thickTop="1" thickBot="1" x14ac:dyDescent="0.25">
      <c r="A46" s="3" t="str">
        <f>IF(ISERROR(F46/G46)," ",IF(F46/G46&gt;0.5,IF(F46/G46&lt;1.5," ","NOT OK"),"NOT OK"))</f>
        <v xml:space="preserve"> </v>
      </c>
      <c r="B46" s="126" t="s">
        <v>67</v>
      </c>
      <c r="C46" s="127">
        <f>C43+C44+C45</f>
        <v>2883</v>
      </c>
      <c r="D46" s="128">
        <f t="shared" ref="D46" si="79">D43+D44+D45</f>
        <v>2884</v>
      </c>
      <c r="E46" s="511">
        <f t="shared" ref="E46" si="80">E43+E44+E45</f>
        <v>5767</v>
      </c>
      <c r="F46" s="127">
        <f t="shared" ref="F46" si="81">F43+F44+F45</f>
        <v>1853</v>
      </c>
      <c r="G46" s="129">
        <f t="shared" ref="G46" si="82">G43+G44+G45</f>
        <v>1853</v>
      </c>
      <c r="H46" s="299">
        <f t="shared" ref="H46" si="83">H43+H44+H45</f>
        <v>3706</v>
      </c>
      <c r="I46" s="130">
        <f>IF(E46=0,0,((H46/E46)-1)*100)</f>
        <v>-35.737818623200965</v>
      </c>
      <c r="J46" s="3"/>
      <c r="L46" s="41" t="s">
        <v>67</v>
      </c>
      <c r="M46" s="42">
        <f>M43+M44+M45</f>
        <v>468917</v>
      </c>
      <c r="N46" s="42">
        <f t="shared" ref="N46" si="84">N43+N44+N45</f>
        <v>456388</v>
      </c>
      <c r="O46" s="512">
        <f t="shared" ref="O46" si="85">O43+O44+O45</f>
        <v>925305</v>
      </c>
      <c r="P46" s="42">
        <f t="shared" ref="P46" si="86">P43+P44+P45</f>
        <v>130</v>
      </c>
      <c r="Q46" s="512">
        <f t="shared" ref="Q46" si="87">Q43+Q44+Q45</f>
        <v>925435</v>
      </c>
      <c r="R46" s="42">
        <f t="shared" ref="R46" si="88">R43+R44+R45</f>
        <v>260703</v>
      </c>
      <c r="S46" s="42">
        <f t="shared" ref="S46" si="89">S43+S44+S45</f>
        <v>245719</v>
      </c>
      <c r="T46" s="512">
        <f t="shared" ref="T46" si="90">T43+T44+T45</f>
        <v>506422</v>
      </c>
      <c r="U46" s="42">
        <f t="shared" ref="U46" si="91">U43+U44+U45</f>
        <v>0</v>
      </c>
      <c r="V46" s="512">
        <f t="shared" ref="V46" si="92">V43+V44+V45</f>
        <v>506422</v>
      </c>
      <c r="W46" s="46">
        <f>IF(Q46=0,0,((V46/Q46)-1)*100)</f>
        <v>-45.277410082825917</v>
      </c>
    </row>
    <row r="47" spans="1:23" ht="14.25" thickTop="1" thickBot="1" x14ac:dyDescent="0.25">
      <c r="A47" s="3" t="str">
        <f>IF(ISERROR(F47/G47)," ",IF(F47/G47&gt;0.5,IF(F47/G47&lt;1.5," ","NOT OK"),"NOT OK"))</f>
        <v xml:space="preserve"> </v>
      </c>
      <c r="B47" s="126" t="s">
        <v>68</v>
      </c>
      <c r="C47" s="127">
        <f>+C39+C43+C44+C45</f>
        <v>4805</v>
      </c>
      <c r="D47" s="129">
        <f t="shared" ref="D47:H47" si="93">+D39+D43+D44+D45</f>
        <v>4806</v>
      </c>
      <c r="E47" s="299">
        <f t="shared" si="93"/>
        <v>9611</v>
      </c>
      <c r="F47" s="127">
        <f t="shared" si="93"/>
        <v>3465</v>
      </c>
      <c r="G47" s="129">
        <f t="shared" si="93"/>
        <v>3466</v>
      </c>
      <c r="H47" s="299">
        <f t="shared" si="93"/>
        <v>6931</v>
      </c>
      <c r="I47" s="130">
        <f>IF(E47=0,0,((H47/E47)-1)*100)</f>
        <v>-27.884715430236184</v>
      </c>
      <c r="J47" s="3"/>
      <c r="L47" s="41" t="s">
        <v>68</v>
      </c>
      <c r="M47" s="45">
        <f>+M39+M43+M44+M45</f>
        <v>765923</v>
      </c>
      <c r="N47" s="43">
        <f t="shared" ref="N47:V47" si="94">+N39+N43+N44+N45</f>
        <v>762906</v>
      </c>
      <c r="O47" s="301">
        <f t="shared" si="94"/>
        <v>1528829</v>
      </c>
      <c r="P47" s="43">
        <f t="shared" si="94"/>
        <v>255</v>
      </c>
      <c r="Q47" s="301">
        <f t="shared" si="94"/>
        <v>1529084</v>
      </c>
      <c r="R47" s="45">
        <f t="shared" si="94"/>
        <v>533268</v>
      </c>
      <c r="S47" s="43">
        <f t="shared" si="94"/>
        <v>524800</v>
      </c>
      <c r="T47" s="301">
        <f t="shared" si="94"/>
        <v>1058068</v>
      </c>
      <c r="U47" s="43">
        <f t="shared" si="94"/>
        <v>0</v>
      </c>
      <c r="V47" s="301">
        <f t="shared" si="94"/>
        <v>1058068</v>
      </c>
      <c r="W47" s="46">
        <f>IF(Q47=0,0,((V47/Q47)-1)*100)</f>
        <v>-30.803801491611971</v>
      </c>
    </row>
    <row r="48" spans="1:23" ht="14.25" thickTop="1" thickBot="1" x14ac:dyDescent="0.25">
      <c r="A48" s="3" t="str">
        <f>IF(ISERROR(F48/G48)," ",IF(F48/G48&gt;0.5,IF(F48/G48&lt;1.5," ","NOT OK"),"NOT OK"))</f>
        <v xml:space="preserve"> </v>
      </c>
      <c r="B48" s="106" t="s">
        <v>18</v>
      </c>
      <c r="C48" s="120">
        <v>475</v>
      </c>
      <c r="D48" s="122">
        <v>476</v>
      </c>
      <c r="E48" s="295">
        <f>SUM(C48:D48)</f>
        <v>951</v>
      </c>
      <c r="F48" s="120"/>
      <c r="G48" s="122"/>
      <c r="H48" s="295"/>
      <c r="I48" s="123"/>
      <c r="J48" s="3"/>
      <c r="L48" s="13" t="s">
        <v>18</v>
      </c>
      <c r="M48" s="37">
        <v>76899</v>
      </c>
      <c r="N48" s="473">
        <v>74710</v>
      </c>
      <c r="O48" s="302">
        <f>+M48+N48</f>
        <v>151609</v>
      </c>
      <c r="P48" s="140">
        <v>0</v>
      </c>
      <c r="Q48" s="300">
        <f>O48+P48</f>
        <v>151609</v>
      </c>
      <c r="R48" s="37"/>
      <c r="S48" s="473"/>
      <c r="T48" s="302">
        <f>+R48+S48</f>
        <v>0</v>
      </c>
      <c r="U48" s="140"/>
      <c r="V48" s="300">
        <f>T48+U48</f>
        <v>0</v>
      </c>
      <c r="W48" s="40">
        <f>IF(Q48=0,0,((V48/Q48)-1)*100)</f>
        <v>-100</v>
      </c>
    </row>
    <row r="49" spans="1:23" ht="15.75" customHeight="1" thickTop="1" thickBot="1" x14ac:dyDescent="0.25">
      <c r="A49" s="9" t="str">
        <f>IF(ISERROR(F49/G49)," ",IF(F49/G49&gt;0.5,IF(F49/G49&lt;1.5," ","NOT OK"),"NOT OK"))</f>
        <v xml:space="preserve"> </v>
      </c>
      <c r="B49" s="133" t="s">
        <v>19</v>
      </c>
      <c r="C49" s="127">
        <f t="shared" ref="C49:E49" si="95">+C44+C45+C48</f>
        <v>1462</v>
      </c>
      <c r="D49" s="135">
        <f t="shared" si="95"/>
        <v>1463</v>
      </c>
      <c r="E49" s="336">
        <f t="shared" si="95"/>
        <v>2925</v>
      </c>
      <c r="F49" s="127"/>
      <c r="G49" s="135"/>
      <c r="H49" s="336"/>
      <c r="I49" s="130"/>
      <c r="J49" s="3"/>
      <c r="K49" s="10"/>
      <c r="L49" s="47" t="s">
        <v>19</v>
      </c>
      <c r="M49" s="49">
        <f t="shared" ref="M49:Q49" si="96">+M44+M45+M48</f>
        <v>238293</v>
      </c>
      <c r="N49" s="475">
        <f t="shared" si="96"/>
        <v>231152</v>
      </c>
      <c r="O49" s="485">
        <f t="shared" si="96"/>
        <v>469445</v>
      </c>
      <c r="P49" s="488">
        <f t="shared" si="96"/>
        <v>0</v>
      </c>
      <c r="Q49" s="334">
        <f t="shared" si="96"/>
        <v>469445</v>
      </c>
      <c r="R49" s="49"/>
      <c r="S49" s="475"/>
      <c r="T49" s="485"/>
      <c r="U49" s="488"/>
      <c r="V49" s="334"/>
      <c r="W49" s="50"/>
    </row>
    <row r="50" spans="1:23" ht="13.5" thickTop="1" x14ac:dyDescent="0.2">
      <c r="A50" s="3" t="str">
        <f>IF(ISERROR(F50/G50)," ",IF(F50/G50&gt;0.5,IF(F50/G50&lt;1.5," ","NOT OK"),"NOT OK"))</f>
        <v xml:space="preserve"> </v>
      </c>
      <c r="B50" s="106" t="s">
        <v>20</v>
      </c>
      <c r="C50" s="120">
        <v>434</v>
      </c>
      <c r="D50" s="122">
        <v>435</v>
      </c>
      <c r="E50" s="296">
        <f>SUM(C50:D50)</f>
        <v>869</v>
      </c>
      <c r="F50" s="120"/>
      <c r="G50" s="122"/>
      <c r="H50" s="296"/>
      <c r="I50" s="123"/>
      <c r="J50" s="3"/>
      <c r="L50" s="13" t="s">
        <v>21</v>
      </c>
      <c r="M50" s="37">
        <v>70034</v>
      </c>
      <c r="N50" s="473">
        <v>70619</v>
      </c>
      <c r="O50" s="302">
        <f>+M50+N50</f>
        <v>140653</v>
      </c>
      <c r="P50" s="140">
        <v>0</v>
      </c>
      <c r="Q50" s="300">
        <f>O50+P50</f>
        <v>140653</v>
      </c>
      <c r="R50" s="37"/>
      <c r="S50" s="473"/>
      <c r="T50" s="302"/>
      <c r="U50" s="140"/>
      <c r="V50" s="300"/>
      <c r="W50" s="40"/>
    </row>
    <row r="51" spans="1:23" x14ac:dyDescent="0.2">
      <c r="A51" s="3" t="str">
        <f t="shared" ref="A51" si="97">IF(ISERROR(F51/G51)," ",IF(F51/G51&gt;0.5,IF(F51/G51&lt;1.5," ","NOT OK"),"NOT OK"))</f>
        <v xml:space="preserve"> </v>
      </c>
      <c r="B51" s="106" t="s">
        <v>22</v>
      </c>
      <c r="C51" s="120">
        <v>481</v>
      </c>
      <c r="D51" s="122">
        <v>480</v>
      </c>
      <c r="E51" s="297">
        <f>SUM(C51:D51)</f>
        <v>961</v>
      </c>
      <c r="F51" s="120"/>
      <c r="G51" s="122"/>
      <c r="H51" s="297"/>
      <c r="I51" s="123"/>
      <c r="J51" s="9"/>
      <c r="L51" s="13" t="s">
        <v>22</v>
      </c>
      <c r="M51" s="37">
        <v>76448</v>
      </c>
      <c r="N51" s="473">
        <v>75382</v>
      </c>
      <c r="O51" s="300">
        <f t="shared" ref="O51" si="98">+M51+N51</f>
        <v>151830</v>
      </c>
      <c r="P51" s="486">
        <v>0</v>
      </c>
      <c r="Q51" s="300">
        <f>O51+P51</f>
        <v>151830</v>
      </c>
      <c r="R51" s="37"/>
      <c r="S51" s="473"/>
      <c r="T51" s="300"/>
      <c r="U51" s="486"/>
      <c r="V51" s="300"/>
      <c r="W51" s="40"/>
    </row>
    <row r="52" spans="1:23" ht="13.5" thickBot="1" x14ac:dyDescent="0.25">
      <c r="A52" s="3" t="str">
        <f t="shared" ref="A52:A54" si="99">IF(ISERROR(F52/G52)," ",IF(F52/G52&gt;0.5,IF(F52/G52&lt;1.5," ","NOT OK"),"NOT OK"))</f>
        <v xml:space="preserve"> </v>
      </c>
      <c r="B52" s="106" t="s">
        <v>23</v>
      </c>
      <c r="C52" s="120">
        <v>476</v>
      </c>
      <c r="D52" s="136">
        <v>477</v>
      </c>
      <c r="E52" s="298">
        <f t="shared" ref="E52" si="100">SUM(C52:D52)</f>
        <v>953</v>
      </c>
      <c r="F52" s="120"/>
      <c r="G52" s="136"/>
      <c r="H52" s="298"/>
      <c r="I52" s="137"/>
      <c r="J52" s="3"/>
      <c r="L52" s="13" t="s">
        <v>23</v>
      </c>
      <c r="M52" s="37">
        <v>74963</v>
      </c>
      <c r="N52" s="473">
        <v>77391</v>
      </c>
      <c r="O52" s="300">
        <f>+M52+N52</f>
        <v>152354</v>
      </c>
      <c r="P52" s="486">
        <v>0</v>
      </c>
      <c r="Q52" s="300">
        <f>O52+P52</f>
        <v>152354</v>
      </c>
      <c r="R52" s="37"/>
      <c r="S52" s="473"/>
      <c r="T52" s="300"/>
      <c r="U52" s="486"/>
      <c r="V52" s="300"/>
      <c r="W52" s="40"/>
    </row>
    <row r="53" spans="1:23" ht="14.25" thickTop="1" thickBot="1" x14ac:dyDescent="0.25">
      <c r="A53" s="3" t="str">
        <f t="shared" si="99"/>
        <v xml:space="preserve"> </v>
      </c>
      <c r="B53" s="126" t="s">
        <v>40</v>
      </c>
      <c r="C53" s="127">
        <f t="shared" ref="C53:E53" si="101">+C50+C51+C52</f>
        <v>1391</v>
      </c>
      <c r="D53" s="127">
        <f t="shared" si="101"/>
        <v>1392</v>
      </c>
      <c r="E53" s="127">
        <f t="shared" si="101"/>
        <v>2783</v>
      </c>
      <c r="F53" s="127"/>
      <c r="G53" s="127"/>
      <c r="H53" s="127"/>
      <c r="I53" s="130"/>
      <c r="J53" s="3"/>
      <c r="L53" s="472" t="s">
        <v>40</v>
      </c>
      <c r="M53" s="43">
        <f t="shared" ref="M53:Q53" si="102">+M50+M51+M52</f>
        <v>221445</v>
      </c>
      <c r="N53" s="474">
        <f t="shared" si="102"/>
        <v>223392</v>
      </c>
      <c r="O53" s="478">
        <f t="shared" si="102"/>
        <v>444837</v>
      </c>
      <c r="P53" s="487">
        <f t="shared" si="102"/>
        <v>0</v>
      </c>
      <c r="Q53" s="301">
        <f t="shared" si="102"/>
        <v>444837</v>
      </c>
      <c r="R53" s="43"/>
      <c r="S53" s="474"/>
      <c r="T53" s="478"/>
      <c r="U53" s="487"/>
      <c r="V53" s="301"/>
      <c r="W53" s="46"/>
    </row>
    <row r="54" spans="1:23" ht="14.25" thickTop="1" thickBot="1" x14ac:dyDescent="0.25">
      <c r="A54" s="3" t="str">
        <f t="shared" si="99"/>
        <v xml:space="preserve"> </v>
      </c>
      <c r="B54" s="126" t="s">
        <v>63</v>
      </c>
      <c r="C54" s="127">
        <f t="shared" ref="C54:E54" si="103">+C39+C43+C49+C53</f>
        <v>6671</v>
      </c>
      <c r="D54" s="129">
        <f t="shared" si="103"/>
        <v>6674</v>
      </c>
      <c r="E54" s="299">
        <f t="shared" si="103"/>
        <v>13345</v>
      </c>
      <c r="F54" s="127"/>
      <c r="G54" s="129"/>
      <c r="H54" s="299"/>
      <c r="I54" s="130"/>
      <c r="J54" s="3"/>
      <c r="L54" s="472" t="s">
        <v>63</v>
      </c>
      <c r="M54" s="43">
        <f t="shared" ref="M54:Q54" si="104">+M39+M43+M49+M53</f>
        <v>1064267</v>
      </c>
      <c r="N54" s="474">
        <f t="shared" si="104"/>
        <v>1061008</v>
      </c>
      <c r="O54" s="478">
        <f t="shared" si="104"/>
        <v>2125275</v>
      </c>
      <c r="P54" s="487">
        <f t="shared" si="104"/>
        <v>255</v>
      </c>
      <c r="Q54" s="301">
        <f t="shared" si="104"/>
        <v>2125530</v>
      </c>
      <c r="R54" s="43"/>
      <c r="S54" s="474"/>
      <c r="T54" s="478"/>
      <c r="U54" s="487"/>
      <c r="V54" s="301"/>
      <c r="W54" s="46"/>
    </row>
    <row r="55" spans="1:23" ht="14.25" thickTop="1" thickBot="1" x14ac:dyDescent="0.25">
      <c r="B55" s="138" t="s">
        <v>60</v>
      </c>
      <c r="C55" s="102"/>
      <c r="D55" s="102"/>
      <c r="E55" s="102"/>
      <c r="F55" s="102"/>
      <c r="G55" s="102"/>
      <c r="H55" s="102"/>
      <c r="I55" s="102"/>
      <c r="J55" s="3"/>
      <c r="L55" s="53" t="s">
        <v>60</v>
      </c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3.5" thickTop="1" x14ac:dyDescent="0.2">
      <c r="B56" s="528" t="s">
        <v>27</v>
      </c>
      <c r="C56" s="529"/>
      <c r="D56" s="529"/>
      <c r="E56" s="529"/>
      <c r="F56" s="529"/>
      <c r="G56" s="529"/>
      <c r="H56" s="529"/>
      <c r="I56" s="530"/>
      <c r="J56" s="3"/>
      <c r="L56" s="531" t="s">
        <v>28</v>
      </c>
      <c r="M56" s="532"/>
      <c r="N56" s="532"/>
      <c r="O56" s="532"/>
      <c r="P56" s="532"/>
      <c r="Q56" s="532"/>
      <c r="R56" s="532"/>
      <c r="S56" s="532"/>
      <c r="T56" s="532"/>
      <c r="U56" s="532"/>
      <c r="V56" s="532"/>
      <c r="W56" s="533"/>
    </row>
    <row r="57" spans="1:23" ht="13.5" thickBot="1" x14ac:dyDescent="0.25">
      <c r="B57" s="534" t="s">
        <v>30</v>
      </c>
      <c r="C57" s="535"/>
      <c r="D57" s="535"/>
      <c r="E57" s="535"/>
      <c r="F57" s="535"/>
      <c r="G57" s="535"/>
      <c r="H57" s="535"/>
      <c r="I57" s="536"/>
      <c r="J57" s="3"/>
      <c r="L57" s="537" t="s">
        <v>50</v>
      </c>
      <c r="M57" s="538"/>
      <c r="N57" s="538"/>
      <c r="O57" s="538"/>
      <c r="P57" s="538"/>
      <c r="Q57" s="538"/>
      <c r="R57" s="538"/>
      <c r="S57" s="538"/>
      <c r="T57" s="538"/>
      <c r="U57" s="538"/>
      <c r="V57" s="538"/>
      <c r="W57" s="539"/>
    </row>
    <row r="58" spans="1:23" ht="14.25" thickTop="1" thickBot="1" x14ac:dyDescent="0.25">
      <c r="B58" s="101"/>
      <c r="C58" s="102"/>
      <c r="D58" s="102"/>
      <c r="E58" s="102"/>
      <c r="F58" s="102"/>
      <c r="G58" s="102"/>
      <c r="H58" s="102"/>
      <c r="I58" s="103"/>
      <c r="J58" s="3"/>
      <c r="L58" s="15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2"/>
    </row>
    <row r="59" spans="1:23" ht="14.25" thickTop="1" thickBot="1" x14ac:dyDescent="0.25">
      <c r="B59" s="104"/>
      <c r="C59" s="540" t="s">
        <v>64</v>
      </c>
      <c r="D59" s="541"/>
      <c r="E59" s="542"/>
      <c r="F59" s="540" t="s">
        <v>65</v>
      </c>
      <c r="G59" s="541"/>
      <c r="H59" s="542"/>
      <c r="I59" s="105" t="s">
        <v>2</v>
      </c>
      <c r="J59" s="3"/>
      <c r="L59" s="11"/>
      <c r="M59" s="543" t="s">
        <v>64</v>
      </c>
      <c r="N59" s="544"/>
      <c r="O59" s="544"/>
      <c r="P59" s="544"/>
      <c r="Q59" s="545"/>
      <c r="R59" s="543" t="s">
        <v>65</v>
      </c>
      <c r="S59" s="544"/>
      <c r="T59" s="544"/>
      <c r="U59" s="544"/>
      <c r="V59" s="545"/>
      <c r="W59" s="12" t="s">
        <v>2</v>
      </c>
    </row>
    <row r="60" spans="1:23" ht="13.5" thickTop="1" x14ac:dyDescent="0.2">
      <c r="B60" s="106" t="s">
        <v>3</v>
      </c>
      <c r="C60" s="107"/>
      <c r="D60" s="108"/>
      <c r="E60" s="109"/>
      <c r="F60" s="107"/>
      <c r="G60" s="108"/>
      <c r="H60" s="109"/>
      <c r="I60" s="110" t="s">
        <v>4</v>
      </c>
      <c r="J60" s="3"/>
      <c r="L60" s="13" t="s">
        <v>3</v>
      </c>
      <c r="M60" s="19"/>
      <c r="N60" s="15"/>
      <c r="O60" s="16"/>
      <c r="P60" s="17"/>
      <c r="Q60" s="20"/>
      <c r="R60" s="19"/>
      <c r="S60" s="15"/>
      <c r="T60" s="16"/>
      <c r="U60" s="17"/>
      <c r="V60" s="20"/>
      <c r="W60" s="21" t="s">
        <v>4</v>
      </c>
    </row>
    <row r="61" spans="1:23" ht="13.5" thickBot="1" x14ac:dyDescent="0.25">
      <c r="B61" s="111" t="s">
        <v>29</v>
      </c>
      <c r="C61" s="112" t="s">
        <v>5</v>
      </c>
      <c r="D61" s="113" t="s">
        <v>6</v>
      </c>
      <c r="E61" s="506" t="s">
        <v>7</v>
      </c>
      <c r="F61" s="112" t="s">
        <v>5</v>
      </c>
      <c r="G61" s="113" t="s">
        <v>6</v>
      </c>
      <c r="H61" s="114" t="s">
        <v>7</v>
      </c>
      <c r="I61" s="115"/>
      <c r="J61" s="3"/>
      <c r="L61" s="22"/>
      <c r="M61" s="27" t="s">
        <v>8</v>
      </c>
      <c r="N61" s="24" t="s">
        <v>9</v>
      </c>
      <c r="O61" s="25" t="s">
        <v>31</v>
      </c>
      <c r="P61" s="26" t="s">
        <v>32</v>
      </c>
      <c r="Q61" s="25" t="s">
        <v>7</v>
      </c>
      <c r="R61" s="27" t="s">
        <v>8</v>
      </c>
      <c r="S61" s="24" t="s">
        <v>9</v>
      </c>
      <c r="T61" s="25" t="s">
        <v>31</v>
      </c>
      <c r="U61" s="26" t="s">
        <v>32</v>
      </c>
      <c r="V61" s="25" t="s">
        <v>7</v>
      </c>
      <c r="W61" s="28"/>
    </row>
    <row r="62" spans="1:23" ht="5.25" customHeight="1" thickTop="1" x14ac:dyDescent="0.2">
      <c r="B62" s="106"/>
      <c r="C62" s="116"/>
      <c r="D62" s="117"/>
      <c r="E62" s="118"/>
      <c r="F62" s="116"/>
      <c r="G62" s="117"/>
      <c r="H62" s="118"/>
      <c r="I62" s="119"/>
      <c r="J62" s="3"/>
      <c r="L62" s="13"/>
      <c r="M62" s="33"/>
      <c r="N62" s="30"/>
      <c r="O62" s="31"/>
      <c r="P62" s="32"/>
      <c r="Q62" s="34"/>
      <c r="R62" s="33"/>
      <c r="S62" s="30"/>
      <c r="T62" s="31"/>
      <c r="U62" s="32"/>
      <c r="V62" s="34"/>
      <c r="W62" s="35"/>
    </row>
    <row r="63" spans="1:23" x14ac:dyDescent="0.2">
      <c r="A63" s="3" t="str">
        <f>IF(ISERROR(F63/G63)," ",IF(F63/G63&gt;0.5,IF(F63/G63&lt;1.5," ","NOT OK"),"NOT OK"))</f>
        <v xml:space="preserve"> </v>
      </c>
      <c r="B63" s="106" t="s">
        <v>10</v>
      </c>
      <c r="C63" s="120">
        <f t="shared" ref="C63:H69" si="105">+C9+C36</f>
        <v>2078</v>
      </c>
      <c r="D63" s="122">
        <f t="shared" si="105"/>
        <v>2081</v>
      </c>
      <c r="E63" s="295">
        <f t="shared" si="105"/>
        <v>4159</v>
      </c>
      <c r="F63" s="120">
        <f t="shared" si="105"/>
        <v>2552</v>
      </c>
      <c r="G63" s="122">
        <f t="shared" si="105"/>
        <v>2550</v>
      </c>
      <c r="H63" s="295">
        <f t="shared" si="105"/>
        <v>5102</v>
      </c>
      <c r="I63" s="123">
        <f t="shared" ref="I63:I65" si="106">IF(E63=0,0,((H63/E63)-1)*100)</f>
        <v>22.673719644145219</v>
      </c>
      <c r="J63" s="3"/>
      <c r="K63" s="6"/>
      <c r="L63" s="13" t="s">
        <v>10</v>
      </c>
      <c r="M63" s="39">
        <f t="shared" ref="M63:N65" si="107">+M9+M36</f>
        <v>326007</v>
      </c>
      <c r="N63" s="37">
        <f t="shared" si="107"/>
        <v>333496</v>
      </c>
      <c r="O63" s="300">
        <f>SUM(M63:N63)</f>
        <v>659503</v>
      </c>
      <c r="P63" s="38">
        <f>P9+P36</f>
        <v>0</v>
      </c>
      <c r="Q63" s="302">
        <f>+O63+P63</f>
        <v>659503</v>
      </c>
      <c r="R63" s="39">
        <f t="shared" ref="R63:S65" si="108">+R9+R36</f>
        <v>400881</v>
      </c>
      <c r="S63" s="37">
        <f t="shared" si="108"/>
        <v>405158</v>
      </c>
      <c r="T63" s="300">
        <f>SUM(R63:S63)</f>
        <v>806039</v>
      </c>
      <c r="U63" s="38">
        <f>U9+U36</f>
        <v>123</v>
      </c>
      <c r="V63" s="302">
        <f>+T63+U63</f>
        <v>806162</v>
      </c>
      <c r="W63" s="40">
        <f t="shared" ref="W63:W65" si="109">IF(Q63=0,0,((V63/Q63)-1)*100)</f>
        <v>22.237806348113654</v>
      </c>
    </row>
    <row r="64" spans="1:23" x14ac:dyDescent="0.2">
      <c r="A64" s="3" t="str">
        <f>IF(ISERROR(F64/G64)," ",IF(F64/G64&gt;0.5,IF(F64/G64&lt;1.5," ","NOT OK"),"NOT OK"))</f>
        <v xml:space="preserve"> </v>
      </c>
      <c r="B64" s="106" t="s">
        <v>11</v>
      </c>
      <c r="C64" s="120">
        <f t="shared" si="105"/>
        <v>2139</v>
      </c>
      <c r="D64" s="122">
        <f t="shared" si="105"/>
        <v>2140</v>
      </c>
      <c r="E64" s="295">
        <f t="shared" si="105"/>
        <v>4279</v>
      </c>
      <c r="F64" s="120">
        <f t="shared" si="105"/>
        <v>2414</v>
      </c>
      <c r="G64" s="122">
        <f t="shared" si="105"/>
        <v>2413</v>
      </c>
      <c r="H64" s="295">
        <f t="shared" si="105"/>
        <v>4827</v>
      </c>
      <c r="I64" s="123">
        <f t="shared" si="106"/>
        <v>12.806730544519752</v>
      </c>
      <c r="J64" s="3"/>
      <c r="K64" s="6"/>
      <c r="L64" s="13" t="s">
        <v>11</v>
      </c>
      <c r="M64" s="39">
        <f t="shared" si="107"/>
        <v>352850</v>
      </c>
      <c r="N64" s="37">
        <f t="shared" si="107"/>
        <v>348409</v>
      </c>
      <c r="O64" s="300">
        <f t="shared" ref="O64:O65" si="110">SUM(M64:N64)</f>
        <v>701259</v>
      </c>
      <c r="P64" s="38">
        <f>P10+P37</f>
        <v>125</v>
      </c>
      <c r="Q64" s="302">
        <f>+O64+P64</f>
        <v>701384</v>
      </c>
      <c r="R64" s="39">
        <f t="shared" si="108"/>
        <v>409851</v>
      </c>
      <c r="S64" s="37">
        <f t="shared" si="108"/>
        <v>409686</v>
      </c>
      <c r="T64" s="300">
        <f t="shared" ref="T64:T65" si="111">SUM(R64:S64)</f>
        <v>819537</v>
      </c>
      <c r="U64" s="38">
        <f>U10+U37</f>
        <v>0</v>
      </c>
      <c r="V64" s="302">
        <f>+T64+U64</f>
        <v>819537</v>
      </c>
      <c r="W64" s="40">
        <f t="shared" si="109"/>
        <v>16.845693657112214</v>
      </c>
    </row>
    <row r="65" spans="1:23" ht="13.5" thickBot="1" x14ac:dyDescent="0.25">
      <c r="A65" s="3" t="str">
        <f>IF(ISERROR(F65/G65)," ",IF(F65/G65&gt;0.5,IF(F65/G65&lt;1.5," ","NOT OK"),"NOT OK"))</f>
        <v xml:space="preserve"> </v>
      </c>
      <c r="B65" s="111" t="s">
        <v>12</v>
      </c>
      <c r="C65" s="124">
        <f t="shared" si="105"/>
        <v>2383</v>
      </c>
      <c r="D65" s="125">
        <f t="shared" si="105"/>
        <v>2381</v>
      </c>
      <c r="E65" s="295">
        <f t="shared" si="105"/>
        <v>4764</v>
      </c>
      <c r="F65" s="124">
        <f t="shared" si="105"/>
        <v>2593</v>
      </c>
      <c r="G65" s="125">
        <f t="shared" si="105"/>
        <v>2595</v>
      </c>
      <c r="H65" s="295">
        <f t="shared" si="105"/>
        <v>5188</v>
      </c>
      <c r="I65" s="123">
        <f t="shared" si="106"/>
        <v>8.9000839630562609</v>
      </c>
      <c r="J65" s="3"/>
      <c r="K65" s="6"/>
      <c r="L65" s="22" t="s">
        <v>12</v>
      </c>
      <c r="M65" s="39">
        <f t="shared" si="107"/>
        <v>403890</v>
      </c>
      <c r="N65" s="37">
        <f t="shared" si="107"/>
        <v>407951</v>
      </c>
      <c r="O65" s="300">
        <f t="shared" si="110"/>
        <v>811841</v>
      </c>
      <c r="P65" s="38">
        <f>P11+P38</f>
        <v>0</v>
      </c>
      <c r="Q65" s="302">
        <f>+O65+P65</f>
        <v>811841</v>
      </c>
      <c r="R65" s="39">
        <f t="shared" si="108"/>
        <v>455646</v>
      </c>
      <c r="S65" s="37">
        <f t="shared" si="108"/>
        <v>455796</v>
      </c>
      <c r="T65" s="300">
        <f t="shared" si="111"/>
        <v>911442</v>
      </c>
      <c r="U65" s="38">
        <f>U11+U38</f>
        <v>0</v>
      </c>
      <c r="V65" s="302">
        <f>+T65+U65</f>
        <v>911442</v>
      </c>
      <c r="W65" s="40">
        <f t="shared" si="109"/>
        <v>12.268535341279874</v>
      </c>
    </row>
    <row r="66" spans="1:23" ht="14.25" thickTop="1" thickBot="1" x14ac:dyDescent="0.25">
      <c r="A66" s="3" t="str">
        <f>IF(ISERROR(F66/G66)," ",IF(F66/G66&gt;0.5,IF(F66/G66&lt;1.5," ","NOT OK"),"NOT OK"))</f>
        <v xml:space="preserve"> </v>
      </c>
      <c r="B66" s="126" t="s">
        <v>57</v>
      </c>
      <c r="C66" s="127">
        <f t="shared" si="105"/>
        <v>6600</v>
      </c>
      <c r="D66" s="129">
        <f t="shared" si="105"/>
        <v>6602</v>
      </c>
      <c r="E66" s="299">
        <f t="shared" si="105"/>
        <v>13202</v>
      </c>
      <c r="F66" s="127">
        <f t="shared" si="105"/>
        <v>7559</v>
      </c>
      <c r="G66" s="129">
        <f t="shared" si="105"/>
        <v>7558</v>
      </c>
      <c r="H66" s="299">
        <f t="shared" si="105"/>
        <v>15117</v>
      </c>
      <c r="I66" s="130">
        <f>IF(E66=0,0,((H66/E66)-1)*100)</f>
        <v>14.505377973034395</v>
      </c>
      <c r="J66" s="3"/>
      <c r="L66" s="41" t="s">
        <v>57</v>
      </c>
      <c r="M66" s="45">
        <f t="shared" ref="M66:Q66" si="112">+M63+M64+M65</f>
        <v>1082747</v>
      </c>
      <c r="N66" s="43">
        <f t="shared" si="112"/>
        <v>1089856</v>
      </c>
      <c r="O66" s="301">
        <f t="shared" si="112"/>
        <v>2172603</v>
      </c>
      <c r="P66" s="43">
        <f t="shared" si="112"/>
        <v>125</v>
      </c>
      <c r="Q66" s="301">
        <f t="shared" si="112"/>
        <v>2172728</v>
      </c>
      <c r="R66" s="45">
        <f t="shared" ref="R66:V66" si="113">+R63+R64+R65</f>
        <v>1266378</v>
      </c>
      <c r="S66" s="43">
        <f t="shared" si="113"/>
        <v>1270640</v>
      </c>
      <c r="T66" s="301">
        <f t="shared" si="113"/>
        <v>2537018</v>
      </c>
      <c r="U66" s="43">
        <f t="shared" si="113"/>
        <v>123</v>
      </c>
      <c r="V66" s="301">
        <f t="shared" si="113"/>
        <v>2537141</v>
      </c>
      <c r="W66" s="46">
        <f>IF(Q66=0,0,((V66/Q66)-1)*100)</f>
        <v>16.772140829408922</v>
      </c>
    </row>
    <row r="67" spans="1:23" ht="13.5" thickTop="1" x14ac:dyDescent="0.2">
      <c r="A67" s="3" t="str">
        <f t="shared" si="11"/>
        <v xml:space="preserve"> </v>
      </c>
      <c r="B67" s="106" t="s">
        <v>13</v>
      </c>
      <c r="C67" s="120">
        <f t="shared" si="105"/>
        <v>2438</v>
      </c>
      <c r="D67" s="122">
        <f t="shared" si="105"/>
        <v>2440</v>
      </c>
      <c r="E67" s="295">
        <f t="shared" si="105"/>
        <v>4878</v>
      </c>
      <c r="F67" s="120">
        <f t="shared" si="105"/>
        <v>2606</v>
      </c>
      <c r="G67" s="122">
        <f t="shared" si="105"/>
        <v>2606</v>
      </c>
      <c r="H67" s="295">
        <f t="shared" si="105"/>
        <v>5212</v>
      </c>
      <c r="I67" s="123">
        <f t="shared" ref="I67" si="114">IF(E67=0,0,((H67/E67)-1)*100)</f>
        <v>6.8470684706847029</v>
      </c>
      <c r="J67" s="3"/>
      <c r="L67" s="13" t="s">
        <v>13</v>
      </c>
      <c r="M67" s="39">
        <f t="shared" ref="M67:N69" si="115">+M13+M40</f>
        <v>414108</v>
      </c>
      <c r="N67" s="37">
        <f t="shared" si="115"/>
        <v>414747</v>
      </c>
      <c r="O67" s="300">
        <f t="shared" ref="O67" si="116">SUM(M67:N67)</f>
        <v>828855</v>
      </c>
      <c r="P67" s="38">
        <f>P13+P40</f>
        <v>131</v>
      </c>
      <c r="Q67" s="302">
        <f>+O67+P67</f>
        <v>828986</v>
      </c>
      <c r="R67" s="39">
        <f t="shared" ref="R67:S69" si="117">+R13+R40</f>
        <v>440388</v>
      </c>
      <c r="S67" s="37">
        <f t="shared" si="117"/>
        <v>443651</v>
      </c>
      <c r="T67" s="300">
        <f t="shared" ref="T67" si="118">SUM(R67:S67)</f>
        <v>884039</v>
      </c>
      <c r="U67" s="38">
        <f>U13+U40</f>
        <v>0</v>
      </c>
      <c r="V67" s="302">
        <f>+T67+U67</f>
        <v>884039</v>
      </c>
      <c r="W67" s="40">
        <f t="shared" ref="W67" si="119">IF(Q67=0,0,((V67/Q67)-1)*100)</f>
        <v>6.6410047938083361</v>
      </c>
    </row>
    <row r="68" spans="1:23" x14ac:dyDescent="0.2">
      <c r="A68" s="3" t="str">
        <f>IF(ISERROR(F68/G68)," ",IF(F68/G68&gt;0.5,IF(F68/G68&lt;1.5," ","NOT OK"),"NOT OK"))</f>
        <v xml:space="preserve"> </v>
      </c>
      <c r="B68" s="106" t="s">
        <v>14</v>
      </c>
      <c r="C68" s="120">
        <f t="shared" si="105"/>
        <v>2222</v>
      </c>
      <c r="D68" s="122">
        <f t="shared" si="105"/>
        <v>2222</v>
      </c>
      <c r="E68" s="295">
        <f t="shared" si="105"/>
        <v>4444</v>
      </c>
      <c r="F68" s="120">
        <f t="shared" si="105"/>
        <v>2009</v>
      </c>
      <c r="G68" s="122">
        <f t="shared" si="105"/>
        <v>2010</v>
      </c>
      <c r="H68" s="295">
        <f t="shared" si="105"/>
        <v>4019</v>
      </c>
      <c r="I68" s="123">
        <f>IF(E68=0,0,((H68/E68)-1)*100)</f>
        <v>-9.5634563456345685</v>
      </c>
      <c r="J68" s="3"/>
      <c r="L68" s="13" t="s">
        <v>14</v>
      </c>
      <c r="M68" s="39">
        <f t="shared" si="115"/>
        <v>370028</v>
      </c>
      <c r="N68" s="37">
        <f t="shared" si="115"/>
        <v>376819</v>
      </c>
      <c r="O68" s="300">
        <f>SUM(M68:N68)</f>
        <v>746847</v>
      </c>
      <c r="P68" s="38">
        <f>P14+P41</f>
        <v>0</v>
      </c>
      <c r="Q68" s="302">
        <f>+O68+P68</f>
        <v>746847</v>
      </c>
      <c r="R68" s="39">
        <f t="shared" si="117"/>
        <v>255736</v>
      </c>
      <c r="S68" s="37">
        <f t="shared" si="117"/>
        <v>267304</v>
      </c>
      <c r="T68" s="300">
        <f>SUM(R68:S68)</f>
        <v>523040</v>
      </c>
      <c r="U68" s="38">
        <f>U14+U41</f>
        <v>0</v>
      </c>
      <c r="V68" s="302">
        <f>+T68+U68</f>
        <v>523040</v>
      </c>
      <c r="W68" s="40">
        <f>IF(Q68=0,0,((V68/Q68)-1)*100)</f>
        <v>-29.966914240801668</v>
      </c>
    </row>
    <row r="69" spans="1:23" ht="13.5" thickBot="1" x14ac:dyDescent="0.25">
      <c r="A69" s="3" t="str">
        <f>IF(ISERROR(F69/G69)," ",IF(F69/G69&gt;0.5,IF(F69/G69&lt;1.5," ","NOT OK"),"NOT OK"))</f>
        <v xml:space="preserve"> </v>
      </c>
      <c r="B69" s="106" t="s">
        <v>15</v>
      </c>
      <c r="C69" s="120">
        <f t="shared" si="105"/>
        <v>2390</v>
      </c>
      <c r="D69" s="122">
        <f t="shared" si="105"/>
        <v>2389</v>
      </c>
      <c r="E69" s="295">
        <f t="shared" si="105"/>
        <v>4779</v>
      </c>
      <c r="F69" s="120">
        <f t="shared" si="105"/>
        <v>1272</v>
      </c>
      <c r="G69" s="122">
        <f t="shared" si="105"/>
        <v>1272</v>
      </c>
      <c r="H69" s="295">
        <f t="shared" si="105"/>
        <v>2544</v>
      </c>
      <c r="I69" s="123">
        <f>IF(E69=0,0,((H69/E69)-1)*100)</f>
        <v>-46.767106089139986</v>
      </c>
      <c r="J69" s="3"/>
      <c r="L69" s="13" t="s">
        <v>15</v>
      </c>
      <c r="M69" s="39">
        <f t="shared" si="115"/>
        <v>391094</v>
      </c>
      <c r="N69" s="37">
        <f t="shared" si="115"/>
        <v>404227</v>
      </c>
      <c r="O69" s="300">
        <f>SUM(M69:N69)</f>
        <v>795321</v>
      </c>
      <c r="P69" s="38">
        <f>P15+P42</f>
        <v>130</v>
      </c>
      <c r="Q69" s="302">
        <f>+O69+P69</f>
        <v>795451</v>
      </c>
      <c r="R69" s="39">
        <f t="shared" si="117"/>
        <v>118843</v>
      </c>
      <c r="S69" s="37">
        <f t="shared" si="117"/>
        <v>148533</v>
      </c>
      <c r="T69" s="300">
        <f>SUM(R69:S69)</f>
        <v>267376</v>
      </c>
      <c r="U69" s="38">
        <f>U15+U42</f>
        <v>0</v>
      </c>
      <c r="V69" s="302">
        <f>+T69+U69</f>
        <v>267376</v>
      </c>
      <c r="W69" s="40">
        <f>IF(Q69=0,0,((V69/Q69)-1)*100)</f>
        <v>-66.386867324322935</v>
      </c>
    </row>
    <row r="70" spans="1:23" ht="14.25" thickTop="1" thickBot="1" x14ac:dyDescent="0.25">
      <c r="A70" s="3" t="str">
        <f>IF(ISERROR(F70/G70)," ",IF(F70/G70&gt;0.5,IF(F70/G70&lt;1.5," ","NOT OK"),"NOT OK"))</f>
        <v xml:space="preserve"> </v>
      </c>
      <c r="B70" s="126" t="s">
        <v>61</v>
      </c>
      <c r="C70" s="127">
        <f>+C67+C68+C69</f>
        <v>7050</v>
      </c>
      <c r="D70" s="129">
        <f t="shared" ref="D70:H70" si="120">+D67+D68+D69</f>
        <v>7051</v>
      </c>
      <c r="E70" s="299">
        <f t="shared" si="120"/>
        <v>14101</v>
      </c>
      <c r="F70" s="127">
        <f t="shared" si="120"/>
        <v>5887</v>
      </c>
      <c r="G70" s="129">
        <f t="shared" si="120"/>
        <v>5888</v>
      </c>
      <c r="H70" s="299">
        <f t="shared" si="120"/>
        <v>11775</v>
      </c>
      <c r="I70" s="130">
        <f>IF(E70=0,0,((H70/E70)-1)*100)</f>
        <v>-16.495284022409763</v>
      </c>
      <c r="J70" s="3"/>
      <c r="L70" s="41" t="s">
        <v>61</v>
      </c>
      <c r="M70" s="43">
        <f>+M67+M68+M69</f>
        <v>1175230</v>
      </c>
      <c r="N70" s="474">
        <f t="shared" ref="N70:V70" si="121">+N67+N68+N69</f>
        <v>1195793</v>
      </c>
      <c r="O70" s="478">
        <f t="shared" si="121"/>
        <v>2371023</v>
      </c>
      <c r="P70" s="487">
        <f t="shared" si="121"/>
        <v>261</v>
      </c>
      <c r="Q70" s="301">
        <f t="shared" si="121"/>
        <v>2371284</v>
      </c>
      <c r="R70" s="43">
        <f t="shared" si="121"/>
        <v>814967</v>
      </c>
      <c r="S70" s="474">
        <f t="shared" si="121"/>
        <v>859488</v>
      </c>
      <c r="T70" s="478">
        <f t="shared" si="121"/>
        <v>1674455</v>
      </c>
      <c r="U70" s="487">
        <f t="shared" si="121"/>
        <v>0</v>
      </c>
      <c r="V70" s="301">
        <f t="shared" si="121"/>
        <v>1674455</v>
      </c>
      <c r="W70" s="46">
        <f>IF(Q70=0,0,((V70/Q70)-1)*100)</f>
        <v>-29.386146914498646</v>
      </c>
    </row>
    <row r="71" spans="1:23" ht="13.5" thickTop="1" x14ac:dyDescent="0.2">
      <c r="A71" s="3" t="str">
        <f t="shared" ref="A71" si="122">IF(ISERROR(F71/G71)," ",IF(F71/G71&gt;0.5,IF(F71/G71&lt;1.5," ","NOT OK"),"NOT OK"))</f>
        <v xml:space="preserve"> </v>
      </c>
      <c r="B71" s="106" t="s">
        <v>16</v>
      </c>
      <c r="C71" s="120">
        <f t="shared" ref="C71:H72" si="123">+C17+C44</f>
        <v>2220</v>
      </c>
      <c r="D71" s="122">
        <f t="shared" si="123"/>
        <v>2220</v>
      </c>
      <c r="E71" s="295">
        <f t="shared" si="123"/>
        <v>4440</v>
      </c>
      <c r="F71" s="120">
        <f t="shared" si="123"/>
        <v>84</v>
      </c>
      <c r="G71" s="122">
        <f t="shared" si="123"/>
        <v>86</v>
      </c>
      <c r="H71" s="295">
        <f t="shared" si="123"/>
        <v>170</v>
      </c>
      <c r="I71" s="123">
        <f t="shared" ref="I71" si="124">IF(E71=0,0,((H71/E71)-1)*100)</f>
        <v>-96.171171171171181</v>
      </c>
      <c r="J71" s="7"/>
      <c r="L71" s="13" t="s">
        <v>16</v>
      </c>
      <c r="M71" s="39">
        <f>+M17+M44</f>
        <v>370382</v>
      </c>
      <c r="N71" s="37">
        <f>+N17+N44</f>
        <v>369056</v>
      </c>
      <c r="O71" s="300">
        <f t="shared" ref="O71" si="125">SUM(M71:N71)</f>
        <v>739438</v>
      </c>
      <c r="P71" s="38">
        <f>P17+P44</f>
        <v>145</v>
      </c>
      <c r="Q71" s="302">
        <f>+O71+P71</f>
        <v>739583</v>
      </c>
      <c r="R71" s="39">
        <f>+R17+R44</f>
        <v>5880</v>
      </c>
      <c r="S71" s="37">
        <f>+S17+S44</f>
        <v>4780</v>
      </c>
      <c r="T71" s="300">
        <f t="shared" ref="T71" si="126">SUM(R71:S71)</f>
        <v>10660</v>
      </c>
      <c r="U71" s="38">
        <f>U17+U44</f>
        <v>0</v>
      </c>
      <c r="V71" s="302">
        <f>+T71+U71</f>
        <v>10660</v>
      </c>
      <c r="W71" s="40">
        <f t="shared" ref="W71" si="127">IF(Q71=0,0,((V71/Q71)-1)*100)</f>
        <v>-98.558647237700157</v>
      </c>
    </row>
    <row r="72" spans="1:23" ht="13.5" thickBot="1" x14ac:dyDescent="0.25">
      <c r="A72" s="3" t="str">
        <f t="shared" ref="A72" si="128">IF(ISERROR(F72/G72)," ",IF(F72/G72&gt;0.5,IF(F72/G72&lt;1.5," ","NOT OK"),"NOT OK"))</f>
        <v xml:space="preserve"> </v>
      </c>
      <c r="B72" s="106" t="s">
        <v>66</v>
      </c>
      <c r="C72" s="120">
        <f t="shared" si="123"/>
        <v>2275</v>
      </c>
      <c r="D72" s="122">
        <f t="shared" si="123"/>
        <v>2276</v>
      </c>
      <c r="E72" s="295">
        <f t="shared" si="123"/>
        <v>4551</v>
      </c>
      <c r="F72" s="120">
        <f t="shared" si="123"/>
        <v>132</v>
      </c>
      <c r="G72" s="122">
        <f t="shared" si="123"/>
        <v>131</v>
      </c>
      <c r="H72" s="295">
        <f t="shared" si="123"/>
        <v>263</v>
      </c>
      <c r="I72" s="123">
        <f t="shared" ref="I72" si="129">IF(E72=0,0,((H72/E72)-1)*100)</f>
        <v>-94.221050318611304</v>
      </c>
      <c r="J72" s="3"/>
      <c r="L72" s="13" t="s">
        <v>66</v>
      </c>
      <c r="M72" s="39">
        <f>+M18+M45</f>
        <v>357170</v>
      </c>
      <c r="N72" s="37">
        <f>+N18+N45</f>
        <v>360057</v>
      </c>
      <c r="O72" s="300">
        <f>SUM(M72:N72)</f>
        <v>717227</v>
      </c>
      <c r="P72" s="140">
        <f>P18+P45</f>
        <v>0</v>
      </c>
      <c r="Q72" s="300">
        <f>+O72+P72</f>
        <v>717227</v>
      </c>
      <c r="R72" s="39">
        <f>+R18+R45</f>
        <v>10760</v>
      </c>
      <c r="S72" s="37">
        <f>+S18+S45</f>
        <v>9924</v>
      </c>
      <c r="T72" s="300">
        <f>SUM(R72:S72)</f>
        <v>20684</v>
      </c>
      <c r="U72" s="140">
        <f>U18+U45</f>
        <v>0</v>
      </c>
      <c r="V72" s="300">
        <f>+T72+U72</f>
        <v>20684</v>
      </c>
      <c r="W72" s="40">
        <f t="shared" ref="W72" si="130">IF(Q72=0,0,((V72/Q72)-1)*100)</f>
        <v>-97.116115260579988</v>
      </c>
    </row>
    <row r="73" spans="1:23" ht="14.25" thickTop="1" thickBot="1" x14ac:dyDescent="0.25">
      <c r="A73" s="3" t="str">
        <f>IF(ISERROR(F73/G73)," ",IF(F73/G73&gt;0.5,IF(F73/G73&lt;1.5," ","NOT OK"),"NOT OK"))</f>
        <v xml:space="preserve"> </v>
      </c>
      <c r="B73" s="126" t="s">
        <v>67</v>
      </c>
      <c r="C73" s="127">
        <f>C70+C71+C72</f>
        <v>11545</v>
      </c>
      <c r="D73" s="128">
        <f t="shared" ref="D73" si="131">D70+D71+D72</f>
        <v>11547</v>
      </c>
      <c r="E73" s="511">
        <f t="shared" ref="E73" si="132">E70+E71+E72</f>
        <v>23092</v>
      </c>
      <c r="F73" s="127">
        <f t="shared" ref="F73" si="133">F70+F71+F72</f>
        <v>6103</v>
      </c>
      <c r="G73" s="129">
        <f t="shared" ref="G73" si="134">G70+G71+G72</f>
        <v>6105</v>
      </c>
      <c r="H73" s="299">
        <f t="shared" ref="H73" si="135">H70+H71+H72</f>
        <v>12208</v>
      </c>
      <c r="I73" s="130">
        <f>IF(E73=0,0,((H73/E73)-1)*100)</f>
        <v>-47.133206305213925</v>
      </c>
      <c r="J73" s="3"/>
      <c r="L73" s="41" t="s">
        <v>67</v>
      </c>
      <c r="M73" s="42">
        <f>M70+M71+M72</f>
        <v>1902782</v>
      </c>
      <c r="N73" s="42">
        <f t="shared" ref="N73" si="136">N70+N71+N72</f>
        <v>1924906</v>
      </c>
      <c r="O73" s="512">
        <f t="shared" ref="O73" si="137">O70+O71+O72</f>
        <v>3827688</v>
      </c>
      <c r="P73" s="42">
        <f t="shared" ref="P73" si="138">P70+P71+P72</f>
        <v>406</v>
      </c>
      <c r="Q73" s="512">
        <f t="shared" ref="Q73" si="139">Q70+Q71+Q72</f>
        <v>3828094</v>
      </c>
      <c r="R73" s="42">
        <f t="shared" ref="R73" si="140">R70+R71+R72</f>
        <v>831607</v>
      </c>
      <c r="S73" s="42">
        <f t="shared" ref="S73" si="141">S70+S71+S72</f>
        <v>874192</v>
      </c>
      <c r="T73" s="512">
        <f t="shared" ref="T73" si="142">T70+T71+T72</f>
        <v>1705799</v>
      </c>
      <c r="U73" s="42">
        <f t="shared" ref="U73" si="143">U70+U71+U72</f>
        <v>0</v>
      </c>
      <c r="V73" s="512">
        <f t="shared" ref="V73" si="144">V70+V71+V72</f>
        <v>1705799</v>
      </c>
      <c r="W73" s="46">
        <f>IF(Q73=0,0,((V73/Q73)-1)*100)</f>
        <v>-55.439991807933666</v>
      </c>
    </row>
    <row r="74" spans="1:23" ht="14.25" thickTop="1" thickBot="1" x14ac:dyDescent="0.25">
      <c r="A74" s="3" t="str">
        <f>IF(ISERROR(F74/G74)," ",IF(F74/G74&gt;0.5,IF(F74/G74&lt;1.5," ","NOT OK"),"NOT OK"))</f>
        <v xml:space="preserve"> </v>
      </c>
      <c r="B74" s="126" t="s">
        <v>68</v>
      </c>
      <c r="C74" s="127">
        <f>+C66+C70+C71+C72</f>
        <v>18145</v>
      </c>
      <c r="D74" s="129">
        <f t="shared" ref="D74:H74" si="145">+D66+D70+D71+D72</f>
        <v>18149</v>
      </c>
      <c r="E74" s="299">
        <f t="shared" si="145"/>
        <v>36294</v>
      </c>
      <c r="F74" s="127">
        <f t="shared" si="145"/>
        <v>13662</v>
      </c>
      <c r="G74" s="129">
        <f t="shared" si="145"/>
        <v>13663</v>
      </c>
      <c r="H74" s="299">
        <f t="shared" si="145"/>
        <v>27325</v>
      </c>
      <c r="I74" s="130">
        <f>IF(E74=0,0,((H74/E74)-1)*100)</f>
        <v>-24.712073620984189</v>
      </c>
      <c r="J74" s="3"/>
      <c r="L74" s="41" t="s">
        <v>68</v>
      </c>
      <c r="M74" s="45">
        <f>+M66+M70+M71+M72</f>
        <v>2985529</v>
      </c>
      <c r="N74" s="43">
        <f t="shared" ref="N74:V74" si="146">+N66+N70+N71+N72</f>
        <v>3014762</v>
      </c>
      <c r="O74" s="301">
        <f t="shared" si="146"/>
        <v>6000291</v>
      </c>
      <c r="P74" s="43">
        <f t="shared" si="146"/>
        <v>531</v>
      </c>
      <c r="Q74" s="301">
        <f t="shared" si="146"/>
        <v>6000822</v>
      </c>
      <c r="R74" s="45">
        <f t="shared" si="146"/>
        <v>2097985</v>
      </c>
      <c r="S74" s="43">
        <f t="shared" si="146"/>
        <v>2144832</v>
      </c>
      <c r="T74" s="301">
        <f t="shared" si="146"/>
        <v>4242817</v>
      </c>
      <c r="U74" s="43">
        <f t="shared" si="146"/>
        <v>123</v>
      </c>
      <c r="V74" s="301">
        <f t="shared" si="146"/>
        <v>4242940</v>
      </c>
      <c r="W74" s="46">
        <f>IF(Q74=0,0,((V74/Q74)-1)*100)</f>
        <v>-29.294020052586134</v>
      </c>
    </row>
    <row r="75" spans="1:23" ht="14.25" thickTop="1" thickBot="1" x14ac:dyDescent="0.25">
      <c r="A75" s="3" t="str">
        <f>IF(ISERROR(F75/G75)," ",IF(F75/G75&gt;0.5,IF(F75/G75&lt;1.5," ","NOT OK"),"NOT OK"))</f>
        <v xml:space="preserve"> </v>
      </c>
      <c r="B75" s="106" t="s">
        <v>18</v>
      </c>
      <c r="C75" s="120">
        <f t="shared" ref="C75:E75" si="147">+C21+C48</f>
        <v>2267</v>
      </c>
      <c r="D75" s="122">
        <f t="shared" si="147"/>
        <v>2263</v>
      </c>
      <c r="E75" s="295">
        <f t="shared" si="147"/>
        <v>4530</v>
      </c>
      <c r="F75" s="120"/>
      <c r="G75" s="122"/>
      <c r="H75" s="295"/>
      <c r="I75" s="123"/>
      <c r="J75" s="3"/>
      <c r="L75" s="13" t="s">
        <v>18</v>
      </c>
      <c r="M75" s="39">
        <f>+M21+M48</f>
        <v>372305</v>
      </c>
      <c r="N75" s="37">
        <f>+N21+N48</f>
        <v>373647</v>
      </c>
      <c r="O75" s="300">
        <f>SUM(M75:N75)</f>
        <v>745952</v>
      </c>
      <c r="P75" s="140">
        <f>P21+P48</f>
        <v>0</v>
      </c>
      <c r="Q75" s="300">
        <f>+O75+P75</f>
        <v>745952</v>
      </c>
      <c r="R75" s="39"/>
      <c r="S75" s="37"/>
      <c r="T75" s="300"/>
      <c r="U75" s="140"/>
      <c r="V75" s="300"/>
      <c r="W75" s="40"/>
    </row>
    <row r="76" spans="1:23" ht="15.75" customHeight="1" thickTop="1" thickBot="1" x14ac:dyDescent="0.25">
      <c r="A76" s="9" t="str">
        <f>IF(ISERROR(F76/G76)," ",IF(F76/G76&gt;0.5,IF(F76/G76&lt;1.5," ","NOT OK"),"NOT OK"))</f>
        <v xml:space="preserve"> </v>
      </c>
      <c r="B76" s="133" t="s">
        <v>19</v>
      </c>
      <c r="C76" s="127">
        <f t="shared" ref="C76:E76" si="148">+C71+C72+C75</f>
        <v>6762</v>
      </c>
      <c r="D76" s="135">
        <f t="shared" si="148"/>
        <v>6759</v>
      </c>
      <c r="E76" s="336">
        <f t="shared" si="148"/>
        <v>13521</v>
      </c>
      <c r="F76" s="127"/>
      <c r="G76" s="135"/>
      <c r="H76" s="336"/>
      <c r="I76" s="130"/>
      <c r="J76" s="3"/>
      <c r="K76" s="10"/>
      <c r="L76" s="47" t="s">
        <v>19</v>
      </c>
      <c r="M76" s="49">
        <f t="shared" ref="M76:Q76" si="149">+M71+M72+M75</f>
        <v>1099857</v>
      </c>
      <c r="N76" s="475">
        <f t="shared" si="149"/>
        <v>1102760</v>
      </c>
      <c r="O76" s="485">
        <f t="shared" si="149"/>
        <v>2202617</v>
      </c>
      <c r="P76" s="488">
        <f t="shared" si="149"/>
        <v>145</v>
      </c>
      <c r="Q76" s="334">
        <f t="shared" si="149"/>
        <v>2202762</v>
      </c>
      <c r="R76" s="49"/>
      <c r="S76" s="475"/>
      <c r="T76" s="485"/>
      <c r="U76" s="488"/>
      <c r="V76" s="334"/>
      <c r="W76" s="50"/>
    </row>
    <row r="77" spans="1:23" ht="13.5" thickTop="1" x14ac:dyDescent="0.2">
      <c r="A77" s="3" t="str">
        <f>IF(ISERROR(F77/G77)," ",IF(F77/G77&gt;0.5,IF(F77/G77&lt;1.5," ","NOT OK"),"NOT OK"))</f>
        <v xml:space="preserve"> </v>
      </c>
      <c r="B77" s="106" t="s">
        <v>20</v>
      </c>
      <c r="C77" s="120">
        <f t="shared" ref="C77:E81" si="150">+C23+C50</f>
        <v>2348</v>
      </c>
      <c r="D77" s="122">
        <f t="shared" si="150"/>
        <v>2350</v>
      </c>
      <c r="E77" s="296">
        <f t="shared" si="150"/>
        <v>4698</v>
      </c>
      <c r="F77" s="120"/>
      <c r="G77" s="122"/>
      <c r="H77" s="296"/>
      <c r="I77" s="123"/>
      <c r="J77" s="3"/>
      <c r="L77" s="13" t="s">
        <v>21</v>
      </c>
      <c r="M77" s="39">
        <f t="shared" ref="M77:N79" si="151">+M23+M50</f>
        <v>384576</v>
      </c>
      <c r="N77" s="37">
        <f t="shared" si="151"/>
        <v>388276</v>
      </c>
      <c r="O77" s="300">
        <f>SUM(M77:N77)</f>
        <v>772852</v>
      </c>
      <c r="P77" s="140">
        <f>P23+P50</f>
        <v>152</v>
      </c>
      <c r="Q77" s="300">
        <f>+O77+P77</f>
        <v>773004</v>
      </c>
      <c r="R77" s="39"/>
      <c r="S77" s="37"/>
      <c r="T77" s="300"/>
      <c r="U77" s="140"/>
      <c r="V77" s="300"/>
      <c r="W77" s="40"/>
    </row>
    <row r="78" spans="1:23" x14ac:dyDescent="0.2">
      <c r="A78" s="3" t="str">
        <f t="shared" ref="A78" si="152">IF(ISERROR(F78/G78)," ",IF(F78/G78&gt;0.5,IF(F78/G78&lt;1.5," ","NOT OK"),"NOT OK"))</f>
        <v xml:space="preserve"> </v>
      </c>
      <c r="B78" s="106" t="s">
        <v>22</v>
      </c>
      <c r="C78" s="120">
        <f t="shared" si="150"/>
        <v>2469</v>
      </c>
      <c r="D78" s="122">
        <f t="shared" si="150"/>
        <v>2468</v>
      </c>
      <c r="E78" s="297">
        <f t="shared" si="150"/>
        <v>4937</v>
      </c>
      <c r="F78" s="120"/>
      <c r="G78" s="122"/>
      <c r="H78" s="297"/>
      <c r="I78" s="123"/>
      <c r="J78" s="9"/>
      <c r="L78" s="13" t="s">
        <v>22</v>
      </c>
      <c r="M78" s="39">
        <f t="shared" si="151"/>
        <v>395551</v>
      </c>
      <c r="N78" s="37">
        <f t="shared" si="151"/>
        <v>400551</v>
      </c>
      <c r="O78" s="300">
        <f t="shared" ref="O78:O79" si="153">SUM(M78:N78)</f>
        <v>796102</v>
      </c>
      <c r="P78" s="140">
        <f>P24+P51</f>
        <v>0</v>
      </c>
      <c r="Q78" s="300">
        <f>+O78+P78</f>
        <v>796102</v>
      </c>
      <c r="R78" s="39"/>
      <c r="S78" s="37"/>
      <c r="T78" s="300"/>
      <c r="U78" s="140"/>
      <c r="V78" s="300"/>
      <c r="W78" s="40"/>
    </row>
    <row r="79" spans="1:23" ht="13.5" thickBot="1" x14ac:dyDescent="0.25">
      <c r="A79" s="3" t="str">
        <f t="shared" ref="A79" si="154">IF(ISERROR(F79/G79)," ",IF(F79/G79&gt;0.5,IF(F79/G79&lt;1.5," ","NOT OK"),"NOT OK"))</f>
        <v xml:space="preserve"> </v>
      </c>
      <c r="B79" s="106" t="s">
        <v>23</v>
      </c>
      <c r="C79" s="120">
        <f t="shared" si="150"/>
        <v>2437</v>
      </c>
      <c r="D79" s="136">
        <f t="shared" si="150"/>
        <v>2441</v>
      </c>
      <c r="E79" s="298">
        <f t="shared" si="150"/>
        <v>4878</v>
      </c>
      <c r="F79" s="120"/>
      <c r="G79" s="136"/>
      <c r="H79" s="298"/>
      <c r="I79" s="137"/>
      <c r="J79" s="3"/>
      <c r="L79" s="13" t="s">
        <v>23</v>
      </c>
      <c r="M79" s="39">
        <f t="shared" si="151"/>
        <v>374812</v>
      </c>
      <c r="N79" s="37">
        <f t="shared" si="151"/>
        <v>381845</v>
      </c>
      <c r="O79" s="300">
        <f t="shared" si="153"/>
        <v>756657</v>
      </c>
      <c r="P79" s="38">
        <f>P25+P52</f>
        <v>0</v>
      </c>
      <c r="Q79" s="302">
        <f>+O79+P79</f>
        <v>756657</v>
      </c>
      <c r="R79" s="39"/>
      <c r="S79" s="37"/>
      <c r="T79" s="300"/>
      <c r="U79" s="38"/>
      <c r="V79" s="302"/>
      <c r="W79" s="40"/>
    </row>
    <row r="80" spans="1:23" ht="14.25" thickTop="1" thickBot="1" x14ac:dyDescent="0.25">
      <c r="A80" s="3" t="str">
        <f>IF(ISERROR(F80/G80)," ",IF(F80/G80&gt;0.5,IF(F80/G80&lt;1.5," ","NOT OK"),"NOT OK"))</f>
        <v xml:space="preserve"> </v>
      </c>
      <c r="B80" s="126" t="s">
        <v>40</v>
      </c>
      <c r="C80" s="127">
        <f t="shared" si="150"/>
        <v>7254</v>
      </c>
      <c r="D80" s="127">
        <f t="shared" si="150"/>
        <v>7259</v>
      </c>
      <c r="E80" s="127">
        <f t="shared" si="150"/>
        <v>14513</v>
      </c>
      <c r="F80" s="127"/>
      <c r="G80" s="127"/>
      <c r="H80" s="127"/>
      <c r="I80" s="130"/>
      <c r="J80" s="3"/>
      <c r="L80" s="472" t="s">
        <v>40</v>
      </c>
      <c r="M80" s="43">
        <f t="shared" ref="M80:Q80" si="155">+M77+M78+M79</f>
        <v>1154939</v>
      </c>
      <c r="N80" s="474">
        <f t="shared" si="155"/>
        <v>1170672</v>
      </c>
      <c r="O80" s="478">
        <f t="shared" si="155"/>
        <v>2325611</v>
      </c>
      <c r="P80" s="487">
        <f t="shared" si="155"/>
        <v>152</v>
      </c>
      <c r="Q80" s="301">
        <f t="shared" si="155"/>
        <v>2325763</v>
      </c>
      <c r="R80" s="43"/>
      <c r="S80" s="474"/>
      <c r="T80" s="478"/>
      <c r="U80" s="487"/>
      <c r="V80" s="301"/>
      <c r="W80" s="46"/>
    </row>
    <row r="81" spans="1:23" ht="14.25" thickTop="1" thickBot="1" x14ac:dyDescent="0.25">
      <c r="A81" s="3" t="str">
        <f>IF(ISERROR(F81/G81)," ",IF(F81/G81&gt;0.5,IF(F81/G81&lt;1.5," ","NOT OK"),"NOT OK"))</f>
        <v xml:space="preserve"> </v>
      </c>
      <c r="B81" s="126" t="s">
        <v>63</v>
      </c>
      <c r="C81" s="127">
        <f t="shared" si="150"/>
        <v>27666</v>
      </c>
      <c r="D81" s="129">
        <f t="shared" si="150"/>
        <v>27671</v>
      </c>
      <c r="E81" s="299">
        <f t="shared" si="150"/>
        <v>55337</v>
      </c>
      <c r="F81" s="127"/>
      <c r="G81" s="129"/>
      <c r="H81" s="299"/>
      <c r="I81" s="130"/>
      <c r="J81" s="3"/>
      <c r="L81" s="472" t="s">
        <v>63</v>
      </c>
      <c r="M81" s="43">
        <f t="shared" ref="M81:Q81" si="156">+M66+M74+M76+M80</f>
        <v>6323072</v>
      </c>
      <c r="N81" s="474">
        <f t="shared" si="156"/>
        <v>6378050</v>
      </c>
      <c r="O81" s="478">
        <f t="shared" si="156"/>
        <v>12701122</v>
      </c>
      <c r="P81" s="487">
        <f t="shared" si="156"/>
        <v>953</v>
      </c>
      <c r="Q81" s="301">
        <f t="shared" si="156"/>
        <v>12702075</v>
      </c>
      <c r="R81" s="43"/>
      <c r="S81" s="474"/>
      <c r="T81" s="478"/>
      <c r="U81" s="487"/>
      <c r="V81" s="301"/>
      <c r="W81" s="46"/>
    </row>
    <row r="82" spans="1:23" ht="14.25" thickTop="1" thickBot="1" x14ac:dyDescent="0.25">
      <c r="B82" s="138" t="s">
        <v>60</v>
      </c>
      <c r="C82" s="102"/>
      <c r="D82" s="102"/>
      <c r="E82" s="102"/>
      <c r="F82" s="102"/>
      <c r="G82" s="102"/>
      <c r="H82" s="102"/>
      <c r="I82" s="102"/>
      <c r="J82" s="102"/>
      <c r="L82" s="53" t="s">
        <v>60</v>
      </c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1:23" ht="13.5" customHeight="1" thickTop="1" x14ac:dyDescent="0.2">
      <c r="J83" s="3"/>
      <c r="L83" s="525" t="s">
        <v>33</v>
      </c>
      <c r="M83" s="526"/>
      <c r="N83" s="526"/>
      <c r="O83" s="526"/>
      <c r="P83" s="526"/>
      <c r="Q83" s="526"/>
      <c r="R83" s="526"/>
      <c r="S83" s="526"/>
      <c r="T83" s="526"/>
      <c r="U83" s="526"/>
      <c r="V83" s="526"/>
      <c r="W83" s="527"/>
    </row>
    <row r="84" spans="1:23" ht="13.5" customHeight="1" thickBot="1" x14ac:dyDescent="0.25">
      <c r="J84" s="3"/>
      <c r="L84" s="519" t="s">
        <v>43</v>
      </c>
      <c r="M84" s="520"/>
      <c r="N84" s="520"/>
      <c r="O84" s="520"/>
      <c r="P84" s="520"/>
      <c r="Q84" s="520"/>
      <c r="R84" s="520"/>
      <c r="S84" s="520"/>
      <c r="T84" s="520"/>
      <c r="U84" s="520"/>
      <c r="V84" s="520"/>
      <c r="W84" s="521"/>
    </row>
    <row r="85" spans="1:23" ht="13.5" customHeight="1" thickTop="1" thickBot="1" x14ac:dyDescent="0.25">
      <c r="L85" s="54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 t="s">
        <v>34</v>
      </c>
    </row>
    <row r="86" spans="1:23" ht="13.5" customHeight="1" thickTop="1" thickBot="1" x14ac:dyDescent="0.25">
      <c r="L86" s="57"/>
      <c r="M86" s="522" t="s">
        <v>64</v>
      </c>
      <c r="N86" s="523"/>
      <c r="O86" s="523"/>
      <c r="P86" s="523"/>
      <c r="Q86" s="524"/>
      <c r="R86" s="522" t="s">
        <v>65</v>
      </c>
      <c r="S86" s="523"/>
      <c r="T86" s="523"/>
      <c r="U86" s="523"/>
      <c r="V86" s="524"/>
      <c r="W86" s="58" t="s">
        <v>2</v>
      </c>
    </row>
    <row r="87" spans="1:23" ht="13.5" thickTop="1" x14ac:dyDescent="0.2">
      <c r="L87" s="59" t="s">
        <v>3</v>
      </c>
      <c r="M87" s="60"/>
      <c r="N87" s="54"/>
      <c r="O87" s="61"/>
      <c r="P87" s="62"/>
      <c r="Q87" s="61"/>
      <c r="R87" s="60"/>
      <c r="S87" s="54"/>
      <c r="T87" s="61"/>
      <c r="U87" s="62"/>
      <c r="V87" s="61"/>
      <c r="W87" s="63" t="s">
        <v>4</v>
      </c>
    </row>
    <row r="88" spans="1:23" ht="13.5" thickBot="1" x14ac:dyDescent="0.25">
      <c r="L88" s="64"/>
      <c r="M88" s="65" t="s">
        <v>35</v>
      </c>
      <c r="N88" s="66" t="s">
        <v>36</v>
      </c>
      <c r="O88" s="67" t="s">
        <v>37</v>
      </c>
      <c r="P88" s="68" t="s">
        <v>32</v>
      </c>
      <c r="Q88" s="67" t="s">
        <v>7</v>
      </c>
      <c r="R88" s="65" t="s">
        <v>35</v>
      </c>
      <c r="S88" s="66" t="s">
        <v>36</v>
      </c>
      <c r="T88" s="67" t="s">
        <v>37</v>
      </c>
      <c r="U88" s="68" t="s">
        <v>32</v>
      </c>
      <c r="V88" s="67" t="s">
        <v>7</v>
      </c>
      <c r="W88" s="69"/>
    </row>
    <row r="89" spans="1:23" ht="6.75" customHeight="1" thickTop="1" x14ac:dyDescent="0.2">
      <c r="L89" s="59"/>
      <c r="M89" s="70"/>
      <c r="N89" s="71"/>
      <c r="O89" s="72"/>
      <c r="P89" s="73"/>
      <c r="Q89" s="72"/>
      <c r="R89" s="70"/>
      <c r="S89" s="71"/>
      <c r="T89" s="72"/>
      <c r="U89" s="73"/>
      <c r="V89" s="72"/>
      <c r="W89" s="74"/>
    </row>
    <row r="90" spans="1:23" x14ac:dyDescent="0.2">
      <c r="L90" s="59" t="s">
        <v>10</v>
      </c>
      <c r="M90" s="75">
        <v>1288</v>
      </c>
      <c r="N90" s="76">
        <v>1162</v>
      </c>
      <c r="O90" s="174">
        <f>M90+N90</f>
        <v>2450</v>
      </c>
      <c r="P90" s="77">
        <v>0</v>
      </c>
      <c r="Q90" s="174">
        <f t="shared" ref="Q90" si="157">O90+P90</f>
        <v>2450</v>
      </c>
      <c r="R90" s="75">
        <v>1388</v>
      </c>
      <c r="S90" s="76">
        <v>961</v>
      </c>
      <c r="T90" s="174">
        <f>R90+S90</f>
        <v>2349</v>
      </c>
      <c r="U90" s="77">
        <v>0</v>
      </c>
      <c r="V90" s="174">
        <f t="shared" ref="V90" si="158">T90+U90</f>
        <v>2349</v>
      </c>
      <c r="W90" s="78">
        <f>IF(Q90=0,0,((V90/Q90)-1)*100)</f>
        <v>-4.1224489795918418</v>
      </c>
    </row>
    <row r="91" spans="1:23" x14ac:dyDescent="0.2">
      <c r="L91" s="59" t="s">
        <v>11</v>
      </c>
      <c r="M91" s="75">
        <v>1342</v>
      </c>
      <c r="N91" s="76">
        <v>1215</v>
      </c>
      <c r="O91" s="174">
        <f>M91+N91</f>
        <v>2557</v>
      </c>
      <c r="P91" s="77">
        <v>0</v>
      </c>
      <c r="Q91" s="174">
        <f>O91+P91</f>
        <v>2557</v>
      </c>
      <c r="R91" s="75">
        <v>1555</v>
      </c>
      <c r="S91" s="76">
        <v>1078</v>
      </c>
      <c r="T91" s="174">
        <f>R91+S91</f>
        <v>2633</v>
      </c>
      <c r="U91" s="77">
        <v>0</v>
      </c>
      <c r="V91" s="174">
        <f>T91+U91</f>
        <v>2633</v>
      </c>
      <c r="W91" s="78">
        <f>IF(Q91=0,0,((V91/Q91)-1)*100)</f>
        <v>2.9722330856472468</v>
      </c>
    </row>
    <row r="92" spans="1:23" ht="13.5" thickBot="1" x14ac:dyDescent="0.25">
      <c r="L92" s="64" t="s">
        <v>12</v>
      </c>
      <c r="M92" s="75">
        <v>1479</v>
      </c>
      <c r="N92" s="76">
        <v>1143</v>
      </c>
      <c r="O92" s="174">
        <f>M92+N92</f>
        <v>2622</v>
      </c>
      <c r="P92" s="77">
        <v>0</v>
      </c>
      <c r="Q92" s="174">
        <f t="shared" ref="Q92" si="159">O92+P92</f>
        <v>2622</v>
      </c>
      <c r="R92" s="75">
        <v>1391</v>
      </c>
      <c r="S92" s="76">
        <v>1069</v>
      </c>
      <c r="T92" s="174">
        <f>R92+S92</f>
        <v>2460</v>
      </c>
      <c r="U92" s="77">
        <v>0</v>
      </c>
      <c r="V92" s="174">
        <f>T92+U92</f>
        <v>2460</v>
      </c>
      <c r="W92" s="78">
        <f>IF(Q92=0,0,((V92/Q92)-1)*100)</f>
        <v>-6.1784897025171652</v>
      </c>
    </row>
    <row r="93" spans="1:23" ht="14.25" thickTop="1" thickBot="1" x14ac:dyDescent="0.25">
      <c r="L93" s="79" t="s">
        <v>57</v>
      </c>
      <c r="M93" s="80">
        <f t="shared" ref="M93:Q93" si="160">+M90+M91+M92</f>
        <v>4109</v>
      </c>
      <c r="N93" s="81">
        <f t="shared" si="160"/>
        <v>3520</v>
      </c>
      <c r="O93" s="175">
        <f t="shared" si="160"/>
        <v>7629</v>
      </c>
      <c r="P93" s="80">
        <f t="shared" si="160"/>
        <v>0</v>
      </c>
      <c r="Q93" s="175">
        <f t="shared" si="160"/>
        <v>7629</v>
      </c>
      <c r="R93" s="80">
        <f t="shared" ref="R93:V93" si="161">+R90+R91+R92</f>
        <v>4334</v>
      </c>
      <c r="S93" s="81">
        <f t="shared" si="161"/>
        <v>3108</v>
      </c>
      <c r="T93" s="175">
        <f t="shared" si="161"/>
        <v>7442</v>
      </c>
      <c r="U93" s="80">
        <f t="shared" si="161"/>
        <v>0</v>
      </c>
      <c r="V93" s="175">
        <f t="shared" si="161"/>
        <v>7442</v>
      </c>
      <c r="W93" s="82">
        <f t="shared" ref="W93" si="162">IF(Q93=0,0,((V93/Q93)-1)*100)</f>
        <v>-2.4511731550661997</v>
      </c>
    </row>
    <row r="94" spans="1:23" ht="13.5" thickTop="1" x14ac:dyDescent="0.2">
      <c r="L94" s="59" t="s">
        <v>13</v>
      </c>
      <c r="M94" s="75">
        <v>1393</v>
      </c>
      <c r="N94" s="76">
        <v>945</v>
      </c>
      <c r="O94" s="174">
        <f t="shared" ref="O94" si="163">+M94+N94</f>
        <v>2338</v>
      </c>
      <c r="P94" s="77">
        <v>0</v>
      </c>
      <c r="Q94" s="174">
        <f>O94+P94</f>
        <v>2338</v>
      </c>
      <c r="R94" s="75">
        <v>1333</v>
      </c>
      <c r="S94" s="76">
        <v>1013</v>
      </c>
      <c r="T94" s="174">
        <f>R94+S94</f>
        <v>2346</v>
      </c>
      <c r="U94" s="77">
        <v>0</v>
      </c>
      <c r="V94" s="174">
        <f>T94+U94</f>
        <v>2346</v>
      </c>
      <c r="W94" s="78">
        <f t="shared" ref="W94" si="164">IF(Q94=0,0,((V94/Q94)-1)*100)</f>
        <v>0.34217279726260763</v>
      </c>
    </row>
    <row r="95" spans="1:23" x14ac:dyDescent="0.2">
      <c r="L95" s="59" t="s">
        <v>14</v>
      </c>
      <c r="M95" s="75">
        <v>1068</v>
      </c>
      <c r="N95" s="76">
        <v>955</v>
      </c>
      <c r="O95" s="174">
        <f>+M95+N95</f>
        <v>2023</v>
      </c>
      <c r="P95" s="77">
        <v>0</v>
      </c>
      <c r="Q95" s="174">
        <f>O95+P95</f>
        <v>2023</v>
      </c>
      <c r="R95" s="75">
        <v>1248</v>
      </c>
      <c r="S95" s="76">
        <v>1041</v>
      </c>
      <c r="T95" s="174">
        <f t="shared" ref="T95:T97" si="165">R95+S95</f>
        <v>2289</v>
      </c>
      <c r="U95" s="77">
        <v>0</v>
      </c>
      <c r="V95" s="174">
        <f>T95+U95</f>
        <v>2289</v>
      </c>
      <c r="W95" s="78">
        <f>IF(Q95=0,0,((V95/Q95)-1)*100)</f>
        <v>13.148788927335641</v>
      </c>
    </row>
    <row r="96" spans="1:23" ht="13.5" thickBot="1" x14ac:dyDescent="0.25">
      <c r="L96" s="59" t="s">
        <v>15</v>
      </c>
      <c r="M96" s="75">
        <v>1465</v>
      </c>
      <c r="N96" s="76">
        <v>1183</v>
      </c>
      <c r="O96" s="174">
        <f>+M96+N96</f>
        <v>2648</v>
      </c>
      <c r="P96" s="77">
        <v>0</v>
      </c>
      <c r="Q96" s="174">
        <f>O96+P96</f>
        <v>2648</v>
      </c>
      <c r="R96" s="75">
        <v>1463</v>
      </c>
      <c r="S96" s="76">
        <v>1324</v>
      </c>
      <c r="T96" s="174">
        <f t="shared" si="165"/>
        <v>2787</v>
      </c>
      <c r="U96" s="77">
        <v>0</v>
      </c>
      <c r="V96" s="174">
        <f>T96+U96</f>
        <v>2787</v>
      </c>
      <c r="W96" s="78">
        <f>IF(Q96=0,0,((V96/Q96)-1)*100)</f>
        <v>5.2492447129909303</v>
      </c>
    </row>
    <row r="97" spans="1:23" ht="14.25" thickTop="1" thickBot="1" x14ac:dyDescent="0.25">
      <c r="L97" s="79" t="s">
        <v>61</v>
      </c>
      <c r="M97" s="80">
        <f>+M94+M95+M96</f>
        <v>3926</v>
      </c>
      <c r="N97" s="81">
        <f t="shared" ref="N97" si="166">+N94+N95+N96</f>
        <v>3083</v>
      </c>
      <c r="O97" s="175">
        <f t="shared" ref="O97" si="167">+O94+O95+O96</f>
        <v>7009</v>
      </c>
      <c r="P97" s="80">
        <f t="shared" ref="P97" si="168">+P94+P95+P96</f>
        <v>0</v>
      </c>
      <c r="Q97" s="175">
        <f t="shared" ref="Q97" si="169">+Q94+Q95+Q96</f>
        <v>7009</v>
      </c>
      <c r="R97" s="80">
        <f>+R94+R95+R96</f>
        <v>4044</v>
      </c>
      <c r="S97" s="81">
        <f>+S94+S95+S96</f>
        <v>3378</v>
      </c>
      <c r="T97" s="175">
        <f t="shared" si="165"/>
        <v>7422</v>
      </c>
      <c r="U97" s="80">
        <f t="shared" ref="U97" si="170">+U94+U95+U96</f>
        <v>0</v>
      </c>
      <c r="V97" s="175">
        <f t="shared" ref="V97" si="171">+V94+V95+V96</f>
        <v>7422</v>
      </c>
      <c r="W97" s="82">
        <f t="shared" ref="W97" si="172">IF(Q97=0,0,((V97/Q97)-1)*100)</f>
        <v>5.8924240262519634</v>
      </c>
    </row>
    <row r="98" spans="1:23" ht="13.5" thickTop="1" x14ac:dyDescent="0.2">
      <c r="L98" s="59" t="s">
        <v>16</v>
      </c>
      <c r="M98" s="75">
        <v>1133</v>
      </c>
      <c r="N98" s="76">
        <v>1027</v>
      </c>
      <c r="O98" s="174">
        <f>+M98+N98</f>
        <v>2160</v>
      </c>
      <c r="P98" s="77">
        <v>0</v>
      </c>
      <c r="Q98" s="174">
        <f>O98+P98</f>
        <v>2160</v>
      </c>
      <c r="R98" s="75">
        <v>77</v>
      </c>
      <c r="S98" s="76">
        <v>126</v>
      </c>
      <c r="T98" s="174">
        <f>+R98+S98</f>
        <v>203</v>
      </c>
      <c r="U98" s="77">
        <v>0</v>
      </c>
      <c r="V98" s="174">
        <f>T98+U98</f>
        <v>203</v>
      </c>
      <c r="W98" s="78">
        <f>IF(Q98=0,0,((V98/Q98)-1)*100)</f>
        <v>-90.601851851851862</v>
      </c>
    </row>
    <row r="99" spans="1:23" ht="13.5" thickBot="1" x14ac:dyDescent="0.25">
      <c r="L99" s="59" t="s">
        <v>66</v>
      </c>
      <c r="M99" s="75">
        <v>1192</v>
      </c>
      <c r="N99" s="76">
        <v>926</v>
      </c>
      <c r="O99" s="174">
        <f>+M99+N99</f>
        <v>2118</v>
      </c>
      <c r="P99" s="77">
        <v>0</v>
      </c>
      <c r="Q99" s="174">
        <f>O99+P99</f>
        <v>2118</v>
      </c>
      <c r="R99" s="75">
        <v>55</v>
      </c>
      <c r="S99" s="76">
        <v>72</v>
      </c>
      <c r="T99" s="174">
        <f>+R99+S99</f>
        <v>127</v>
      </c>
      <c r="U99" s="77">
        <v>0</v>
      </c>
      <c r="V99" s="174">
        <f>T99+U99</f>
        <v>127</v>
      </c>
      <c r="W99" s="78">
        <f t="shared" ref="W99" si="173">IF(Q99=0,0,((V99/Q99)-1)*100)</f>
        <v>-94.003777148253064</v>
      </c>
    </row>
    <row r="100" spans="1:23" ht="14.25" thickTop="1" thickBot="1" x14ac:dyDescent="0.25">
      <c r="L100" s="79" t="s">
        <v>67</v>
      </c>
      <c r="M100" s="80">
        <f>M97+M98+M99</f>
        <v>6251</v>
      </c>
      <c r="N100" s="81">
        <f t="shared" ref="N100:V100" si="174">N97+N98+N99</f>
        <v>5036</v>
      </c>
      <c r="O100" s="175">
        <f t="shared" si="174"/>
        <v>11287</v>
      </c>
      <c r="P100" s="80">
        <f t="shared" si="174"/>
        <v>0</v>
      </c>
      <c r="Q100" s="175">
        <f t="shared" si="174"/>
        <v>11287</v>
      </c>
      <c r="R100" s="80">
        <f t="shared" si="174"/>
        <v>4176</v>
      </c>
      <c r="S100" s="81">
        <f t="shared" si="174"/>
        <v>3576</v>
      </c>
      <c r="T100" s="175">
        <f t="shared" si="174"/>
        <v>7752</v>
      </c>
      <c r="U100" s="80">
        <f t="shared" si="174"/>
        <v>0</v>
      </c>
      <c r="V100" s="175">
        <f t="shared" si="174"/>
        <v>7752</v>
      </c>
      <c r="W100" s="82">
        <f t="shared" ref="W100" si="175">IF(Q100=0,0,((V100/Q100)-1)*100)</f>
        <v>-31.319216798086291</v>
      </c>
    </row>
    <row r="101" spans="1:23" ht="14.25" thickTop="1" thickBot="1" x14ac:dyDescent="0.25">
      <c r="L101" s="79" t="s">
        <v>68</v>
      </c>
      <c r="M101" s="80">
        <f>+M93+M97+M98+M99</f>
        <v>10360</v>
      </c>
      <c r="N101" s="81">
        <f t="shared" ref="N101:V101" si="176">+N93+N97+N98+N99</f>
        <v>8556</v>
      </c>
      <c r="O101" s="175">
        <f t="shared" si="176"/>
        <v>18916</v>
      </c>
      <c r="P101" s="80">
        <f t="shared" si="176"/>
        <v>0</v>
      </c>
      <c r="Q101" s="175">
        <f t="shared" si="176"/>
        <v>18916</v>
      </c>
      <c r="R101" s="80">
        <f t="shared" si="176"/>
        <v>8510</v>
      </c>
      <c r="S101" s="81">
        <f t="shared" si="176"/>
        <v>6684</v>
      </c>
      <c r="T101" s="175">
        <f t="shared" si="176"/>
        <v>15194</v>
      </c>
      <c r="U101" s="80">
        <f t="shared" si="176"/>
        <v>0</v>
      </c>
      <c r="V101" s="175">
        <f t="shared" si="176"/>
        <v>15194</v>
      </c>
      <c r="W101" s="82">
        <f>IF(Q101=0,0,((V101/Q101)-1)*100)</f>
        <v>-19.676464368788327</v>
      </c>
    </row>
    <row r="102" spans="1:23" ht="14.25" thickTop="1" thickBot="1" x14ac:dyDescent="0.25">
      <c r="L102" s="59" t="s">
        <v>18</v>
      </c>
      <c r="M102" s="75">
        <v>1192</v>
      </c>
      <c r="N102" s="76">
        <v>810</v>
      </c>
      <c r="O102" s="176">
        <f>+M102+N102</f>
        <v>2002</v>
      </c>
      <c r="P102" s="83">
        <v>0</v>
      </c>
      <c r="Q102" s="176">
        <f>O102+P102</f>
        <v>2002</v>
      </c>
      <c r="R102" s="75"/>
      <c r="S102" s="76"/>
      <c r="T102" s="176"/>
      <c r="U102" s="83"/>
      <c r="V102" s="176"/>
      <c r="W102" s="78"/>
    </row>
    <row r="103" spans="1:23" ht="14.25" thickTop="1" thickBot="1" x14ac:dyDescent="0.25">
      <c r="A103" s="3" t="str">
        <f>IF(ISERROR(F103/G103)," ",IF(F103/G103&gt;0.5,IF(F103/G103&lt;1.5," ","NOT OK"),"NOT OK"))</f>
        <v xml:space="preserve"> </v>
      </c>
      <c r="L103" s="84" t="s">
        <v>19</v>
      </c>
      <c r="M103" s="85">
        <f t="shared" ref="M103:Q103" si="177">+M98+M99+M102</f>
        <v>3517</v>
      </c>
      <c r="N103" s="85">
        <f t="shared" si="177"/>
        <v>2763</v>
      </c>
      <c r="O103" s="177">
        <f t="shared" si="177"/>
        <v>6280</v>
      </c>
      <c r="P103" s="86">
        <f t="shared" si="177"/>
        <v>0</v>
      </c>
      <c r="Q103" s="177">
        <f t="shared" si="177"/>
        <v>6280</v>
      </c>
      <c r="R103" s="85"/>
      <c r="S103" s="85"/>
      <c r="T103" s="177"/>
      <c r="U103" s="86"/>
      <c r="V103" s="177"/>
      <c r="W103" s="87"/>
    </row>
    <row r="104" spans="1:23" ht="13.5" thickTop="1" x14ac:dyDescent="0.2">
      <c r="L104" s="59" t="s">
        <v>21</v>
      </c>
      <c r="M104" s="75">
        <v>1412</v>
      </c>
      <c r="N104" s="76">
        <v>802</v>
      </c>
      <c r="O104" s="176">
        <f>+M104+N104</f>
        <v>2214</v>
      </c>
      <c r="P104" s="88">
        <v>0</v>
      </c>
      <c r="Q104" s="176">
        <f>O104+P104</f>
        <v>2214</v>
      </c>
      <c r="R104" s="75"/>
      <c r="S104" s="76"/>
      <c r="T104" s="176"/>
      <c r="U104" s="88"/>
      <c r="V104" s="176"/>
      <c r="W104" s="78"/>
    </row>
    <row r="105" spans="1:23" x14ac:dyDescent="0.2">
      <c r="L105" s="59" t="s">
        <v>22</v>
      </c>
      <c r="M105" s="75">
        <v>1313</v>
      </c>
      <c r="N105" s="76">
        <v>832</v>
      </c>
      <c r="O105" s="176">
        <f t="shared" ref="O105" si="178">+M105+N105</f>
        <v>2145</v>
      </c>
      <c r="P105" s="77">
        <v>0</v>
      </c>
      <c r="Q105" s="176">
        <f>O105+P105</f>
        <v>2145</v>
      </c>
      <c r="R105" s="75"/>
      <c r="S105" s="76"/>
      <c r="T105" s="176"/>
      <c r="U105" s="77"/>
      <c r="V105" s="176"/>
      <c r="W105" s="78"/>
    </row>
    <row r="106" spans="1:23" ht="13.5" thickBot="1" x14ac:dyDescent="0.25">
      <c r="L106" s="59" t="s">
        <v>23</v>
      </c>
      <c r="M106" s="75">
        <v>1256</v>
      </c>
      <c r="N106" s="76">
        <v>899</v>
      </c>
      <c r="O106" s="176">
        <f>+M106+N106</f>
        <v>2155</v>
      </c>
      <c r="P106" s="77">
        <v>0</v>
      </c>
      <c r="Q106" s="176">
        <f>O106+P106</f>
        <v>2155</v>
      </c>
      <c r="R106" s="75"/>
      <c r="S106" s="76"/>
      <c r="T106" s="176"/>
      <c r="U106" s="77"/>
      <c r="V106" s="176"/>
      <c r="W106" s="78"/>
    </row>
    <row r="107" spans="1:23" ht="14.25" thickTop="1" thickBot="1" x14ac:dyDescent="0.25">
      <c r="L107" s="79" t="s">
        <v>40</v>
      </c>
      <c r="M107" s="80">
        <f t="shared" ref="M107:Q107" si="179">+M104+M105+M106</f>
        <v>3981</v>
      </c>
      <c r="N107" s="81">
        <f t="shared" si="179"/>
        <v>2533</v>
      </c>
      <c r="O107" s="175">
        <f t="shared" si="179"/>
        <v>6514</v>
      </c>
      <c r="P107" s="80">
        <f t="shared" si="179"/>
        <v>0</v>
      </c>
      <c r="Q107" s="175">
        <f t="shared" si="179"/>
        <v>6514</v>
      </c>
      <c r="R107" s="80"/>
      <c r="S107" s="81"/>
      <c r="T107" s="175"/>
      <c r="U107" s="80"/>
      <c r="V107" s="175"/>
      <c r="W107" s="82"/>
    </row>
    <row r="108" spans="1:23" ht="14.25" thickTop="1" thickBot="1" x14ac:dyDescent="0.25">
      <c r="L108" s="79" t="s">
        <v>63</v>
      </c>
      <c r="M108" s="80">
        <f t="shared" ref="M108:Q108" si="180">+M93+M97+M103+M107</f>
        <v>15533</v>
      </c>
      <c r="N108" s="81">
        <f t="shared" si="180"/>
        <v>11899</v>
      </c>
      <c r="O108" s="175">
        <f t="shared" si="180"/>
        <v>27432</v>
      </c>
      <c r="P108" s="80">
        <f t="shared" si="180"/>
        <v>0</v>
      </c>
      <c r="Q108" s="175">
        <f t="shared" si="180"/>
        <v>27432</v>
      </c>
      <c r="R108" s="80"/>
      <c r="S108" s="81"/>
      <c r="T108" s="175"/>
      <c r="U108" s="80"/>
      <c r="V108" s="175"/>
      <c r="W108" s="82"/>
    </row>
    <row r="109" spans="1:23" ht="14.25" thickTop="1" thickBot="1" x14ac:dyDescent="0.25">
      <c r="L109" s="89" t="s">
        <v>60</v>
      </c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1:23" ht="13.5" customHeight="1" thickTop="1" x14ac:dyDescent="0.2">
      <c r="L110" s="525" t="s">
        <v>41</v>
      </c>
      <c r="M110" s="526"/>
      <c r="N110" s="526"/>
      <c r="O110" s="526"/>
      <c r="P110" s="526"/>
      <c r="Q110" s="526"/>
      <c r="R110" s="526"/>
      <c r="S110" s="526"/>
      <c r="T110" s="526"/>
      <c r="U110" s="526"/>
      <c r="V110" s="526"/>
      <c r="W110" s="527"/>
    </row>
    <row r="111" spans="1:23" ht="13.5" customHeight="1" thickBot="1" x14ac:dyDescent="0.25">
      <c r="L111" s="519" t="s">
        <v>44</v>
      </c>
      <c r="M111" s="520"/>
      <c r="N111" s="520"/>
      <c r="O111" s="520"/>
      <c r="P111" s="520"/>
      <c r="Q111" s="520"/>
      <c r="R111" s="520"/>
      <c r="S111" s="520"/>
      <c r="T111" s="520"/>
      <c r="U111" s="520"/>
      <c r="V111" s="520"/>
      <c r="W111" s="521"/>
    </row>
    <row r="112" spans="1:23" ht="13.5" customHeight="1" thickTop="1" thickBot="1" x14ac:dyDescent="0.25">
      <c r="L112" s="54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6" t="s">
        <v>34</v>
      </c>
    </row>
    <row r="113" spans="12:23" ht="13.5" customHeight="1" thickTop="1" thickBot="1" x14ac:dyDescent="0.25">
      <c r="L113" s="57"/>
      <c r="M113" s="522" t="s">
        <v>64</v>
      </c>
      <c r="N113" s="523"/>
      <c r="O113" s="523"/>
      <c r="P113" s="523"/>
      <c r="Q113" s="524"/>
      <c r="R113" s="522" t="s">
        <v>65</v>
      </c>
      <c r="S113" s="523"/>
      <c r="T113" s="523"/>
      <c r="U113" s="523"/>
      <c r="V113" s="524"/>
      <c r="W113" s="58" t="s">
        <v>2</v>
      </c>
    </row>
    <row r="114" spans="12:23" ht="13.5" thickTop="1" x14ac:dyDescent="0.2">
      <c r="L114" s="59" t="s">
        <v>3</v>
      </c>
      <c r="M114" s="60"/>
      <c r="N114" s="54"/>
      <c r="O114" s="61"/>
      <c r="P114" s="90"/>
      <c r="Q114" s="61"/>
      <c r="R114" s="60"/>
      <c r="S114" s="54"/>
      <c r="T114" s="61"/>
      <c r="U114" s="90"/>
      <c r="V114" s="61"/>
      <c r="W114" s="63" t="s">
        <v>4</v>
      </c>
    </row>
    <row r="115" spans="12:23" ht="13.5" thickBot="1" x14ac:dyDescent="0.25">
      <c r="L115" s="64"/>
      <c r="M115" s="65" t="s">
        <v>35</v>
      </c>
      <c r="N115" s="66" t="s">
        <v>36</v>
      </c>
      <c r="O115" s="67" t="s">
        <v>37</v>
      </c>
      <c r="P115" s="91" t="s">
        <v>32</v>
      </c>
      <c r="Q115" s="67" t="s">
        <v>7</v>
      </c>
      <c r="R115" s="65" t="s">
        <v>35</v>
      </c>
      <c r="S115" s="66" t="s">
        <v>36</v>
      </c>
      <c r="T115" s="67" t="s">
        <v>37</v>
      </c>
      <c r="U115" s="91" t="s">
        <v>32</v>
      </c>
      <c r="V115" s="67" t="s">
        <v>7</v>
      </c>
      <c r="W115" s="69"/>
    </row>
    <row r="116" spans="12:23" ht="5.25" customHeight="1" thickTop="1" x14ac:dyDescent="0.2">
      <c r="L116" s="59"/>
      <c r="M116" s="70"/>
      <c r="N116" s="71"/>
      <c r="O116" s="72"/>
      <c r="P116" s="92"/>
      <c r="Q116" s="72"/>
      <c r="R116" s="70"/>
      <c r="S116" s="71"/>
      <c r="T116" s="72"/>
      <c r="U116" s="92"/>
      <c r="V116" s="72"/>
      <c r="W116" s="93"/>
    </row>
    <row r="117" spans="12:23" x14ac:dyDescent="0.2">
      <c r="L117" s="59" t="s">
        <v>10</v>
      </c>
      <c r="M117" s="75">
        <v>0</v>
      </c>
      <c r="N117" s="76">
        <v>1</v>
      </c>
      <c r="O117" s="174">
        <f>M117+N117</f>
        <v>1</v>
      </c>
      <c r="P117" s="94">
        <v>0</v>
      </c>
      <c r="Q117" s="174">
        <f>O117+P117</f>
        <v>1</v>
      </c>
      <c r="R117" s="75">
        <v>0</v>
      </c>
      <c r="S117" s="76">
        <v>0</v>
      </c>
      <c r="T117" s="174">
        <f>R117+S117</f>
        <v>0</v>
      </c>
      <c r="U117" s="94">
        <v>0</v>
      </c>
      <c r="V117" s="174">
        <f>T117+U117</f>
        <v>0</v>
      </c>
      <c r="W117" s="78">
        <f>IF(Q117=0,0,((V117/Q117)-1)*100)</f>
        <v>-100</v>
      </c>
    </row>
    <row r="118" spans="12:23" x14ac:dyDescent="0.2">
      <c r="L118" s="59" t="s">
        <v>11</v>
      </c>
      <c r="M118" s="75">
        <v>0</v>
      </c>
      <c r="N118" s="76">
        <v>0</v>
      </c>
      <c r="O118" s="174">
        <f>M118+N118</f>
        <v>0</v>
      </c>
      <c r="P118" s="94">
        <v>0</v>
      </c>
      <c r="Q118" s="174">
        <f>O118+P118</f>
        <v>0</v>
      </c>
      <c r="R118" s="75">
        <v>0</v>
      </c>
      <c r="S118" s="76">
        <v>0</v>
      </c>
      <c r="T118" s="174">
        <f>R118+S118</f>
        <v>0</v>
      </c>
      <c r="U118" s="94">
        <v>0</v>
      </c>
      <c r="V118" s="174">
        <f>T118+U118</f>
        <v>0</v>
      </c>
      <c r="W118" s="201">
        <f>IF(Q118=0,0,((V118/Q118)-1)*100)</f>
        <v>0</v>
      </c>
    </row>
    <row r="119" spans="12:23" ht="13.5" thickBot="1" x14ac:dyDescent="0.25">
      <c r="L119" s="64" t="s">
        <v>12</v>
      </c>
      <c r="M119" s="75">
        <v>0</v>
      </c>
      <c r="N119" s="76">
        <v>0</v>
      </c>
      <c r="O119" s="174">
        <f>M119+N119</f>
        <v>0</v>
      </c>
      <c r="P119" s="94">
        <v>0</v>
      </c>
      <c r="Q119" s="174">
        <f>O119+P119</f>
        <v>0</v>
      </c>
      <c r="R119" s="75">
        <v>0</v>
      </c>
      <c r="S119" s="76">
        <v>0</v>
      </c>
      <c r="T119" s="174">
        <f>R119+S119</f>
        <v>0</v>
      </c>
      <c r="U119" s="94">
        <v>0</v>
      </c>
      <c r="V119" s="174">
        <f>T119+U119</f>
        <v>0</v>
      </c>
      <c r="W119" s="201">
        <f>IF(Q119=0,0,((V119/Q119)-1)*100)</f>
        <v>0</v>
      </c>
    </row>
    <row r="120" spans="12:23" ht="14.25" thickTop="1" thickBot="1" x14ac:dyDescent="0.25">
      <c r="L120" s="79" t="s">
        <v>38</v>
      </c>
      <c r="M120" s="80">
        <f t="shared" ref="M120:Q120" si="181">+M117+M118+M119</f>
        <v>0</v>
      </c>
      <c r="N120" s="81">
        <f t="shared" si="181"/>
        <v>1</v>
      </c>
      <c r="O120" s="175">
        <f t="shared" si="181"/>
        <v>1</v>
      </c>
      <c r="P120" s="80">
        <f t="shared" si="181"/>
        <v>0</v>
      </c>
      <c r="Q120" s="175">
        <f t="shared" si="181"/>
        <v>1</v>
      </c>
      <c r="R120" s="80">
        <f t="shared" ref="R120:V120" si="182">+R117+R118+R119</f>
        <v>0</v>
      </c>
      <c r="S120" s="81">
        <f t="shared" si="182"/>
        <v>0</v>
      </c>
      <c r="T120" s="175">
        <f t="shared" si="182"/>
        <v>0</v>
      </c>
      <c r="U120" s="80">
        <f t="shared" si="182"/>
        <v>0</v>
      </c>
      <c r="V120" s="175">
        <f t="shared" si="182"/>
        <v>0</v>
      </c>
      <c r="W120" s="82">
        <f t="shared" ref="W120" si="183">IF(Q120=0,0,((V120/Q120)-1)*100)</f>
        <v>-100</v>
      </c>
    </row>
    <row r="121" spans="12:23" ht="13.5" thickTop="1" x14ac:dyDescent="0.2">
      <c r="L121" s="59" t="s">
        <v>13</v>
      </c>
      <c r="M121" s="75">
        <v>0</v>
      </c>
      <c r="N121" s="76">
        <v>0</v>
      </c>
      <c r="O121" s="174">
        <f>M121+N121</f>
        <v>0</v>
      </c>
      <c r="P121" s="94">
        <v>0</v>
      </c>
      <c r="Q121" s="174">
        <f>O121+P121</f>
        <v>0</v>
      </c>
      <c r="R121" s="75">
        <v>0</v>
      </c>
      <c r="S121" s="76">
        <v>0</v>
      </c>
      <c r="T121" s="174">
        <f>R121+S121</f>
        <v>0</v>
      </c>
      <c r="U121" s="94">
        <v>0</v>
      </c>
      <c r="V121" s="174">
        <f>T121+U121</f>
        <v>0</v>
      </c>
      <c r="W121" s="201">
        <f t="shared" ref="W121" si="184">IF(Q121=0,0,((V121/Q121)-1)*100)</f>
        <v>0</v>
      </c>
    </row>
    <row r="122" spans="12:23" x14ac:dyDescent="0.2">
      <c r="L122" s="59" t="s">
        <v>14</v>
      </c>
      <c r="M122" s="75">
        <v>0</v>
      </c>
      <c r="N122" s="76">
        <v>0</v>
      </c>
      <c r="O122" s="174">
        <f>M122+N122</f>
        <v>0</v>
      </c>
      <c r="P122" s="94">
        <v>0</v>
      </c>
      <c r="Q122" s="174">
        <f>O122+P122</f>
        <v>0</v>
      </c>
      <c r="R122" s="75">
        <v>0</v>
      </c>
      <c r="S122" s="76">
        <v>0</v>
      </c>
      <c r="T122" s="174">
        <f>R122+S122</f>
        <v>0</v>
      </c>
      <c r="U122" s="94">
        <v>0</v>
      </c>
      <c r="V122" s="174">
        <f>T122+U122</f>
        <v>0</v>
      </c>
      <c r="W122" s="201">
        <f>IF(Q122=0,0,((V122/Q122)-1)*100)</f>
        <v>0</v>
      </c>
    </row>
    <row r="123" spans="12:23" ht="13.5" thickBot="1" x14ac:dyDescent="0.25">
      <c r="L123" s="59" t="s">
        <v>15</v>
      </c>
      <c r="M123" s="75">
        <v>0</v>
      </c>
      <c r="N123" s="76">
        <v>0</v>
      </c>
      <c r="O123" s="174">
        <f>M123+N123</f>
        <v>0</v>
      </c>
      <c r="P123" s="94">
        <v>0</v>
      </c>
      <c r="Q123" s="174">
        <f>O123+P123</f>
        <v>0</v>
      </c>
      <c r="R123" s="75">
        <v>0</v>
      </c>
      <c r="S123" s="76">
        <v>0</v>
      </c>
      <c r="T123" s="174">
        <f>R123+S123</f>
        <v>0</v>
      </c>
      <c r="U123" s="94">
        <v>0</v>
      </c>
      <c r="V123" s="174">
        <f>T123+U123</f>
        <v>0</v>
      </c>
      <c r="W123" s="201">
        <f>IF(Q123=0,0,((V123/Q123)-1)*100)</f>
        <v>0</v>
      </c>
    </row>
    <row r="124" spans="12:23" ht="14.25" thickTop="1" thickBot="1" x14ac:dyDescent="0.25">
      <c r="L124" s="79" t="s">
        <v>61</v>
      </c>
      <c r="M124" s="80">
        <f>+M121+M122+M123</f>
        <v>0</v>
      </c>
      <c r="N124" s="81">
        <f t="shared" ref="N124:V124" si="185">+N121+N122+N123</f>
        <v>0</v>
      </c>
      <c r="O124" s="175">
        <f t="shared" si="185"/>
        <v>0</v>
      </c>
      <c r="P124" s="80">
        <f t="shared" si="185"/>
        <v>0</v>
      </c>
      <c r="Q124" s="175">
        <f t="shared" si="185"/>
        <v>0</v>
      </c>
      <c r="R124" s="80">
        <f>+R121+R122+R123</f>
        <v>0</v>
      </c>
      <c r="S124" s="81">
        <f>+S121+S122+S123</f>
        <v>0</v>
      </c>
      <c r="T124" s="175">
        <f t="shared" si="185"/>
        <v>0</v>
      </c>
      <c r="U124" s="80">
        <f t="shared" si="185"/>
        <v>0</v>
      </c>
      <c r="V124" s="175">
        <f t="shared" si="185"/>
        <v>0</v>
      </c>
      <c r="W124" s="82">
        <f t="shared" ref="W124" si="186">IF(Q124=0,0,((V124/Q124)-1)*100)</f>
        <v>0</v>
      </c>
    </row>
    <row r="125" spans="12:23" ht="13.5" thickTop="1" x14ac:dyDescent="0.2">
      <c r="L125" s="59" t="s">
        <v>16</v>
      </c>
      <c r="M125" s="75">
        <v>0</v>
      </c>
      <c r="N125" s="76">
        <v>0</v>
      </c>
      <c r="O125" s="174">
        <f>SUM(M125:N125)</f>
        <v>0</v>
      </c>
      <c r="P125" s="94">
        <v>0</v>
      </c>
      <c r="Q125" s="174">
        <f>O125+P125</f>
        <v>0</v>
      </c>
      <c r="R125" s="75">
        <v>0</v>
      </c>
      <c r="S125" s="76">
        <v>0</v>
      </c>
      <c r="T125" s="174">
        <f>SUM(R125:S125)</f>
        <v>0</v>
      </c>
      <c r="U125" s="94">
        <v>0</v>
      </c>
      <c r="V125" s="174">
        <f>T125+U125</f>
        <v>0</v>
      </c>
      <c r="W125" s="339">
        <f>IF(Q125=0,0,((V125/Q125)-1)*100)</f>
        <v>0</v>
      </c>
    </row>
    <row r="126" spans="12:23" ht="13.5" thickBot="1" x14ac:dyDescent="0.25">
      <c r="L126" s="59" t="s">
        <v>66</v>
      </c>
      <c r="M126" s="75">
        <v>0</v>
      </c>
      <c r="N126" s="76">
        <v>0</v>
      </c>
      <c r="O126" s="174">
        <f>SUM(M126:N126)</f>
        <v>0</v>
      </c>
      <c r="P126" s="94">
        <v>0</v>
      </c>
      <c r="Q126" s="174">
        <f>O126+P126</f>
        <v>0</v>
      </c>
      <c r="R126" s="75">
        <v>0</v>
      </c>
      <c r="S126" s="76">
        <v>0</v>
      </c>
      <c r="T126" s="174">
        <f>SUM(R126:S126)</f>
        <v>0</v>
      </c>
      <c r="U126" s="94">
        <v>0</v>
      </c>
      <c r="V126" s="174">
        <f>T126+U126</f>
        <v>0</v>
      </c>
      <c r="W126" s="339">
        <f t="shared" ref="W126:W127" si="187">IF(Q126=0,0,((V126/Q126)-1)*100)</f>
        <v>0</v>
      </c>
    </row>
    <row r="127" spans="12:23" ht="14.25" thickTop="1" thickBot="1" x14ac:dyDescent="0.25">
      <c r="L127" s="79" t="s">
        <v>67</v>
      </c>
      <c r="M127" s="80">
        <f>M124+M125+M126</f>
        <v>0</v>
      </c>
      <c r="N127" s="81">
        <f t="shared" ref="N127" si="188">N124+N125+N126</f>
        <v>0</v>
      </c>
      <c r="O127" s="175">
        <f t="shared" ref="O127" si="189">O124+O125+O126</f>
        <v>0</v>
      </c>
      <c r="P127" s="80">
        <f t="shared" ref="P127" si="190">P124+P125+P126</f>
        <v>0</v>
      </c>
      <c r="Q127" s="175">
        <f t="shared" ref="Q127" si="191">Q124+Q125+Q126</f>
        <v>0</v>
      </c>
      <c r="R127" s="80">
        <f t="shared" ref="R127" si="192">R124+R125+R126</f>
        <v>0</v>
      </c>
      <c r="S127" s="81">
        <f t="shared" ref="S127" si="193">S124+S125+S126</f>
        <v>0</v>
      </c>
      <c r="T127" s="175">
        <f t="shared" ref="T127" si="194">T124+T125+T126</f>
        <v>0</v>
      </c>
      <c r="U127" s="80">
        <f t="shared" ref="U127" si="195">U124+U125+U126</f>
        <v>0</v>
      </c>
      <c r="V127" s="175">
        <f t="shared" ref="V127" si="196">V124+V125+V126</f>
        <v>0</v>
      </c>
      <c r="W127" s="82">
        <f t="shared" si="187"/>
        <v>0</v>
      </c>
    </row>
    <row r="128" spans="12:23" ht="14.25" thickTop="1" thickBot="1" x14ac:dyDescent="0.25">
      <c r="L128" s="79" t="s">
        <v>68</v>
      </c>
      <c r="M128" s="80">
        <f>+M120+M124+M125+M126</f>
        <v>0</v>
      </c>
      <c r="N128" s="81">
        <f t="shared" ref="N128:V128" si="197">+N120+N124+N125+N126</f>
        <v>1</v>
      </c>
      <c r="O128" s="175">
        <f t="shared" si="197"/>
        <v>1</v>
      </c>
      <c r="P128" s="80">
        <f t="shared" si="197"/>
        <v>0</v>
      </c>
      <c r="Q128" s="175">
        <f t="shared" si="197"/>
        <v>1</v>
      </c>
      <c r="R128" s="80">
        <f t="shared" si="197"/>
        <v>0</v>
      </c>
      <c r="S128" s="81">
        <f t="shared" si="197"/>
        <v>0</v>
      </c>
      <c r="T128" s="175">
        <f t="shared" si="197"/>
        <v>0</v>
      </c>
      <c r="U128" s="80">
        <f t="shared" si="197"/>
        <v>0</v>
      </c>
      <c r="V128" s="175">
        <f t="shared" si="197"/>
        <v>0</v>
      </c>
      <c r="W128" s="82">
        <f>IF(Q128=0,0,((V128/Q128)-1)*100)</f>
        <v>-100</v>
      </c>
    </row>
    <row r="129" spans="1:23" ht="14.25" thickTop="1" thickBot="1" x14ac:dyDescent="0.25">
      <c r="L129" s="59" t="s">
        <v>18</v>
      </c>
      <c r="M129" s="75">
        <v>0</v>
      </c>
      <c r="N129" s="76">
        <v>0</v>
      </c>
      <c r="O129" s="176">
        <f>SUM(M129:N129)</f>
        <v>0</v>
      </c>
      <c r="P129" s="96">
        <v>0</v>
      </c>
      <c r="Q129" s="174">
        <f>O129+P129</f>
        <v>0</v>
      </c>
      <c r="R129" s="75"/>
      <c r="S129" s="76"/>
      <c r="T129" s="176"/>
      <c r="U129" s="96"/>
      <c r="V129" s="174"/>
      <c r="W129" s="339"/>
    </row>
    <row r="130" spans="1:23" ht="14.25" thickTop="1" thickBot="1" x14ac:dyDescent="0.25">
      <c r="A130" s="3" t="str">
        <f>IF(ISERROR(F130/G130)," ",IF(F130/G130&gt;0.5,IF(F130/G130&lt;1.5," ","NOT OK"),"NOT OK"))</f>
        <v xml:space="preserve"> </v>
      </c>
      <c r="L130" s="84" t="s">
        <v>19</v>
      </c>
      <c r="M130" s="85">
        <f t="shared" ref="M130:Q130" si="198">+M125+M126+M129</f>
        <v>0</v>
      </c>
      <c r="N130" s="85">
        <f t="shared" si="198"/>
        <v>0</v>
      </c>
      <c r="O130" s="177">
        <f t="shared" si="198"/>
        <v>0</v>
      </c>
      <c r="P130" s="86">
        <f t="shared" si="198"/>
        <v>0</v>
      </c>
      <c r="Q130" s="177">
        <f t="shared" si="198"/>
        <v>0</v>
      </c>
      <c r="R130" s="85"/>
      <c r="S130" s="85"/>
      <c r="T130" s="177"/>
      <c r="U130" s="86"/>
      <c r="V130" s="177"/>
      <c r="W130" s="504"/>
    </row>
    <row r="131" spans="1:23" ht="13.5" thickTop="1" x14ac:dyDescent="0.2">
      <c r="A131" s="324"/>
      <c r="K131" s="324"/>
      <c r="L131" s="59" t="s">
        <v>21</v>
      </c>
      <c r="M131" s="75">
        <v>0</v>
      </c>
      <c r="N131" s="76">
        <v>0</v>
      </c>
      <c r="O131" s="176">
        <f>SUM(M131:N131)</f>
        <v>0</v>
      </c>
      <c r="P131" s="97">
        <v>0</v>
      </c>
      <c r="Q131" s="174">
        <f>O131+P131</f>
        <v>0</v>
      </c>
      <c r="R131" s="75"/>
      <c r="S131" s="76"/>
      <c r="T131" s="176"/>
      <c r="U131" s="97"/>
      <c r="V131" s="174"/>
      <c r="W131" s="339"/>
    </row>
    <row r="132" spans="1:23" x14ac:dyDescent="0.2">
      <c r="A132" s="324"/>
      <c r="K132" s="324"/>
      <c r="L132" s="59" t="s">
        <v>22</v>
      </c>
      <c r="M132" s="75">
        <v>0</v>
      </c>
      <c r="N132" s="76">
        <v>0</v>
      </c>
      <c r="O132" s="176">
        <f>SUM(M132:N132)</f>
        <v>0</v>
      </c>
      <c r="P132" s="94">
        <v>0</v>
      </c>
      <c r="Q132" s="174">
        <f>O132+P132</f>
        <v>0</v>
      </c>
      <c r="R132" s="75"/>
      <c r="S132" s="76"/>
      <c r="T132" s="176"/>
      <c r="U132" s="94"/>
      <c r="V132" s="174"/>
      <c r="W132" s="339"/>
    </row>
    <row r="133" spans="1:23" ht="13.5" thickBot="1" x14ac:dyDescent="0.25">
      <c r="A133" s="324"/>
      <c r="K133" s="324"/>
      <c r="L133" s="59" t="s">
        <v>23</v>
      </c>
      <c r="M133" s="75"/>
      <c r="N133" s="76"/>
      <c r="O133" s="176">
        <f>SUM(M133:N133)</f>
        <v>0</v>
      </c>
      <c r="P133" s="94"/>
      <c r="Q133" s="174">
        <f>O133+P133</f>
        <v>0</v>
      </c>
      <c r="R133" s="75"/>
      <c r="S133" s="76"/>
      <c r="T133" s="176"/>
      <c r="U133" s="94"/>
      <c r="V133" s="174"/>
      <c r="W133" s="339"/>
    </row>
    <row r="134" spans="1:23" ht="14.25" thickTop="1" thickBot="1" x14ac:dyDescent="0.25">
      <c r="L134" s="79" t="s">
        <v>40</v>
      </c>
      <c r="M134" s="80">
        <f t="shared" ref="M134:Q134" si="199">+M131+M132+M133</f>
        <v>0</v>
      </c>
      <c r="N134" s="81">
        <f t="shared" si="199"/>
        <v>0</v>
      </c>
      <c r="O134" s="175">
        <f t="shared" si="199"/>
        <v>0</v>
      </c>
      <c r="P134" s="80">
        <f t="shared" si="199"/>
        <v>0</v>
      </c>
      <c r="Q134" s="175">
        <f t="shared" si="199"/>
        <v>0</v>
      </c>
      <c r="R134" s="80"/>
      <c r="S134" s="81"/>
      <c r="T134" s="175"/>
      <c r="U134" s="80"/>
      <c r="V134" s="175"/>
      <c r="W134" s="338"/>
    </row>
    <row r="135" spans="1:23" ht="14.25" thickTop="1" thickBot="1" x14ac:dyDescent="0.25">
      <c r="L135" s="79" t="s">
        <v>63</v>
      </c>
      <c r="M135" s="80">
        <f t="shared" ref="M135:Q135" si="200">+M120+M128+M130+M134</f>
        <v>0</v>
      </c>
      <c r="N135" s="81">
        <f t="shared" si="200"/>
        <v>2</v>
      </c>
      <c r="O135" s="175">
        <f t="shared" si="200"/>
        <v>2</v>
      </c>
      <c r="P135" s="80">
        <f t="shared" si="200"/>
        <v>0</v>
      </c>
      <c r="Q135" s="175">
        <f t="shared" si="200"/>
        <v>2</v>
      </c>
      <c r="R135" s="80"/>
      <c r="S135" s="81"/>
      <c r="T135" s="175"/>
      <c r="U135" s="80"/>
      <c r="V135" s="175"/>
      <c r="W135" s="82"/>
    </row>
    <row r="136" spans="1:23" ht="12.75" customHeight="1" thickTop="1" thickBot="1" x14ac:dyDescent="0.25">
      <c r="L136" s="89" t="s">
        <v>60</v>
      </c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1:23" ht="12.75" customHeight="1" thickTop="1" x14ac:dyDescent="0.2">
      <c r="L137" s="525" t="s">
        <v>42</v>
      </c>
      <c r="M137" s="526"/>
      <c r="N137" s="526"/>
      <c r="O137" s="526"/>
      <c r="P137" s="526"/>
      <c r="Q137" s="526"/>
      <c r="R137" s="526"/>
      <c r="S137" s="526"/>
      <c r="T137" s="526"/>
      <c r="U137" s="526"/>
      <c r="V137" s="526"/>
      <c r="W137" s="527"/>
    </row>
    <row r="138" spans="1:23" ht="13.5" thickBot="1" x14ac:dyDescent="0.25">
      <c r="L138" s="519" t="s">
        <v>45</v>
      </c>
      <c r="M138" s="520"/>
      <c r="N138" s="520"/>
      <c r="O138" s="520"/>
      <c r="P138" s="520"/>
      <c r="Q138" s="520"/>
      <c r="R138" s="520"/>
      <c r="S138" s="520"/>
      <c r="T138" s="520"/>
      <c r="U138" s="520"/>
      <c r="V138" s="520"/>
      <c r="W138" s="521"/>
    </row>
    <row r="139" spans="1:23" ht="13.5" customHeight="1" thickTop="1" thickBot="1" x14ac:dyDescent="0.25">
      <c r="L139" s="54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6" t="s">
        <v>34</v>
      </c>
    </row>
    <row r="140" spans="1:23" ht="13.5" customHeight="1" thickTop="1" thickBot="1" x14ac:dyDescent="0.25">
      <c r="L140" s="57"/>
      <c r="M140" s="522" t="s">
        <v>64</v>
      </c>
      <c r="N140" s="523"/>
      <c r="O140" s="523"/>
      <c r="P140" s="523"/>
      <c r="Q140" s="524"/>
      <c r="R140" s="522" t="s">
        <v>65</v>
      </c>
      <c r="S140" s="523"/>
      <c r="T140" s="523"/>
      <c r="U140" s="523"/>
      <c r="V140" s="524"/>
      <c r="W140" s="58" t="s">
        <v>2</v>
      </c>
    </row>
    <row r="141" spans="1:23" ht="13.5" thickTop="1" x14ac:dyDescent="0.2">
      <c r="L141" s="59" t="s">
        <v>3</v>
      </c>
      <c r="M141" s="60"/>
      <c r="N141" s="54"/>
      <c r="O141" s="61"/>
      <c r="P141" s="90"/>
      <c r="Q141" s="61"/>
      <c r="R141" s="60"/>
      <c r="S141" s="54"/>
      <c r="T141" s="61"/>
      <c r="U141" s="90"/>
      <c r="V141" s="61"/>
      <c r="W141" s="63" t="s">
        <v>4</v>
      </c>
    </row>
    <row r="142" spans="1:23" ht="13.5" thickBot="1" x14ac:dyDescent="0.25">
      <c r="L142" s="64"/>
      <c r="M142" s="65" t="s">
        <v>35</v>
      </c>
      <c r="N142" s="66" t="s">
        <v>36</v>
      </c>
      <c r="O142" s="67" t="s">
        <v>37</v>
      </c>
      <c r="P142" s="91" t="s">
        <v>32</v>
      </c>
      <c r="Q142" s="67" t="s">
        <v>7</v>
      </c>
      <c r="R142" s="65" t="s">
        <v>35</v>
      </c>
      <c r="S142" s="66" t="s">
        <v>36</v>
      </c>
      <c r="T142" s="67" t="s">
        <v>37</v>
      </c>
      <c r="U142" s="91" t="s">
        <v>32</v>
      </c>
      <c r="V142" s="67" t="s">
        <v>7</v>
      </c>
      <c r="W142" s="69"/>
    </row>
    <row r="143" spans="1:23" ht="5.25" customHeight="1" thickTop="1" x14ac:dyDescent="0.2">
      <c r="L143" s="59"/>
      <c r="M143" s="70"/>
      <c r="N143" s="71"/>
      <c r="O143" s="72"/>
      <c r="P143" s="92"/>
      <c r="Q143" s="72"/>
      <c r="R143" s="70"/>
      <c r="S143" s="71"/>
      <c r="T143" s="72"/>
      <c r="U143" s="92"/>
      <c r="V143" s="72"/>
      <c r="W143" s="93"/>
    </row>
    <row r="144" spans="1:23" x14ac:dyDescent="0.2">
      <c r="L144" s="59" t="s">
        <v>10</v>
      </c>
      <c r="M144" s="75">
        <f t="shared" ref="M144:N146" si="201">+M90+M117</f>
        <v>1288</v>
      </c>
      <c r="N144" s="76">
        <f t="shared" si="201"/>
        <v>1163</v>
      </c>
      <c r="O144" s="174">
        <f>M144+N144</f>
        <v>2451</v>
      </c>
      <c r="P144" s="94">
        <f>+P90+P117</f>
        <v>0</v>
      </c>
      <c r="Q144" s="174">
        <f>O144+P144</f>
        <v>2451</v>
      </c>
      <c r="R144" s="75">
        <f t="shared" ref="R144:S146" si="202">+R90+R117</f>
        <v>1388</v>
      </c>
      <c r="S144" s="76">
        <f t="shared" si="202"/>
        <v>961</v>
      </c>
      <c r="T144" s="174">
        <f>R144+S144</f>
        <v>2349</v>
      </c>
      <c r="U144" s="94">
        <f>+U90+U117</f>
        <v>0</v>
      </c>
      <c r="V144" s="174">
        <f>T144+U144</f>
        <v>2349</v>
      </c>
      <c r="W144" s="95">
        <f>IF(Q144=0,0,((V144/Q144)-1)*100)</f>
        <v>-4.1615667074663349</v>
      </c>
    </row>
    <row r="145" spans="1:23" x14ac:dyDescent="0.2">
      <c r="L145" s="59" t="s">
        <v>11</v>
      </c>
      <c r="M145" s="75">
        <f t="shared" si="201"/>
        <v>1342</v>
      </c>
      <c r="N145" s="76">
        <f t="shared" si="201"/>
        <v>1215</v>
      </c>
      <c r="O145" s="174">
        <f>M145+N145</f>
        <v>2557</v>
      </c>
      <c r="P145" s="94">
        <f>+P91+P118</f>
        <v>0</v>
      </c>
      <c r="Q145" s="174">
        <f>O145+P145</f>
        <v>2557</v>
      </c>
      <c r="R145" s="75">
        <f t="shared" si="202"/>
        <v>1555</v>
      </c>
      <c r="S145" s="76">
        <f t="shared" si="202"/>
        <v>1078</v>
      </c>
      <c r="T145" s="174">
        <f>R145+S145</f>
        <v>2633</v>
      </c>
      <c r="U145" s="94">
        <f>+U91+U118</f>
        <v>0</v>
      </c>
      <c r="V145" s="174">
        <f>T145+U145</f>
        <v>2633</v>
      </c>
      <c r="W145" s="95">
        <f>IF(Q145=0,0,((V145/Q145)-1)*100)</f>
        <v>2.9722330856472468</v>
      </c>
    </row>
    <row r="146" spans="1:23" ht="13.5" thickBot="1" x14ac:dyDescent="0.25">
      <c r="L146" s="64" t="s">
        <v>12</v>
      </c>
      <c r="M146" s="75">
        <f t="shared" si="201"/>
        <v>1479</v>
      </c>
      <c r="N146" s="76">
        <f t="shared" si="201"/>
        <v>1143</v>
      </c>
      <c r="O146" s="174">
        <f>M146+N146</f>
        <v>2622</v>
      </c>
      <c r="P146" s="94">
        <f>+P92+P119</f>
        <v>0</v>
      </c>
      <c r="Q146" s="174">
        <f>O146+P146</f>
        <v>2622</v>
      </c>
      <c r="R146" s="75">
        <f t="shared" si="202"/>
        <v>1391</v>
      </c>
      <c r="S146" s="76">
        <f t="shared" si="202"/>
        <v>1069</v>
      </c>
      <c r="T146" s="174">
        <f>R146+S146</f>
        <v>2460</v>
      </c>
      <c r="U146" s="94">
        <f>+U92+U119</f>
        <v>0</v>
      </c>
      <c r="V146" s="174">
        <f>T146+U146</f>
        <v>2460</v>
      </c>
      <c r="W146" s="95">
        <f>IF(Q146=0,0,((V146/Q146)-1)*100)</f>
        <v>-6.1784897025171652</v>
      </c>
    </row>
    <row r="147" spans="1:23" ht="14.25" thickTop="1" thickBot="1" x14ac:dyDescent="0.25">
      <c r="L147" s="79" t="s">
        <v>38</v>
      </c>
      <c r="M147" s="80">
        <f t="shared" ref="M147:Q147" si="203">+M144+M145+M146</f>
        <v>4109</v>
      </c>
      <c r="N147" s="81">
        <f t="shared" si="203"/>
        <v>3521</v>
      </c>
      <c r="O147" s="175">
        <f t="shared" si="203"/>
        <v>7630</v>
      </c>
      <c r="P147" s="80">
        <f t="shared" si="203"/>
        <v>0</v>
      </c>
      <c r="Q147" s="175">
        <f t="shared" si="203"/>
        <v>7630</v>
      </c>
      <c r="R147" s="80">
        <f t="shared" ref="R147:V147" si="204">+R144+R145+R146</f>
        <v>4334</v>
      </c>
      <c r="S147" s="81">
        <f t="shared" si="204"/>
        <v>3108</v>
      </c>
      <c r="T147" s="175">
        <f t="shared" si="204"/>
        <v>7442</v>
      </c>
      <c r="U147" s="80">
        <f t="shared" si="204"/>
        <v>0</v>
      </c>
      <c r="V147" s="175">
        <f t="shared" si="204"/>
        <v>7442</v>
      </c>
      <c r="W147" s="82">
        <f t="shared" ref="W147" si="205">IF(Q147=0,0,((V147/Q147)-1)*100)</f>
        <v>-2.4639580602883404</v>
      </c>
    </row>
    <row r="148" spans="1:23" ht="13.5" thickTop="1" x14ac:dyDescent="0.2">
      <c r="L148" s="59" t="s">
        <v>13</v>
      </c>
      <c r="M148" s="75">
        <f t="shared" ref="M148:N150" si="206">+M94+M121</f>
        <v>1393</v>
      </c>
      <c r="N148" s="76">
        <f t="shared" si="206"/>
        <v>945</v>
      </c>
      <c r="O148" s="174">
        <f t="shared" ref="O148" si="207">M148+N148</f>
        <v>2338</v>
      </c>
      <c r="P148" s="94">
        <f>+P94+P121</f>
        <v>0</v>
      </c>
      <c r="Q148" s="174">
        <f>O148+P148</f>
        <v>2338</v>
      </c>
      <c r="R148" s="75">
        <f t="shared" ref="R148:S150" si="208">+R94+R121</f>
        <v>1333</v>
      </c>
      <c r="S148" s="76">
        <f t="shared" si="208"/>
        <v>1013</v>
      </c>
      <c r="T148" s="174">
        <f>R148+S148</f>
        <v>2346</v>
      </c>
      <c r="U148" s="94">
        <f>+U94+U121</f>
        <v>0</v>
      </c>
      <c r="V148" s="174">
        <f>T148+U148</f>
        <v>2346</v>
      </c>
      <c r="W148" s="95">
        <f>IF(Q148=0,0,((V148/Q148)-1)*100)</f>
        <v>0.34217279726260763</v>
      </c>
    </row>
    <row r="149" spans="1:23" x14ac:dyDescent="0.2">
      <c r="L149" s="59" t="s">
        <v>14</v>
      </c>
      <c r="M149" s="75">
        <f t="shared" si="206"/>
        <v>1068</v>
      </c>
      <c r="N149" s="76">
        <f t="shared" si="206"/>
        <v>955</v>
      </c>
      <c r="O149" s="174">
        <f>M149+N149</f>
        <v>2023</v>
      </c>
      <c r="P149" s="94">
        <f>+P95+P122</f>
        <v>0</v>
      </c>
      <c r="Q149" s="174">
        <f>O149+P149</f>
        <v>2023</v>
      </c>
      <c r="R149" s="75">
        <f t="shared" si="208"/>
        <v>1248</v>
      </c>
      <c r="S149" s="76">
        <f t="shared" si="208"/>
        <v>1041</v>
      </c>
      <c r="T149" s="174">
        <f t="shared" ref="T149:T152" si="209">R149+S149</f>
        <v>2289</v>
      </c>
      <c r="U149" s="94">
        <f>+U95+U122</f>
        <v>0</v>
      </c>
      <c r="V149" s="174">
        <f>T149+U149</f>
        <v>2289</v>
      </c>
      <c r="W149" s="95">
        <f>IF(Q149=0,0,((V149/Q149)-1)*100)</f>
        <v>13.148788927335641</v>
      </c>
    </row>
    <row r="150" spans="1:23" ht="13.5" thickBot="1" x14ac:dyDescent="0.25">
      <c r="L150" s="59" t="s">
        <v>15</v>
      </c>
      <c r="M150" s="75">
        <f t="shared" si="206"/>
        <v>1465</v>
      </c>
      <c r="N150" s="76">
        <f t="shared" si="206"/>
        <v>1183</v>
      </c>
      <c r="O150" s="174">
        <f>M150+N150</f>
        <v>2648</v>
      </c>
      <c r="P150" s="94">
        <f>+P96+P123</f>
        <v>0</v>
      </c>
      <c r="Q150" s="174">
        <f>O150+P150</f>
        <v>2648</v>
      </c>
      <c r="R150" s="75">
        <f t="shared" si="208"/>
        <v>1463</v>
      </c>
      <c r="S150" s="76">
        <f t="shared" si="208"/>
        <v>1324</v>
      </c>
      <c r="T150" s="174">
        <f t="shared" si="209"/>
        <v>2787</v>
      </c>
      <c r="U150" s="94">
        <f>+U96+U123</f>
        <v>0</v>
      </c>
      <c r="V150" s="174">
        <f>T150+U150</f>
        <v>2787</v>
      </c>
      <c r="W150" s="95">
        <f>IF(Q150=0,0,((V150/Q150)-1)*100)</f>
        <v>5.2492447129909303</v>
      </c>
    </row>
    <row r="151" spans="1:23" ht="14.25" thickTop="1" thickBot="1" x14ac:dyDescent="0.25">
      <c r="L151" s="79" t="s">
        <v>61</v>
      </c>
      <c r="M151" s="80">
        <f>+M148+M149+M150</f>
        <v>3926</v>
      </c>
      <c r="N151" s="81">
        <f t="shared" ref="N151:V151" si="210">+N148+N149+N150</f>
        <v>3083</v>
      </c>
      <c r="O151" s="175">
        <f t="shared" si="210"/>
        <v>7009</v>
      </c>
      <c r="P151" s="80">
        <f t="shared" si="210"/>
        <v>0</v>
      </c>
      <c r="Q151" s="175">
        <f t="shared" si="210"/>
        <v>7009</v>
      </c>
      <c r="R151" s="80">
        <f>+R148+R149+R150</f>
        <v>4044</v>
      </c>
      <c r="S151" s="81">
        <f>+S148+S149+S150</f>
        <v>3378</v>
      </c>
      <c r="T151" s="175">
        <f t="shared" si="209"/>
        <v>7422</v>
      </c>
      <c r="U151" s="80">
        <f t="shared" si="210"/>
        <v>0</v>
      </c>
      <c r="V151" s="175">
        <f t="shared" si="210"/>
        <v>7422</v>
      </c>
      <c r="W151" s="82">
        <f t="shared" ref="W151" si="211">IF(Q151=0,0,((V151/Q151)-1)*100)</f>
        <v>5.8924240262519634</v>
      </c>
    </row>
    <row r="152" spans="1:23" ht="13.5" thickTop="1" x14ac:dyDescent="0.2">
      <c r="L152" s="59" t="s">
        <v>16</v>
      </c>
      <c r="M152" s="75">
        <f>+M98+M125</f>
        <v>1133</v>
      </c>
      <c r="N152" s="76">
        <f>+N98+N125</f>
        <v>1027</v>
      </c>
      <c r="O152" s="174">
        <f>M152+N152</f>
        <v>2160</v>
      </c>
      <c r="P152" s="94">
        <f>+P98+P125</f>
        <v>0</v>
      </c>
      <c r="Q152" s="174">
        <f>O152+P152</f>
        <v>2160</v>
      </c>
      <c r="R152" s="75">
        <f>+R98+R125</f>
        <v>77</v>
      </c>
      <c r="S152" s="76">
        <f>+S98+S125</f>
        <v>126</v>
      </c>
      <c r="T152" s="174">
        <f t="shared" si="209"/>
        <v>203</v>
      </c>
      <c r="U152" s="94">
        <f>+U98+U125</f>
        <v>0</v>
      </c>
      <c r="V152" s="174">
        <f>T152+U152</f>
        <v>203</v>
      </c>
      <c r="W152" s="95">
        <f t="shared" ref="W152" si="212">IF(Q152=0,0,((V152/Q152)-1)*100)</f>
        <v>-90.601851851851862</v>
      </c>
    </row>
    <row r="153" spans="1:23" ht="13.5" thickBot="1" x14ac:dyDescent="0.25">
      <c r="L153" s="59" t="s">
        <v>66</v>
      </c>
      <c r="M153" s="75">
        <f>+M99+M126</f>
        <v>1192</v>
      </c>
      <c r="N153" s="76">
        <f>+N99+N126</f>
        <v>926</v>
      </c>
      <c r="O153" s="174">
        <f>M153+N153</f>
        <v>2118</v>
      </c>
      <c r="P153" s="94">
        <f>+P99+P126</f>
        <v>0</v>
      </c>
      <c r="Q153" s="174">
        <f>O153+P153</f>
        <v>2118</v>
      </c>
      <c r="R153" s="75">
        <f>+R99+R126</f>
        <v>55</v>
      </c>
      <c r="S153" s="76">
        <f>+S99+S126</f>
        <v>72</v>
      </c>
      <c r="T153" s="174">
        <f>R153+S153</f>
        <v>127</v>
      </c>
      <c r="U153" s="94">
        <f>+U99+U126</f>
        <v>0</v>
      </c>
      <c r="V153" s="174">
        <f>T153+U153</f>
        <v>127</v>
      </c>
      <c r="W153" s="95">
        <f t="shared" ref="W153:W154" si="213">IF(Q153=0,0,((V153/Q153)-1)*100)</f>
        <v>-94.003777148253064</v>
      </c>
    </row>
    <row r="154" spans="1:23" ht="14.25" thickTop="1" thickBot="1" x14ac:dyDescent="0.25">
      <c r="L154" s="79" t="s">
        <v>67</v>
      </c>
      <c r="M154" s="80">
        <f>M151+M152+M153</f>
        <v>6251</v>
      </c>
      <c r="N154" s="81">
        <f t="shared" ref="N154" si="214">N151+N152+N153</f>
        <v>5036</v>
      </c>
      <c r="O154" s="175">
        <f t="shared" ref="O154" si="215">O151+O152+O153</f>
        <v>11287</v>
      </c>
      <c r="P154" s="80">
        <f t="shared" ref="P154" si="216">P151+P152+P153</f>
        <v>0</v>
      </c>
      <c r="Q154" s="175">
        <f t="shared" ref="Q154" si="217">Q151+Q152+Q153</f>
        <v>11287</v>
      </c>
      <c r="R154" s="80">
        <f t="shared" ref="R154" si="218">R151+R152+R153</f>
        <v>4176</v>
      </c>
      <c r="S154" s="81">
        <f t="shared" ref="S154" si="219">S151+S152+S153</f>
        <v>3576</v>
      </c>
      <c r="T154" s="175">
        <f t="shared" ref="T154" si="220">T151+T152+T153</f>
        <v>7752</v>
      </c>
      <c r="U154" s="80">
        <f t="shared" ref="U154" si="221">U151+U152+U153</f>
        <v>0</v>
      </c>
      <c r="V154" s="175">
        <f t="shared" ref="V154" si="222">V151+V152+V153</f>
        <v>7752</v>
      </c>
      <c r="W154" s="82">
        <f t="shared" si="213"/>
        <v>-31.319216798086291</v>
      </c>
    </row>
    <row r="155" spans="1:23" ht="14.25" thickTop="1" thickBot="1" x14ac:dyDescent="0.25">
      <c r="L155" s="79" t="s">
        <v>68</v>
      </c>
      <c r="M155" s="80">
        <f>+M147+M151+M152+M153</f>
        <v>10360</v>
      </c>
      <c r="N155" s="81">
        <f t="shared" ref="N155:V155" si="223">+N147+N151+N152+N153</f>
        <v>8557</v>
      </c>
      <c r="O155" s="175">
        <f t="shared" si="223"/>
        <v>18917</v>
      </c>
      <c r="P155" s="80">
        <f t="shared" si="223"/>
        <v>0</v>
      </c>
      <c r="Q155" s="175">
        <f t="shared" si="223"/>
        <v>18917</v>
      </c>
      <c r="R155" s="80">
        <f t="shared" si="223"/>
        <v>8510</v>
      </c>
      <c r="S155" s="81">
        <f t="shared" si="223"/>
        <v>6684</v>
      </c>
      <c r="T155" s="175">
        <f t="shared" si="223"/>
        <v>15194</v>
      </c>
      <c r="U155" s="80">
        <f t="shared" si="223"/>
        <v>0</v>
      </c>
      <c r="V155" s="175">
        <f t="shared" si="223"/>
        <v>15194</v>
      </c>
      <c r="W155" s="82">
        <f>IF(Q155=0,0,((V155/Q155)-1)*100)</f>
        <v>-19.680710472062167</v>
      </c>
    </row>
    <row r="156" spans="1:23" ht="14.25" thickTop="1" thickBot="1" x14ac:dyDescent="0.25">
      <c r="L156" s="59" t="s">
        <v>18</v>
      </c>
      <c r="M156" s="75">
        <f>+M102+M129</f>
        <v>1192</v>
      </c>
      <c r="N156" s="76">
        <f>+N102+N129</f>
        <v>810</v>
      </c>
      <c r="O156" s="176">
        <f>M156+N156</f>
        <v>2002</v>
      </c>
      <c r="P156" s="96">
        <f>+P102+P129</f>
        <v>0</v>
      </c>
      <c r="Q156" s="174">
        <f>O156+P156</f>
        <v>2002</v>
      </c>
      <c r="R156" s="75"/>
      <c r="S156" s="76"/>
      <c r="T156" s="176"/>
      <c r="U156" s="96"/>
      <c r="V156" s="174"/>
      <c r="W156" s="95"/>
    </row>
    <row r="157" spans="1:23" ht="14.25" thickTop="1" thickBot="1" x14ac:dyDescent="0.25">
      <c r="A157" s="3" t="str">
        <f>IF(ISERROR(F157/G157)," ",IF(F157/G157&gt;0.5,IF(F157/G157&lt;1.5," ","NOT OK"),"NOT OK"))</f>
        <v xml:space="preserve"> </v>
      </c>
      <c r="L157" s="84" t="s">
        <v>19</v>
      </c>
      <c r="M157" s="85">
        <f t="shared" ref="M157:Q157" si="224">+M152+M153+M156</f>
        <v>3517</v>
      </c>
      <c r="N157" s="85">
        <f t="shared" si="224"/>
        <v>2763</v>
      </c>
      <c r="O157" s="177">
        <f t="shared" si="224"/>
        <v>6280</v>
      </c>
      <c r="P157" s="86">
        <f t="shared" si="224"/>
        <v>0</v>
      </c>
      <c r="Q157" s="177">
        <f t="shared" si="224"/>
        <v>6280</v>
      </c>
      <c r="R157" s="85"/>
      <c r="S157" s="85"/>
      <c r="T157" s="177"/>
      <c r="U157" s="86"/>
      <c r="V157" s="177"/>
      <c r="W157" s="87"/>
    </row>
    <row r="158" spans="1:23" ht="13.5" thickTop="1" x14ac:dyDescent="0.2">
      <c r="L158" s="59" t="s">
        <v>21</v>
      </c>
      <c r="M158" s="75">
        <f t="shared" ref="M158:N160" si="225">+M104+M131</f>
        <v>1412</v>
      </c>
      <c r="N158" s="76">
        <f t="shared" si="225"/>
        <v>802</v>
      </c>
      <c r="O158" s="176">
        <f>M158+N158</f>
        <v>2214</v>
      </c>
      <c r="P158" s="97">
        <f>+P104+P131</f>
        <v>0</v>
      </c>
      <c r="Q158" s="174">
        <f>O158+P158</f>
        <v>2214</v>
      </c>
      <c r="R158" s="75"/>
      <c r="S158" s="76"/>
      <c r="T158" s="176"/>
      <c r="U158" s="97"/>
      <c r="V158" s="174"/>
      <c r="W158" s="95"/>
    </row>
    <row r="159" spans="1:23" x14ac:dyDescent="0.2">
      <c r="L159" s="59" t="s">
        <v>22</v>
      </c>
      <c r="M159" s="75">
        <f t="shared" si="225"/>
        <v>1313</v>
      </c>
      <c r="N159" s="76">
        <f t="shared" si="225"/>
        <v>832</v>
      </c>
      <c r="O159" s="176">
        <f t="shared" ref="O159" si="226">M159+N159</f>
        <v>2145</v>
      </c>
      <c r="P159" s="94">
        <f>+P105+P132</f>
        <v>0</v>
      </c>
      <c r="Q159" s="174">
        <f>O159+P159</f>
        <v>2145</v>
      </c>
      <c r="R159" s="75"/>
      <c r="S159" s="76"/>
      <c r="T159" s="176"/>
      <c r="U159" s="94"/>
      <c r="V159" s="174"/>
      <c r="W159" s="95"/>
    </row>
    <row r="160" spans="1:23" ht="13.5" thickBot="1" x14ac:dyDescent="0.25">
      <c r="A160" s="324"/>
      <c r="K160" s="324"/>
      <c r="L160" s="59" t="s">
        <v>23</v>
      </c>
      <c r="M160" s="75">
        <f t="shared" si="225"/>
        <v>1256</v>
      </c>
      <c r="N160" s="76">
        <f t="shared" si="225"/>
        <v>899</v>
      </c>
      <c r="O160" s="176">
        <f>M160+N160</f>
        <v>2155</v>
      </c>
      <c r="P160" s="94">
        <f>+P106+P133</f>
        <v>0</v>
      </c>
      <c r="Q160" s="174">
        <f>O160+P160</f>
        <v>2155</v>
      </c>
      <c r="R160" s="75"/>
      <c r="S160" s="76"/>
      <c r="T160" s="176"/>
      <c r="U160" s="94"/>
      <c r="V160" s="174"/>
      <c r="W160" s="95"/>
    </row>
    <row r="161" spans="12:23" ht="14.25" thickTop="1" thickBot="1" x14ac:dyDescent="0.25">
      <c r="L161" s="79" t="s">
        <v>40</v>
      </c>
      <c r="M161" s="80">
        <f t="shared" ref="M161:Q161" si="227">+M158+M159+M160</f>
        <v>3981</v>
      </c>
      <c r="N161" s="81">
        <f t="shared" si="227"/>
        <v>2533</v>
      </c>
      <c r="O161" s="175">
        <f t="shared" si="227"/>
        <v>6514</v>
      </c>
      <c r="P161" s="80">
        <f t="shared" si="227"/>
        <v>0</v>
      </c>
      <c r="Q161" s="175">
        <f t="shared" si="227"/>
        <v>6514</v>
      </c>
      <c r="R161" s="80"/>
      <c r="S161" s="81"/>
      <c r="T161" s="175"/>
      <c r="U161" s="80"/>
      <c r="V161" s="175"/>
      <c r="W161" s="82"/>
    </row>
    <row r="162" spans="12:23" ht="14.25" thickTop="1" thickBot="1" x14ac:dyDescent="0.25">
      <c r="L162" s="79" t="s">
        <v>63</v>
      </c>
      <c r="M162" s="80">
        <f t="shared" ref="M162:Q162" si="228">+M147+M155+M157+M161</f>
        <v>21967</v>
      </c>
      <c r="N162" s="81">
        <f t="shared" si="228"/>
        <v>17374</v>
      </c>
      <c r="O162" s="175">
        <f t="shared" si="228"/>
        <v>39341</v>
      </c>
      <c r="P162" s="80">
        <f t="shared" si="228"/>
        <v>0</v>
      </c>
      <c r="Q162" s="175">
        <f t="shared" si="228"/>
        <v>39341</v>
      </c>
      <c r="R162" s="80"/>
      <c r="S162" s="81"/>
      <c r="T162" s="175"/>
      <c r="U162" s="80"/>
      <c r="V162" s="175"/>
      <c r="W162" s="82"/>
    </row>
    <row r="163" spans="12:23" ht="13.5" customHeight="1" thickTop="1" thickBot="1" x14ac:dyDescent="0.25">
      <c r="L163" s="89" t="s">
        <v>60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12:23" ht="13.5" customHeight="1" thickTop="1" x14ac:dyDescent="0.2">
      <c r="L164" s="546" t="s">
        <v>54</v>
      </c>
      <c r="M164" s="547"/>
      <c r="N164" s="547"/>
      <c r="O164" s="547"/>
      <c r="P164" s="547"/>
      <c r="Q164" s="547"/>
      <c r="R164" s="547"/>
      <c r="S164" s="547"/>
      <c r="T164" s="547"/>
      <c r="U164" s="547"/>
      <c r="V164" s="547"/>
      <c r="W164" s="548"/>
    </row>
    <row r="165" spans="12:23" ht="13.5" customHeight="1" thickBot="1" x14ac:dyDescent="0.25">
      <c r="L165" s="549" t="s">
        <v>51</v>
      </c>
      <c r="M165" s="550"/>
      <c r="N165" s="550"/>
      <c r="O165" s="550"/>
      <c r="P165" s="550"/>
      <c r="Q165" s="550"/>
      <c r="R165" s="550"/>
      <c r="S165" s="550"/>
      <c r="T165" s="550"/>
      <c r="U165" s="550"/>
      <c r="V165" s="550"/>
      <c r="W165" s="551"/>
    </row>
    <row r="166" spans="12:23" ht="14.25" thickTop="1" thickBot="1" x14ac:dyDescent="0.25">
      <c r="L166" s="211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3" t="s">
        <v>34</v>
      </c>
    </row>
    <row r="167" spans="12:23" ht="14.25" thickTop="1" thickBot="1" x14ac:dyDescent="0.25">
      <c r="L167" s="214"/>
      <c r="M167" s="215" t="s">
        <v>64</v>
      </c>
      <c r="N167" s="215"/>
      <c r="O167" s="215"/>
      <c r="P167" s="215"/>
      <c r="Q167" s="216"/>
      <c r="R167" s="215" t="s">
        <v>65</v>
      </c>
      <c r="S167" s="215"/>
      <c r="T167" s="215"/>
      <c r="U167" s="215"/>
      <c r="V167" s="216"/>
      <c r="W167" s="217" t="s">
        <v>2</v>
      </c>
    </row>
    <row r="168" spans="12:23" ht="13.5" thickTop="1" x14ac:dyDescent="0.2">
      <c r="L168" s="218" t="s">
        <v>3</v>
      </c>
      <c r="M168" s="219"/>
      <c r="N168" s="211"/>
      <c r="O168" s="220"/>
      <c r="P168" s="221"/>
      <c r="Q168" s="220"/>
      <c r="R168" s="219"/>
      <c r="S168" s="211"/>
      <c r="T168" s="220"/>
      <c r="U168" s="221"/>
      <c r="V168" s="220"/>
      <c r="W168" s="222" t="s">
        <v>4</v>
      </c>
    </row>
    <row r="169" spans="12:23" ht="13.5" thickBot="1" x14ac:dyDescent="0.25">
      <c r="L169" s="223"/>
      <c r="M169" s="224" t="s">
        <v>35</v>
      </c>
      <c r="N169" s="225" t="s">
        <v>36</v>
      </c>
      <c r="O169" s="226" t="s">
        <v>37</v>
      </c>
      <c r="P169" s="227" t="s">
        <v>32</v>
      </c>
      <c r="Q169" s="226" t="s">
        <v>7</v>
      </c>
      <c r="R169" s="224" t="s">
        <v>35</v>
      </c>
      <c r="S169" s="225" t="s">
        <v>36</v>
      </c>
      <c r="T169" s="226" t="s">
        <v>37</v>
      </c>
      <c r="U169" s="227" t="s">
        <v>32</v>
      </c>
      <c r="V169" s="226" t="s">
        <v>7</v>
      </c>
      <c r="W169" s="228"/>
    </row>
    <row r="170" spans="12:23" ht="5.25" customHeight="1" thickTop="1" x14ac:dyDescent="0.2">
      <c r="L170" s="218"/>
      <c r="M170" s="229"/>
      <c r="N170" s="230"/>
      <c r="O170" s="231"/>
      <c r="P170" s="232"/>
      <c r="Q170" s="231"/>
      <c r="R170" s="229"/>
      <c r="S170" s="230"/>
      <c r="T170" s="231"/>
      <c r="U170" s="232"/>
      <c r="V170" s="231"/>
      <c r="W170" s="233"/>
    </row>
    <row r="171" spans="12:23" x14ac:dyDescent="0.2">
      <c r="L171" s="218" t="s">
        <v>10</v>
      </c>
      <c r="M171" s="234">
        <v>0</v>
      </c>
      <c r="N171" s="235">
        <v>0</v>
      </c>
      <c r="O171" s="236">
        <f>M171+N171</f>
        <v>0</v>
      </c>
      <c r="P171" s="237">
        <v>0</v>
      </c>
      <c r="Q171" s="236">
        <f>O171+P171</f>
        <v>0</v>
      </c>
      <c r="R171" s="234">
        <v>0</v>
      </c>
      <c r="S171" s="235">
        <v>0</v>
      </c>
      <c r="T171" s="236">
        <f>R171+S171</f>
        <v>0</v>
      </c>
      <c r="U171" s="237">
        <v>0</v>
      </c>
      <c r="V171" s="236">
        <f>T171+U171</f>
        <v>0</v>
      </c>
      <c r="W171" s="237">
        <f>IF(Q171=0,0,((V171/Q171)-1)*100)</f>
        <v>0</v>
      </c>
    </row>
    <row r="172" spans="12:23" x14ac:dyDescent="0.2">
      <c r="L172" s="218" t="s">
        <v>11</v>
      </c>
      <c r="M172" s="234">
        <v>0</v>
      </c>
      <c r="N172" s="235">
        <v>0</v>
      </c>
      <c r="O172" s="236">
        <f>M172+N172</f>
        <v>0</v>
      </c>
      <c r="P172" s="237">
        <v>0</v>
      </c>
      <c r="Q172" s="236">
        <f t="shared" ref="Q172:Q173" si="229">O172+P172</f>
        <v>0</v>
      </c>
      <c r="R172" s="234">
        <v>0</v>
      </c>
      <c r="S172" s="235">
        <v>0</v>
      </c>
      <c r="T172" s="236">
        <f>R172+S172</f>
        <v>0</v>
      </c>
      <c r="U172" s="237">
        <v>0</v>
      </c>
      <c r="V172" s="236">
        <f t="shared" ref="V172:V179" si="230">T172+U172</f>
        <v>0</v>
      </c>
      <c r="W172" s="237">
        <f>IF(Q172=0,0,((V172/Q172)-1)*100)</f>
        <v>0</v>
      </c>
    </row>
    <row r="173" spans="12:23" ht="13.5" thickBot="1" x14ac:dyDescent="0.25">
      <c r="L173" s="223" t="s">
        <v>12</v>
      </c>
      <c r="M173" s="234">
        <v>0</v>
      </c>
      <c r="N173" s="235">
        <v>0</v>
      </c>
      <c r="O173" s="236">
        <f>M173+N173</f>
        <v>0</v>
      </c>
      <c r="P173" s="237">
        <v>0</v>
      </c>
      <c r="Q173" s="236">
        <f t="shared" si="229"/>
        <v>0</v>
      </c>
      <c r="R173" s="234">
        <v>0</v>
      </c>
      <c r="S173" s="235">
        <v>0</v>
      </c>
      <c r="T173" s="236">
        <f>R173+S173</f>
        <v>0</v>
      </c>
      <c r="U173" s="237">
        <v>0</v>
      </c>
      <c r="V173" s="236">
        <f t="shared" si="230"/>
        <v>0</v>
      </c>
      <c r="W173" s="237">
        <f>IF(Q173=0,0,((V173/Q173)-1)*100)</f>
        <v>0</v>
      </c>
    </row>
    <row r="174" spans="12:23" ht="14.25" thickTop="1" thickBot="1" x14ac:dyDescent="0.25">
      <c r="L174" s="239" t="s">
        <v>57</v>
      </c>
      <c r="M174" s="240">
        <f t="shared" ref="M174:Q174" si="231">+M171+M172+M173</f>
        <v>0</v>
      </c>
      <c r="N174" s="241">
        <f t="shared" si="231"/>
        <v>0</v>
      </c>
      <c r="O174" s="242">
        <f t="shared" si="231"/>
        <v>0</v>
      </c>
      <c r="P174" s="240">
        <f t="shared" si="231"/>
        <v>0</v>
      </c>
      <c r="Q174" s="242">
        <f t="shared" si="231"/>
        <v>0</v>
      </c>
      <c r="R174" s="240">
        <f t="shared" ref="R174:V174" si="232">+R171+R172+R173</f>
        <v>0</v>
      </c>
      <c r="S174" s="241">
        <f t="shared" si="232"/>
        <v>0</v>
      </c>
      <c r="T174" s="242">
        <f t="shared" si="232"/>
        <v>0</v>
      </c>
      <c r="U174" s="240">
        <f t="shared" si="232"/>
        <v>0</v>
      </c>
      <c r="V174" s="242">
        <f t="shared" si="232"/>
        <v>0</v>
      </c>
      <c r="W174" s="321">
        <f t="shared" ref="W174" si="233">IF(Q174=0,0,((V174/Q174)-1)*100)</f>
        <v>0</v>
      </c>
    </row>
    <row r="175" spans="12:23" ht="13.5" thickTop="1" x14ac:dyDescent="0.2">
      <c r="L175" s="218" t="s">
        <v>13</v>
      </c>
      <c r="M175" s="234">
        <v>0</v>
      </c>
      <c r="N175" s="235">
        <v>0</v>
      </c>
      <c r="O175" s="236">
        <f>M175+N175</f>
        <v>0</v>
      </c>
      <c r="P175" s="237">
        <v>0</v>
      </c>
      <c r="Q175" s="236">
        <f t="shared" ref="Q175" si="234">O175+P175</f>
        <v>0</v>
      </c>
      <c r="R175" s="234">
        <v>0</v>
      </c>
      <c r="S175" s="235">
        <v>0</v>
      </c>
      <c r="T175" s="236">
        <f>SUM(R175:S175)</f>
        <v>0</v>
      </c>
      <c r="U175" s="237">
        <v>0</v>
      </c>
      <c r="V175" s="236">
        <f t="shared" si="230"/>
        <v>0</v>
      </c>
      <c r="W175" s="341">
        <f t="shared" ref="W175" si="235">IF(Q175=0,0,((V175/Q175)-1)*100)</f>
        <v>0</v>
      </c>
    </row>
    <row r="176" spans="12:23" x14ac:dyDescent="0.2">
      <c r="L176" s="218" t="s">
        <v>14</v>
      </c>
      <c r="M176" s="234">
        <v>0</v>
      </c>
      <c r="N176" s="235">
        <v>0</v>
      </c>
      <c r="O176" s="236">
        <f>M176+N176</f>
        <v>0</v>
      </c>
      <c r="P176" s="237">
        <v>0</v>
      </c>
      <c r="Q176" s="236">
        <f>O176+P176</f>
        <v>0</v>
      </c>
      <c r="R176" s="234">
        <v>0</v>
      </c>
      <c r="S176" s="235">
        <v>0</v>
      </c>
      <c r="T176" s="236">
        <f t="shared" ref="T176:T179" si="236">SUM(R176:S176)</f>
        <v>0</v>
      </c>
      <c r="U176" s="237">
        <v>0</v>
      </c>
      <c r="V176" s="236">
        <f>T176+U176</f>
        <v>0</v>
      </c>
      <c r="W176" s="341">
        <f>IF(Q176=0,0,((V176/Q176)-1)*100)</f>
        <v>0</v>
      </c>
    </row>
    <row r="177" spans="1:23" ht="13.5" thickBot="1" x14ac:dyDescent="0.25">
      <c r="L177" s="218" t="s">
        <v>15</v>
      </c>
      <c r="M177" s="234">
        <v>0</v>
      </c>
      <c r="N177" s="235">
        <v>0</v>
      </c>
      <c r="O177" s="236">
        <f>M177+N177</f>
        <v>0</v>
      </c>
      <c r="P177" s="237">
        <v>0</v>
      </c>
      <c r="Q177" s="236">
        <f>O177+P177</f>
        <v>0</v>
      </c>
      <c r="R177" s="234">
        <v>0</v>
      </c>
      <c r="S177" s="235">
        <v>0</v>
      </c>
      <c r="T177" s="236">
        <f t="shared" si="236"/>
        <v>0</v>
      </c>
      <c r="U177" s="237">
        <v>0</v>
      </c>
      <c r="V177" s="236">
        <f>T177+U177</f>
        <v>0</v>
      </c>
      <c r="W177" s="341">
        <f>IF(Q177=0,0,((V177/Q177)-1)*100)</f>
        <v>0</v>
      </c>
    </row>
    <row r="178" spans="1:23" ht="14.25" thickTop="1" thickBot="1" x14ac:dyDescent="0.25">
      <c r="L178" s="239" t="s">
        <v>61</v>
      </c>
      <c r="M178" s="240">
        <f>+M175+M176+M177</f>
        <v>0</v>
      </c>
      <c r="N178" s="241">
        <f t="shared" ref="N178:V178" si="237">+N175+N176+N177</f>
        <v>0</v>
      </c>
      <c r="O178" s="242">
        <f t="shared" si="237"/>
        <v>0</v>
      </c>
      <c r="P178" s="240">
        <f t="shared" si="237"/>
        <v>0</v>
      </c>
      <c r="Q178" s="242">
        <f t="shared" si="237"/>
        <v>0</v>
      </c>
      <c r="R178" s="240">
        <f>+R175+R176+R177</f>
        <v>0</v>
      </c>
      <c r="S178" s="241">
        <f>+S175+S176+S177</f>
        <v>0</v>
      </c>
      <c r="T178" s="242">
        <f t="shared" si="236"/>
        <v>0</v>
      </c>
      <c r="U178" s="240">
        <f t="shared" si="237"/>
        <v>0</v>
      </c>
      <c r="V178" s="242">
        <f t="shared" si="237"/>
        <v>0</v>
      </c>
      <c r="W178" s="340">
        <f t="shared" ref="W178" si="238">IF(Q178=0,0,((V178/Q178)-1)*100)</f>
        <v>0</v>
      </c>
    </row>
    <row r="179" spans="1:23" ht="13.5" thickTop="1" x14ac:dyDescent="0.2">
      <c r="L179" s="218" t="s">
        <v>16</v>
      </c>
      <c r="M179" s="234">
        <v>0</v>
      </c>
      <c r="N179" s="235">
        <v>0</v>
      </c>
      <c r="O179" s="236">
        <f>SUM(M179:N179)</f>
        <v>0</v>
      </c>
      <c r="P179" s="237">
        <v>0</v>
      </c>
      <c r="Q179" s="236">
        <f t="shared" ref="Q179" si="239">O179+P179</f>
        <v>0</v>
      </c>
      <c r="R179" s="234">
        <v>0</v>
      </c>
      <c r="S179" s="235">
        <v>0</v>
      </c>
      <c r="T179" s="236">
        <f t="shared" si="236"/>
        <v>0</v>
      </c>
      <c r="U179" s="237">
        <v>0</v>
      </c>
      <c r="V179" s="236">
        <f t="shared" si="230"/>
        <v>0</v>
      </c>
      <c r="W179" s="341">
        <f>IF(Q179=0,0,((V179/Q179)-1)*100)</f>
        <v>0</v>
      </c>
    </row>
    <row r="180" spans="1:23" ht="13.5" thickBot="1" x14ac:dyDescent="0.25">
      <c r="L180" s="218" t="s">
        <v>66</v>
      </c>
      <c r="M180" s="234">
        <v>0</v>
      </c>
      <c r="N180" s="235">
        <v>0</v>
      </c>
      <c r="O180" s="236">
        <f>SUM(M180:N180)</f>
        <v>0</v>
      </c>
      <c r="P180" s="237">
        <v>0</v>
      </c>
      <c r="Q180" s="236">
        <f>O180+P180</f>
        <v>0</v>
      </c>
      <c r="R180" s="234">
        <v>0</v>
      </c>
      <c r="S180" s="235">
        <v>0</v>
      </c>
      <c r="T180" s="236">
        <f>SUM(R180:S180)</f>
        <v>0</v>
      </c>
      <c r="U180" s="237">
        <v>0</v>
      </c>
      <c r="V180" s="236">
        <f>T180+U180</f>
        <v>0</v>
      </c>
      <c r="W180" s="341">
        <f t="shared" ref="W180" si="240">IF(Q180=0,0,((V180/Q180)-1)*100)</f>
        <v>0</v>
      </c>
    </row>
    <row r="181" spans="1:23" ht="14.25" thickTop="1" thickBot="1" x14ac:dyDescent="0.25">
      <c r="L181" s="239" t="s">
        <v>67</v>
      </c>
      <c r="M181" s="240">
        <f>M178+M179+M180</f>
        <v>0</v>
      </c>
      <c r="N181" s="241">
        <f t="shared" ref="N181" si="241">N178+N179+N180</f>
        <v>0</v>
      </c>
      <c r="O181" s="242">
        <f t="shared" ref="O181" si="242">O178+O179+O180</f>
        <v>0</v>
      </c>
      <c r="P181" s="240">
        <f t="shared" ref="P181" si="243">P178+P179+P180</f>
        <v>0</v>
      </c>
      <c r="Q181" s="242">
        <f t="shared" ref="Q181" si="244">Q178+Q179+Q180</f>
        <v>0</v>
      </c>
      <c r="R181" s="240">
        <f t="shared" ref="R181" si="245">R178+R179+R180</f>
        <v>0</v>
      </c>
      <c r="S181" s="241">
        <f t="shared" ref="S181" si="246">S178+S179+S180</f>
        <v>0</v>
      </c>
      <c r="T181" s="242">
        <f t="shared" ref="T181" si="247">T178+T179+T180</f>
        <v>0</v>
      </c>
      <c r="U181" s="240">
        <f t="shared" ref="U181" si="248">U178+U179+U180</f>
        <v>0</v>
      </c>
      <c r="V181" s="242">
        <f t="shared" ref="V181" si="249">V178+V179+V180</f>
        <v>0</v>
      </c>
      <c r="W181" s="340">
        <f t="shared" ref="W181" si="250">IF(Q181=0,0,((V181/Q181)-1)*100)</f>
        <v>0</v>
      </c>
    </row>
    <row r="182" spans="1:23" ht="14.25" thickTop="1" thickBot="1" x14ac:dyDescent="0.25">
      <c r="L182" s="239" t="s">
        <v>68</v>
      </c>
      <c r="M182" s="240">
        <f>+M174+M178+M179+M180</f>
        <v>0</v>
      </c>
      <c r="N182" s="241">
        <f t="shared" ref="N182:V182" si="251">+N174+N178+N179+N180</f>
        <v>0</v>
      </c>
      <c r="O182" s="242">
        <f t="shared" si="251"/>
        <v>0</v>
      </c>
      <c r="P182" s="240">
        <f t="shared" si="251"/>
        <v>0</v>
      </c>
      <c r="Q182" s="242">
        <f t="shared" si="251"/>
        <v>0</v>
      </c>
      <c r="R182" s="240">
        <f t="shared" si="251"/>
        <v>0</v>
      </c>
      <c r="S182" s="241">
        <f t="shared" si="251"/>
        <v>0</v>
      </c>
      <c r="T182" s="242">
        <f t="shared" si="251"/>
        <v>0</v>
      </c>
      <c r="U182" s="240">
        <f t="shared" si="251"/>
        <v>0</v>
      </c>
      <c r="V182" s="242">
        <f t="shared" si="251"/>
        <v>0</v>
      </c>
      <c r="W182" s="340">
        <f>IF(Q182=0,0,((V182/Q182)-1)*100)</f>
        <v>0</v>
      </c>
    </row>
    <row r="183" spans="1:23" ht="14.25" thickTop="1" thickBot="1" x14ac:dyDescent="0.25">
      <c r="L183" s="218" t="s">
        <v>18</v>
      </c>
      <c r="M183" s="234">
        <v>0</v>
      </c>
      <c r="N183" s="235">
        <v>0</v>
      </c>
      <c r="O183" s="244">
        <f>SUM(M183:N183)</f>
        <v>0</v>
      </c>
      <c r="P183" s="245">
        <v>0</v>
      </c>
      <c r="Q183" s="244">
        <f>O183+P183</f>
        <v>0</v>
      </c>
      <c r="R183" s="234"/>
      <c r="S183" s="235"/>
      <c r="T183" s="244"/>
      <c r="U183" s="245"/>
      <c r="V183" s="244"/>
      <c r="W183" s="341"/>
    </row>
    <row r="184" spans="1:23" ht="14.25" thickTop="1" thickBot="1" x14ac:dyDescent="0.25">
      <c r="L184" s="246" t="s">
        <v>19</v>
      </c>
      <c r="M184" s="247">
        <f t="shared" ref="M184:Q184" si="252">+M179+M180+M183</f>
        <v>0</v>
      </c>
      <c r="N184" s="247">
        <f t="shared" si="252"/>
        <v>0</v>
      </c>
      <c r="O184" s="248">
        <f t="shared" si="252"/>
        <v>0</v>
      </c>
      <c r="P184" s="249">
        <f t="shared" si="252"/>
        <v>0</v>
      </c>
      <c r="Q184" s="248">
        <f t="shared" si="252"/>
        <v>0</v>
      </c>
      <c r="R184" s="247"/>
      <c r="S184" s="247"/>
      <c r="T184" s="248"/>
      <c r="U184" s="249"/>
      <c r="V184" s="248"/>
      <c r="W184" s="342"/>
    </row>
    <row r="185" spans="1:23" ht="13.5" thickTop="1" x14ac:dyDescent="0.2">
      <c r="A185" s="324"/>
      <c r="K185" s="324"/>
      <c r="L185" s="218" t="s">
        <v>21</v>
      </c>
      <c r="M185" s="234">
        <v>0</v>
      </c>
      <c r="N185" s="235">
        <v>0</v>
      </c>
      <c r="O185" s="244">
        <f>SUM(M185:N185)</f>
        <v>0</v>
      </c>
      <c r="P185" s="251">
        <v>0</v>
      </c>
      <c r="Q185" s="244">
        <f>O185+P185</f>
        <v>0</v>
      </c>
      <c r="R185" s="234"/>
      <c r="S185" s="235"/>
      <c r="T185" s="244"/>
      <c r="U185" s="251"/>
      <c r="V185" s="244"/>
      <c r="W185" s="341"/>
    </row>
    <row r="186" spans="1:23" x14ac:dyDescent="0.2">
      <c r="A186" s="324"/>
      <c r="K186" s="324"/>
      <c r="L186" s="218" t="s">
        <v>22</v>
      </c>
      <c r="M186" s="234">
        <v>0</v>
      </c>
      <c r="N186" s="235">
        <v>0</v>
      </c>
      <c r="O186" s="244">
        <f>SUM(M186:N186)</f>
        <v>0</v>
      </c>
      <c r="P186" s="237">
        <v>0</v>
      </c>
      <c r="Q186" s="244">
        <f>O186+P186</f>
        <v>0</v>
      </c>
      <c r="R186" s="234"/>
      <c r="S186" s="235"/>
      <c r="T186" s="244"/>
      <c r="U186" s="237"/>
      <c r="V186" s="244"/>
      <c r="W186" s="341"/>
    </row>
    <row r="187" spans="1:23" ht="13.5" thickBot="1" x14ac:dyDescent="0.25">
      <c r="A187" s="324"/>
      <c r="K187" s="324"/>
      <c r="L187" s="218" t="s">
        <v>23</v>
      </c>
      <c r="M187" s="234">
        <v>0</v>
      </c>
      <c r="N187" s="235">
        <v>0</v>
      </c>
      <c r="O187" s="244">
        <f>SUM(M187:N187)</f>
        <v>0</v>
      </c>
      <c r="P187" s="237">
        <v>0</v>
      </c>
      <c r="Q187" s="244">
        <f t="shared" ref="Q187:Q189" si="253">O187+P187</f>
        <v>0</v>
      </c>
      <c r="R187" s="234"/>
      <c r="S187" s="235"/>
      <c r="T187" s="244"/>
      <c r="U187" s="237"/>
      <c r="V187" s="244"/>
      <c r="W187" s="341"/>
    </row>
    <row r="188" spans="1:23" ht="13.5" customHeight="1" thickTop="1" thickBot="1" x14ac:dyDescent="0.25">
      <c r="L188" s="239" t="s">
        <v>40</v>
      </c>
      <c r="M188" s="240">
        <f t="shared" ref="M188:P188" si="254">+M185+M186+M187</f>
        <v>0</v>
      </c>
      <c r="N188" s="241">
        <f t="shared" si="254"/>
        <v>0</v>
      </c>
      <c r="O188" s="242">
        <f t="shared" si="254"/>
        <v>0</v>
      </c>
      <c r="P188" s="240">
        <f t="shared" si="254"/>
        <v>0</v>
      </c>
      <c r="Q188" s="242">
        <f t="shared" si="253"/>
        <v>0</v>
      </c>
      <c r="R188" s="240"/>
      <c r="S188" s="241"/>
      <c r="T188" s="242"/>
      <c r="U188" s="240"/>
      <c r="V188" s="242"/>
      <c r="W188" s="340"/>
    </row>
    <row r="189" spans="1:23" ht="14.25" thickTop="1" thickBot="1" x14ac:dyDescent="0.25">
      <c r="L189" s="239" t="s">
        <v>63</v>
      </c>
      <c r="M189" s="240">
        <f>+M174+M182+M184+M188</f>
        <v>0</v>
      </c>
      <c r="N189" s="241">
        <f>+N174+N182+N184+N188</f>
        <v>0</v>
      </c>
      <c r="O189" s="242">
        <f>+O174+O182+O184+O188</f>
        <v>0</v>
      </c>
      <c r="P189" s="240">
        <f>+P174+P182+P184+P188</f>
        <v>0</v>
      </c>
      <c r="Q189" s="242">
        <f t="shared" si="253"/>
        <v>0</v>
      </c>
      <c r="R189" s="240"/>
      <c r="S189" s="241"/>
      <c r="T189" s="242"/>
      <c r="U189" s="240"/>
      <c r="V189" s="242"/>
      <c r="W189" s="340"/>
    </row>
    <row r="190" spans="1:23" ht="13.5" customHeight="1" thickTop="1" thickBot="1" x14ac:dyDescent="0.25">
      <c r="L190" s="252" t="s">
        <v>60</v>
      </c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</row>
    <row r="191" spans="1:23" ht="13.5" customHeight="1" thickTop="1" x14ac:dyDescent="0.2">
      <c r="L191" s="546" t="s">
        <v>55</v>
      </c>
      <c r="M191" s="547"/>
      <c r="N191" s="547"/>
      <c r="O191" s="547"/>
      <c r="P191" s="547"/>
      <c r="Q191" s="547"/>
      <c r="R191" s="547"/>
      <c r="S191" s="547"/>
      <c r="T191" s="547"/>
      <c r="U191" s="547"/>
      <c r="V191" s="547"/>
      <c r="W191" s="548"/>
    </row>
    <row r="192" spans="1:23" ht="13.5" thickBot="1" x14ac:dyDescent="0.25">
      <c r="L192" s="549" t="s">
        <v>52</v>
      </c>
      <c r="M192" s="550"/>
      <c r="N192" s="550"/>
      <c r="O192" s="550"/>
      <c r="P192" s="550"/>
      <c r="Q192" s="550"/>
      <c r="R192" s="550"/>
      <c r="S192" s="550"/>
      <c r="T192" s="550"/>
      <c r="U192" s="550"/>
      <c r="V192" s="550"/>
      <c r="W192" s="551"/>
    </row>
    <row r="193" spans="12:23" ht="14.25" thickTop="1" thickBot="1" x14ac:dyDescent="0.25">
      <c r="L193" s="211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3" t="s">
        <v>34</v>
      </c>
    </row>
    <row r="194" spans="12:23" ht="14.25" thickTop="1" thickBot="1" x14ac:dyDescent="0.25">
      <c r="L194" s="214"/>
      <c r="M194" s="215" t="s">
        <v>64</v>
      </c>
      <c r="N194" s="215"/>
      <c r="O194" s="215"/>
      <c r="P194" s="215"/>
      <c r="Q194" s="216"/>
      <c r="R194" s="215" t="s">
        <v>65</v>
      </c>
      <c r="S194" s="215"/>
      <c r="T194" s="215"/>
      <c r="U194" s="215"/>
      <c r="V194" s="216"/>
      <c r="W194" s="217" t="s">
        <v>2</v>
      </c>
    </row>
    <row r="195" spans="12:23" ht="13.5" thickTop="1" x14ac:dyDescent="0.2">
      <c r="L195" s="218" t="s">
        <v>3</v>
      </c>
      <c r="M195" s="219"/>
      <c r="N195" s="211"/>
      <c r="O195" s="220"/>
      <c r="P195" s="254"/>
      <c r="Q195" s="220"/>
      <c r="R195" s="219"/>
      <c r="S195" s="211"/>
      <c r="T195" s="220"/>
      <c r="U195" s="254"/>
      <c r="V195" s="220"/>
      <c r="W195" s="222" t="s">
        <v>4</v>
      </c>
    </row>
    <row r="196" spans="12:23" ht="13.5" thickBot="1" x14ac:dyDescent="0.25">
      <c r="L196" s="223"/>
      <c r="M196" s="224" t="s">
        <v>35</v>
      </c>
      <c r="N196" s="225" t="s">
        <v>36</v>
      </c>
      <c r="O196" s="226" t="s">
        <v>37</v>
      </c>
      <c r="P196" s="255" t="s">
        <v>32</v>
      </c>
      <c r="Q196" s="226" t="s">
        <v>7</v>
      </c>
      <c r="R196" s="224" t="s">
        <v>35</v>
      </c>
      <c r="S196" s="225" t="s">
        <v>36</v>
      </c>
      <c r="T196" s="226" t="s">
        <v>37</v>
      </c>
      <c r="U196" s="255" t="s">
        <v>32</v>
      </c>
      <c r="V196" s="226" t="s">
        <v>7</v>
      </c>
      <c r="W196" s="228"/>
    </row>
    <row r="197" spans="12:23" ht="6" customHeight="1" thickTop="1" x14ac:dyDescent="0.2">
      <c r="L197" s="218"/>
      <c r="M197" s="229"/>
      <c r="N197" s="230"/>
      <c r="O197" s="231"/>
      <c r="P197" s="256"/>
      <c r="Q197" s="231"/>
      <c r="R197" s="229"/>
      <c r="S197" s="230"/>
      <c r="T197" s="231"/>
      <c r="U197" s="256"/>
      <c r="V197" s="231"/>
      <c r="W197" s="257"/>
    </row>
    <row r="198" spans="12:23" x14ac:dyDescent="0.2">
      <c r="L198" s="218" t="s">
        <v>10</v>
      </c>
      <c r="M198" s="234">
        <v>0</v>
      </c>
      <c r="N198" s="235">
        <v>0</v>
      </c>
      <c r="O198" s="236">
        <f>+M198+N198</f>
        <v>0</v>
      </c>
      <c r="P198" s="237">
        <v>0</v>
      </c>
      <c r="Q198" s="236">
        <f>O198+P198</f>
        <v>0</v>
      </c>
      <c r="R198" s="234">
        <v>0</v>
      </c>
      <c r="S198" s="235">
        <v>0</v>
      </c>
      <c r="T198" s="236">
        <f>+R198+S198</f>
        <v>0</v>
      </c>
      <c r="U198" s="237">
        <v>0</v>
      </c>
      <c r="V198" s="236">
        <f>T198+U198</f>
        <v>0</v>
      </c>
      <c r="W198" s="274">
        <f>IF(Q198=0,0,((V198/Q198)-1)*100)</f>
        <v>0</v>
      </c>
    </row>
    <row r="199" spans="12:23" x14ac:dyDescent="0.2">
      <c r="L199" s="218" t="s">
        <v>11</v>
      </c>
      <c r="M199" s="234">
        <v>0</v>
      </c>
      <c r="N199" s="235">
        <v>0</v>
      </c>
      <c r="O199" s="236">
        <f t="shared" ref="O199:O200" si="255">+M199+N199</f>
        <v>0</v>
      </c>
      <c r="P199" s="237">
        <v>0</v>
      </c>
      <c r="Q199" s="236">
        <f t="shared" ref="Q199:Q202" si="256">O199+P199</f>
        <v>0</v>
      </c>
      <c r="R199" s="234">
        <v>0</v>
      </c>
      <c r="S199" s="235">
        <v>0</v>
      </c>
      <c r="T199" s="236">
        <f>+R199+S199</f>
        <v>0</v>
      </c>
      <c r="U199" s="237">
        <v>0</v>
      </c>
      <c r="V199" s="236">
        <f t="shared" ref="V199:V206" si="257">T199+U199</f>
        <v>0</v>
      </c>
      <c r="W199" s="274">
        <f>IF(Q199=0,0,((V199/Q199)-1)*100)</f>
        <v>0</v>
      </c>
    </row>
    <row r="200" spans="12:23" ht="13.5" thickBot="1" x14ac:dyDescent="0.25">
      <c r="L200" s="223" t="s">
        <v>12</v>
      </c>
      <c r="M200" s="234">
        <v>0</v>
      </c>
      <c r="N200" s="235">
        <v>0</v>
      </c>
      <c r="O200" s="236">
        <f t="shared" si="255"/>
        <v>0</v>
      </c>
      <c r="P200" s="237">
        <v>0</v>
      </c>
      <c r="Q200" s="236">
        <f t="shared" si="256"/>
        <v>0</v>
      </c>
      <c r="R200" s="234">
        <v>0</v>
      </c>
      <c r="S200" s="235">
        <v>0</v>
      </c>
      <c r="T200" s="236">
        <f t="shared" ref="T200" si="258">+R200+S200</f>
        <v>0</v>
      </c>
      <c r="U200" s="237">
        <v>0</v>
      </c>
      <c r="V200" s="236">
        <f t="shared" si="257"/>
        <v>0</v>
      </c>
      <c r="W200" s="274">
        <f>IF(Q200=0,0,((V200/Q200)-1)*100)</f>
        <v>0</v>
      </c>
    </row>
    <row r="201" spans="12:23" ht="14.25" thickTop="1" thickBot="1" x14ac:dyDescent="0.25">
      <c r="L201" s="239" t="s">
        <v>38</v>
      </c>
      <c r="M201" s="240">
        <f t="shared" ref="M201:P201" si="259">+M198+M199+M200</f>
        <v>0</v>
      </c>
      <c r="N201" s="241">
        <f t="shared" si="259"/>
        <v>0</v>
      </c>
      <c r="O201" s="242">
        <f t="shared" si="259"/>
        <v>0</v>
      </c>
      <c r="P201" s="240">
        <f t="shared" si="259"/>
        <v>0</v>
      </c>
      <c r="Q201" s="242">
        <f t="shared" si="256"/>
        <v>0</v>
      </c>
      <c r="R201" s="240">
        <f t="shared" ref="R201:U201" si="260">+R198+R199+R200</f>
        <v>0</v>
      </c>
      <c r="S201" s="241">
        <f t="shared" si="260"/>
        <v>0</v>
      </c>
      <c r="T201" s="242">
        <f t="shared" si="260"/>
        <v>0</v>
      </c>
      <c r="U201" s="240">
        <f t="shared" si="260"/>
        <v>0</v>
      </c>
      <c r="V201" s="242">
        <f t="shared" si="257"/>
        <v>0</v>
      </c>
      <c r="W201" s="321">
        <f t="shared" ref="W201" si="261">IF(Q201=0,0,((V201/Q201)-1)*100)</f>
        <v>0</v>
      </c>
    </row>
    <row r="202" spans="12:23" ht="13.5" thickTop="1" x14ac:dyDescent="0.2">
      <c r="L202" s="218" t="s">
        <v>13</v>
      </c>
      <c r="M202" s="234">
        <v>0</v>
      </c>
      <c r="N202" s="235">
        <v>0</v>
      </c>
      <c r="O202" s="236">
        <f>M202+N202</f>
        <v>0</v>
      </c>
      <c r="P202" s="237">
        <v>0</v>
      </c>
      <c r="Q202" s="236">
        <f t="shared" si="256"/>
        <v>0</v>
      </c>
      <c r="R202" s="234">
        <v>0</v>
      </c>
      <c r="S202" s="235">
        <v>0</v>
      </c>
      <c r="T202" s="236">
        <f>SUM(R202:S202)</f>
        <v>0</v>
      </c>
      <c r="U202" s="237">
        <v>0</v>
      </c>
      <c r="V202" s="236">
        <f t="shared" si="257"/>
        <v>0</v>
      </c>
      <c r="W202" s="274">
        <f t="shared" ref="W202" si="262">IF(Q202=0,0,((V202/Q202)-1)*100)</f>
        <v>0</v>
      </c>
    </row>
    <row r="203" spans="12:23" ht="15.75" customHeight="1" x14ac:dyDescent="0.2">
      <c r="L203" s="218" t="s">
        <v>14</v>
      </c>
      <c r="M203" s="234">
        <v>0</v>
      </c>
      <c r="N203" s="235">
        <v>0</v>
      </c>
      <c r="O203" s="236">
        <f>M203+N203</f>
        <v>0</v>
      </c>
      <c r="P203" s="237">
        <v>0</v>
      </c>
      <c r="Q203" s="236">
        <f>O203+P203</f>
        <v>0</v>
      </c>
      <c r="R203" s="234">
        <v>0</v>
      </c>
      <c r="S203" s="235">
        <v>0</v>
      </c>
      <c r="T203" s="236">
        <f t="shared" ref="T203:T206" si="263">SUM(R203:S203)</f>
        <v>0</v>
      </c>
      <c r="U203" s="237">
        <v>0</v>
      </c>
      <c r="V203" s="236">
        <f>T203+U203</f>
        <v>0</v>
      </c>
      <c r="W203" s="343">
        <f>IF(Q203=0,0,((V203/Q203)-1)*100)</f>
        <v>0</v>
      </c>
    </row>
    <row r="204" spans="12:23" ht="13.5" thickBot="1" x14ac:dyDescent="0.25">
      <c r="L204" s="218" t="s">
        <v>15</v>
      </c>
      <c r="M204" s="234">
        <v>0</v>
      </c>
      <c r="N204" s="235">
        <v>0</v>
      </c>
      <c r="O204" s="236">
        <f>M204+N204</f>
        <v>0</v>
      </c>
      <c r="P204" s="237">
        <v>0</v>
      </c>
      <c r="Q204" s="236">
        <f>O204+P204</f>
        <v>0</v>
      </c>
      <c r="R204" s="234">
        <v>0</v>
      </c>
      <c r="S204" s="235">
        <v>0</v>
      </c>
      <c r="T204" s="236">
        <f t="shared" si="263"/>
        <v>0</v>
      </c>
      <c r="U204" s="237">
        <v>0</v>
      </c>
      <c r="V204" s="236">
        <f>T204+U204</f>
        <v>0</v>
      </c>
      <c r="W204" s="343">
        <f>IF(Q204=0,0,((V204/Q204)-1)*100)</f>
        <v>0</v>
      </c>
    </row>
    <row r="205" spans="12:23" ht="14.25" thickTop="1" thickBot="1" x14ac:dyDescent="0.25">
      <c r="L205" s="239" t="s">
        <v>61</v>
      </c>
      <c r="M205" s="240">
        <f>+M202+M203+M204</f>
        <v>0</v>
      </c>
      <c r="N205" s="241">
        <f t="shared" ref="N205:V205" si="264">+N202+N203+N204</f>
        <v>0</v>
      </c>
      <c r="O205" s="242">
        <f t="shared" si="264"/>
        <v>0</v>
      </c>
      <c r="P205" s="240">
        <f t="shared" si="264"/>
        <v>0</v>
      </c>
      <c r="Q205" s="242">
        <f t="shared" si="264"/>
        <v>0</v>
      </c>
      <c r="R205" s="240">
        <f>+R202+R203+R204</f>
        <v>0</v>
      </c>
      <c r="S205" s="241">
        <f>+S202+S203+S204</f>
        <v>0</v>
      </c>
      <c r="T205" s="242">
        <f t="shared" si="263"/>
        <v>0</v>
      </c>
      <c r="U205" s="240">
        <f t="shared" si="264"/>
        <v>0</v>
      </c>
      <c r="V205" s="242">
        <f t="shared" si="264"/>
        <v>0</v>
      </c>
      <c r="W205" s="340">
        <f t="shared" ref="W205" si="265">IF(Q205=0,0,((V205/Q205)-1)*100)</f>
        <v>0</v>
      </c>
    </row>
    <row r="206" spans="12:23" ht="13.5" thickTop="1" x14ac:dyDescent="0.2">
      <c r="L206" s="218" t="s">
        <v>16</v>
      </c>
      <c r="M206" s="234">
        <v>0</v>
      </c>
      <c r="N206" s="235">
        <v>0</v>
      </c>
      <c r="O206" s="236">
        <f>SUM(M206:N206)</f>
        <v>0</v>
      </c>
      <c r="P206" s="237">
        <v>0</v>
      </c>
      <c r="Q206" s="236">
        <f t="shared" ref="Q206" si="266">O206+P206</f>
        <v>0</v>
      </c>
      <c r="R206" s="234">
        <v>0</v>
      </c>
      <c r="S206" s="235">
        <v>0</v>
      </c>
      <c r="T206" s="236">
        <f t="shared" si="263"/>
        <v>0</v>
      </c>
      <c r="U206" s="237">
        <v>0</v>
      </c>
      <c r="V206" s="236">
        <f t="shared" si="257"/>
        <v>0</v>
      </c>
      <c r="W206" s="343">
        <f>IF(Q206=0,0,((V206/Q206)-1)*100)</f>
        <v>0</v>
      </c>
    </row>
    <row r="207" spans="12:23" ht="13.5" thickBot="1" x14ac:dyDescent="0.25">
      <c r="L207" s="218" t="s">
        <v>66</v>
      </c>
      <c r="M207" s="234">
        <v>0</v>
      </c>
      <c r="N207" s="235">
        <v>0</v>
      </c>
      <c r="O207" s="236">
        <f>SUM(M207:N207)</f>
        <v>0</v>
      </c>
      <c r="P207" s="237">
        <v>0</v>
      </c>
      <c r="Q207" s="236">
        <f>O207+P207</f>
        <v>0</v>
      </c>
      <c r="R207" s="234">
        <v>0</v>
      </c>
      <c r="S207" s="235">
        <v>0</v>
      </c>
      <c r="T207" s="236">
        <f>SUM(R207:S207)</f>
        <v>0</v>
      </c>
      <c r="U207" s="237">
        <v>0</v>
      </c>
      <c r="V207" s="236">
        <f>T207+U207</f>
        <v>0</v>
      </c>
      <c r="W207" s="343">
        <f t="shared" ref="W207:W208" si="267">IF(Q207=0,0,((V207/Q207)-1)*100)</f>
        <v>0</v>
      </c>
    </row>
    <row r="208" spans="12:23" ht="14.25" thickTop="1" thickBot="1" x14ac:dyDescent="0.25">
      <c r="L208" s="239" t="s">
        <v>67</v>
      </c>
      <c r="M208" s="240">
        <f>M205+M206+M207</f>
        <v>0</v>
      </c>
      <c r="N208" s="241">
        <f t="shared" ref="N208" si="268">N205+N206+N207</f>
        <v>0</v>
      </c>
      <c r="O208" s="242">
        <f t="shared" ref="O208" si="269">O205+O206+O207</f>
        <v>0</v>
      </c>
      <c r="P208" s="240">
        <f t="shared" ref="P208" si="270">P205+P206+P207</f>
        <v>0</v>
      </c>
      <c r="Q208" s="242">
        <f t="shared" ref="Q208" si="271">Q205+Q206+Q207</f>
        <v>0</v>
      </c>
      <c r="R208" s="240">
        <f t="shared" ref="R208" si="272">R205+R206+R207</f>
        <v>0</v>
      </c>
      <c r="S208" s="241">
        <f t="shared" ref="S208" si="273">S205+S206+S207</f>
        <v>0</v>
      </c>
      <c r="T208" s="242">
        <f t="shared" ref="T208" si="274">T205+T206+T207</f>
        <v>0</v>
      </c>
      <c r="U208" s="240">
        <f t="shared" ref="U208" si="275">U205+U206+U207</f>
        <v>0</v>
      </c>
      <c r="V208" s="242">
        <f t="shared" ref="V208" si="276">V205+V206+V207</f>
        <v>0</v>
      </c>
      <c r="W208" s="340">
        <f t="shared" si="267"/>
        <v>0</v>
      </c>
    </row>
    <row r="209" spans="1:23" ht="14.25" thickTop="1" thickBot="1" x14ac:dyDescent="0.25">
      <c r="L209" s="239" t="s">
        <v>68</v>
      </c>
      <c r="M209" s="240">
        <f>+M201+M205+M206+M207</f>
        <v>0</v>
      </c>
      <c r="N209" s="241">
        <f t="shared" ref="N209:V209" si="277">+N201+N205+N206+N207</f>
        <v>0</v>
      </c>
      <c r="O209" s="242">
        <f t="shared" si="277"/>
        <v>0</v>
      </c>
      <c r="P209" s="240">
        <f t="shared" si="277"/>
        <v>0</v>
      </c>
      <c r="Q209" s="242">
        <f t="shared" si="277"/>
        <v>0</v>
      </c>
      <c r="R209" s="240">
        <f t="shared" si="277"/>
        <v>0</v>
      </c>
      <c r="S209" s="241">
        <f t="shared" si="277"/>
        <v>0</v>
      </c>
      <c r="T209" s="242">
        <f t="shared" si="277"/>
        <v>0</v>
      </c>
      <c r="U209" s="240">
        <f t="shared" si="277"/>
        <v>0</v>
      </c>
      <c r="V209" s="242">
        <f t="shared" si="277"/>
        <v>0</v>
      </c>
      <c r="W209" s="340">
        <f>IF(Q209=0,0,((V209/Q209)-1)*100)</f>
        <v>0</v>
      </c>
    </row>
    <row r="210" spans="1:23" ht="14.25" thickTop="1" thickBot="1" x14ac:dyDescent="0.25">
      <c r="L210" s="218" t="s">
        <v>18</v>
      </c>
      <c r="M210" s="234">
        <v>0</v>
      </c>
      <c r="N210" s="235">
        <v>0</v>
      </c>
      <c r="O210" s="244">
        <f>SUM(M210:N210)</f>
        <v>0</v>
      </c>
      <c r="P210" s="245">
        <v>0</v>
      </c>
      <c r="Q210" s="236">
        <f>O210+P210</f>
        <v>0</v>
      </c>
      <c r="R210" s="234"/>
      <c r="S210" s="235"/>
      <c r="T210" s="244"/>
      <c r="U210" s="245"/>
      <c r="V210" s="236"/>
      <c r="W210" s="343"/>
    </row>
    <row r="211" spans="1:23" ht="14.25" thickTop="1" thickBot="1" x14ac:dyDescent="0.25">
      <c r="L211" s="246" t="s">
        <v>19</v>
      </c>
      <c r="M211" s="247">
        <f t="shared" ref="M211:Q211" si="278">+M206+M207+M210</f>
        <v>0</v>
      </c>
      <c r="N211" s="247">
        <f t="shared" si="278"/>
        <v>0</v>
      </c>
      <c r="O211" s="248">
        <f t="shared" si="278"/>
        <v>0</v>
      </c>
      <c r="P211" s="249">
        <f t="shared" si="278"/>
        <v>0</v>
      </c>
      <c r="Q211" s="248">
        <f t="shared" si="278"/>
        <v>0</v>
      </c>
      <c r="R211" s="247"/>
      <c r="S211" s="247"/>
      <c r="T211" s="248"/>
      <c r="U211" s="249"/>
      <c r="V211" s="248"/>
      <c r="W211" s="342"/>
    </row>
    <row r="212" spans="1:23" ht="13.5" thickTop="1" x14ac:dyDescent="0.2">
      <c r="A212" s="324"/>
      <c r="K212" s="324"/>
      <c r="L212" s="218" t="s">
        <v>21</v>
      </c>
      <c r="M212" s="234">
        <v>0</v>
      </c>
      <c r="N212" s="235">
        <v>0</v>
      </c>
      <c r="O212" s="244">
        <f>SUM(M212:N212)</f>
        <v>0</v>
      </c>
      <c r="P212" s="251">
        <v>0</v>
      </c>
      <c r="Q212" s="236">
        <f>O212+P212</f>
        <v>0</v>
      </c>
      <c r="R212" s="234"/>
      <c r="S212" s="235"/>
      <c r="T212" s="244"/>
      <c r="U212" s="251"/>
      <c r="V212" s="236"/>
      <c r="W212" s="343"/>
    </row>
    <row r="213" spans="1:23" x14ac:dyDescent="0.2">
      <c r="A213" s="324"/>
      <c r="K213" s="324"/>
      <c r="L213" s="218" t="s">
        <v>22</v>
      </c>
      <c r="M213" s="234">
        <v>0</v>
      </c>
      <c r="N213" s="235">
        <v>0</v>
      </c>
      <c r="O213" s="244">
        <f>SUM(M213:N213)</f>
        <v>0</v>
      </c>
      <c r="P213" s="237">
        <v>0</v>
      </c>
      <c r="Q213" s="236">
        <f>O213+P213</f>
        <v>0</v>
      </c>
      <c r="R213" s="234"/>
      <c r="S213" s="235"/>
      <c r="T213" s="244"/>
      <c r="U213" s="237"/>
      <c r="V213" s="236"/>
      <c r="W213" s="343"/>
    </row>
    <row r="214" spans="1:23" ht="12.75" customHeight="1" thickBot="1" x14ac:dyDescent="0.25">
      <c r="A214" s="324"/>
      <c r="K214" s="324"/>
      <c r="L214" s="218" t="s">
        <v>23</v>
      </c>
      <c r="M214" s="234">
        <v>0</v>
      </c>
      <c r="N214" s="235">
        <v>0</v>
      </c>
      <c r="O214" s="244">
        <f>SUM(M214:N214)</f>
        <v>0</v>
      </c>
      <c r="P214" s="237">
        <v>0</v>
      </c>
      <c r="Q214" s="236">
        <f t="shared" ref="Q214:Q216" si="279">O214+P214</f>
        <v>0</v>
      </c>
      <c r="R214" s="234"/>
      <c r="S214" s="235"/>
      <c r="T214" s="244"/>
      <c r="U214" s="237"/>
      <c r="V214" s="236"/>
      <c r="W214" s="343"/>
    </row>
    <row r="215" spans="1:23" ht="13.5" customHeight="1" thickTop="1" thickBot="1" x14ac:dyDescent="0.25">
      <c r="L215" s="239" t="s">
        <v>40</v>
      </c>
      <c r="M215" s="240">
        <f t="shared" ref="M215:P215" si="280">+M212+M213+M214</f>
        <v>0</v>
      </c>
      <c r="N215" s="241">
        <f t="shared" si="280"/>
        <v>0</v>
      </c>
      <c r="O215" s="242">
        <f t="shared" si="280"/>
        <v>0</v>
      </c>
      <c r="P215" s="240">
        <f t="shared" si="280"/>
        <v>0</v>
      </c>
      <c r="Q215" s="242">
        <f t="shared" si="279"/>
        <v>0</v>
      </c>
      <c r="R215" s="240"/>
      <c r="S215" s="241"/>
      <c r="T215" s="242"/>
      <c r="U215" s="240"/>
      <c r="V215" s="242"/>
      <c r="W215" s="340"/>
    </row>
    <row r="216" spans="1:23" ht="14.25" thickTop="1" thickBot="1" x14ac:dyDescent="0.25">
      <c r="L216" s="239" t="s">
        <v>63</v>
      </c>
      <c r="M216" s="240">
        <f>+M201+M209+M211+M215</f>
        <v>0</v>
      </c>
      <c r="N216" s="241">
        <f>+N201+N209+N211+N215</f>
        <v>0</v>
      </c>
      <c r="O216" s="242">
        <f>+O201+O209+O211+O215</f>
        <v>0</v>
      </c>
      <c r="P216" s="240">
        <f>+P201+P209+P211+P215</f>
        <v>0</v>
      </c>
      <c r="Q216" s="242">
        <f t="shared" si="279"/>
        <v>0</v>
      </c>
      <c r="R216" s="240"/>
      <c r="S216" s="241"/>
      <c r="T216" s="242"/>
      <c r="U216" s="240"/>
      <c r="V216" s="242"/>
      <c r="W216" s="340"/>
    </row>
    <row r="217" spans="1:23" ht="13.5" customHeight="1" thickTop="1" thickBot="1" x14ac:dyDescent="0.25">
      <c r="L217" s="252" t="s">
        <v>60</v>
      </c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</row>
    <row r="218" spans="1:23" ht="13.5" thickTop="1" x14ac:dyDescent="0.2">
      <c r="L218" s="513" t="s">
        <v>56</v>
      </c>
      <c r="M218" s="514"/>
      <c r="N218" s="514"/>
      <c r="O218" s="514"/>
      <c r="P218" s="514"/>
      <c r="Q218" s="514"/>
      <c r="R218" s="514"/>
      <c r="S218" s="514"/>
      <c r="T218" s="514"/>
      <c r="U218" s="514"/>
      <c r="V218" s="514"/>
      <c r="W218" s="515"/>
    </row>
    <row r="219" spans="1:23" ht="13.5" thickBot="1" x14ac:dyDescent="0.25">
      <c r="L219" s="516" t="s">
        <v>53</v>
      </c>
      <c r="M219" s="517"/>
      <c r="N219" s="517"/>
      <c r="O219" s="517"/>
      <c r="P219" s="517"/>
      <c r="Q219" s="517"/>
      <c r="R219" s="517"/>
      <c r="S219" s="517"/>
      <c r="T219" s="517"/>
      <c r="U219" s="517"/>
      <c r="V219" s="517"/>
      <c r="W219" s="518"/>
    </row>
    <row r="220" spans="1:23" ht="14.25" thickTop="1" thickBot="1" x14ac:dyDescent="0.25">
      <c r="L220" s="211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3" t="s">
        <v>34</v>
      </c>
    </row>
    <row r="221" spans="1:23" ht="14.25" thickTop="1" thickBot="1" x14ac:dyDescent="0.25">
      <c r="L221" s="214"/>
      <c r="M221" s="215" t="s">
        <v>64</v>
      </c>
      <c r="N221" s="215"/>
      <c r="O221" s="215"/>
      <c r="P221" s="215"/>
      <c r="Q221" s="216"/>
      <c r="R221" s="215" t="s">
        <v>65</v>
      </c>
      <c r="S221" s="215"/>
      <c r="T221" s="215"/>
      <c r="U221" s="215"/>
      <c r="V221" s="216"/>
      <c r="W221" s="217" t="s">
        <v>2</v>
      </c>
    </row>
    <row r="222" spans="1:23" ht="13.5" thickTop="1" x14ac:dyDescent="0.2">
      <c r="L222" s="218" t="s">
        <v>3</v>
      </c>
      <c r="M222" s="219"/>
      <c r="N222" s="211"/>
      <c r="O222" s="220"/>
      <c r="P222" s="254"/>
      <c r="Q222" s="220"/>
      <c r="R222" s="219"/>
      <c r="S222" s="211"/>
      <c r="T222" s="220"/>
      <c r="U222" s="254"/>
      <c r="V222" s="220"/>
      <c r="W222" s="222" t="s">
        <v>4</v>
      </c>
    </row>
    <row r="223" spans="1:23" ht="13.5" thickBot="1" x14ac:dyDescent="0.25">
      <c r="L223" s="223"/>
      <c r="M223" s="224" t="s">
        <v>35</v>
      </c>
      <c r="N223" s="225" t="s">
        <v>36</v>
      </c>
      <c r="O223" s="226" t="s">
        <v>37</v>
      </c>
      <c r="P223" s="255" t="s">
        <v>32</v>
      </c>
      <c r="Q223" s="226" t="s">
        <v>7</v>
      </c>
      <c r="R223" s="224" t="s">
        <v>35</v>
      </c>
      <c r="S223" s="225" t="s">
        <v>36</v>
      </c>
      <c r="T223" s="226" t="s">
        <v>37</v>
      </c>
      <c r="U223" s="255" t="s">
        <v>32</v>
      </c>
      <c r="V223" s="226" t="s">
        <v>7</v>
      </c>
      <c r="W223" s="228"/>
    </row>
    <row r="224" spans="1:23" ht="4.5" customHeight="1" thickTop="1" x14ac:dyDescent="0.2">
      <c r="L224" s="218"/>
      <c r="M224" s="229"/>
      <c r="N224" s="230"/>
      <c r="O224" s="231"/>
      <c r="P224" s="256"/>
      <c r="Q224" s="231"/>
      <c r="R224" s="229"/>
      <c r="S224" s="230"/>
      <c r="T224" s="231"/>
      <c r="U224" s="256"/>
      <c r="V224" s="231"/>
      <c r="W224" s="257"/>
    </row>
    <row r="225" spans="1:23" x14ac:dyDescent="0.2">
      <c r="L225" s="218" t="s">
        <v>10</v>
      </c>
      <c r="M225" s="234">
        <f t="shared" ref="M225:N227" si="281">+M171+M198</f>
        <v>0</v>
      </c>
      <c r="N225" s="235">
        <f t="shared" si="281"/>
        <v>0</v>
      </c>
      <c r="O225" s="236">
        <f>M225+N225</f>
        <v>0</v>
      </c>
      <c r="P225" s="258">
        <f>+P171+P198</f>
        <v>0</v>
      </c>
      <c r="Q225" s="236">
        <f>O225+P225</f>
        <v>0</v>
      </c>
      <c r="R225" s="234">
        <f t="shared" ref="R225:S227" si="282">+R171+R198</f>
        <v>0</v>
      </c>
      <c r="S225" s="235">
        <f t="shared" si="282"/>
        <v>0</v>
      </c>
      <c r="T225" s="236">
        <f>R225+S225</f>
        <v>0</v>
      </c>
      <c r="U225" s="258">
        <f>+U171+U198</f>
        <v>0</v>
      </c>
      <c r="V225" s="236">
        <f>T225+U225</f>
        <v>0</v>
      </c>
      <c r="W225" s="274">
        <f>IF(Q225=0,0,((V225/Q225)-1)*100)</f>
        <v>0</v>
      </c>
    </row>
    <row r="226" spans="1:23" x14ac:dyDescent="0.2">
      <c r="L226" s="218" t="s">
        <v>11</v>
      </c>
      <c r="M226" s="234">
        <f t="shared" si="281"/>
        <v>0</v>
      </c>
      <c r="N226" s="235">
        <f t="shared" si="281"/>
        <v>0</v>
      </c>
      <c r="O226" s="236">
        <f t="shared" ref="O226:O227" si="283">M226+N226</f>
        <v>0</v>
      </c>
      <c r="P226" s="258">
        <f>+P172+P199</f>
        <v>0</v>
      </c>
      <c r="Q226" s="236">
        <f t="shared" ref="Q226:Q229" si="284">O226+P226</f>
        <v>0</v>
      </c>
      <c r="R226" s="234">
        <f t="shared" si="282"/>
        <v>0</v>
      </c>
      <c r="S226" s="235">
        <f t="shared" si="282"/>
        <v>0</v>
      </c>
      <c r="T226" s="236">
        <f t="shared" ref="T226:T227" si="285">R226+S226</f>
        <v>0</v>
      </c>
      <c r="U226" s="258">
        <f>+U172+U199</f>
        <v>0</v>
      </c>
      <c r="V226" s="236">
        <f t="shared" ref="V226:V233" si="286">T226+U226</f>
        <v>0</v>
      </c>
      <c r="W226" s="274">
        <f>IF(Q226=0,0,((V226/Q226)-1)*100)</f>
        <v>0</v>
      </c>
    </row>
    <row r="227" spans="1:23" ht="13.5" thickBot="1" x14ac:dyDescent="0.25">
      <c r="L227" s="223" t="s">
        <v>12</v>
      </c>
      <c r="M227" s="234">
        <f t="shared" si="281"/>
        <v>0</v>
      </c>
      <c r="N227" s="235">
        <f t="shared" si="281"/>
        <v>0</v>
      </c>
      <c r="O227" s="236">
        <f t="shared" si="283"/>
        <v>0</v>
      </c>
      <c r="P227" s="258">
        <f>+P173+P200</f>
        <v>0</v>
      </c>
      <c r="Q227" s="236">
        <f t="shared" si="284"/>
        <v>0</v>
      </c>
      <c r="R227" s="234">
        <f t="shared" si="282"/>
        <v>0</v>
      </c>
      <c r="S227" s="235">
        <f t="shared" si="282"/>
        <v>0</v>
      </c>
      <c r="T227" s="236">
        <f t="shared" si="285"/>
        <v>0</v>
      </c>
      <c r="U227" s="258">
        <f>+U173+U200</f>
        <v>0</v>
      </c>
      <c r="V227" s="236">
        <f t="shared" si="286"/>
        <v>0</v>
      </c>
      <c r="W227" s="274">
        <f>IF(Q227=0,0,((V227/Q227)-1)*100)</f>
        <v>0</v>
      </c>
    </row>
    <row r="228" spans="1:23" ht="14.25" thickTop="1" thickBot="1" x14ac:dyDescent="0.25">
      <c r="L228" s="239" t="s">
        <v>38</v>
      </c>
      <c r="M228" s="240">
        <f t="shared" ref="M228:P228" si="287">+M225+M226+M227</f>
        <v>0</v>
      </c>
      <c r="N228" s="241">
        <f t="shared" si="287"/>
        <v>0</v>
      </c>
      <c r="O228" s="242">
        <f t="shared" si="287"/>
        <v>0</v>
      </c>
      <c r="P228" s="240">
        <f t="shared" si="287"/>
        <v>0</v>
      </c>
      <c r="Q228" s="242">
        <f t="shared" si="284"/>
        <v>0</v>
      </c>
      <c r="R228" s="240">
        <f t="shared" ref="R228:U228" si="288">+R225+R226+R227</f>
        <v>0</v>
      </c>
      <c r="S228" s="241">
        <f t="shared" si="288"/>
        <v>0</v>
      </c>
      <c r="T228" s="242">
        <f t="shared" si="288"/>
        <v>0</v>
      </c>
      <c r="U228" s="240">
        <f t="shared" si="288"/>
        <v>0</v>
      </c>
      <c r="V228" s="242">
        <f t="shared" si="286"/>
        <v>0</v>
      </c>
      <c r="W228" s="321">
        <f t="shared" ref="W228" si="289">IF(Q228=0,0,((V228/Q228)-1)*100)</f>
        <v>0</v>
      </c>
    </row>
    <row r="229" spans="1:23" ht="13.5" thickTop="1" x14ac:dyDescent="0.2">
      <c r="L229" s="218" t="s">
        <v>13</v>
      </c>
      <c r="M229" s="234">
        <f t="shared" ref="M229:N231" si="290">+M175+M202</f>
        <v>0</v>
      </c>
      <c r="N229" s="235">
        <f t="shared" si="290"/>
        <v>0</v>
      </c>
      <c r="O229" s="236">
        <f t="shared" ref="O229" si="291">M229+N229</f>
        <v>0</v>
      </c>
      <c r="P229" s="258">
        <f>+P175+P202</f>
        <v>0</v>
      </c>
      <c r="Q229" s="337">
        <f t="shared" si="284"/>
        <v>0</v>
      </c>
      <c r="R229" s="234">
        <f t="shared" ref="R229:S231" si="292">+R175+R202</f>
        <v>0</v>
      </c>
      <c r="S229" s="235">
        <f t="shared" si="292"/>
        <v>0</v>
      </c>
      <c r="T229" s="236">
        <f>R229+S229</f>
        <v>0</v>
      </c>
      <c r="U229" s="258">
        <f>+U175+U202</f>
        <v>0</v>
      </c>
      <c r="V229" s="337">
        <f t="shared" si="286"/>
        <v>0</v>
      </c>
      <c r="W229" s="274">
        <f>IF(Q229=0,0,((V229/Q229)-1)*100)</f>
        <v>0</v>
      </c>
    </row>
    <row r="230" spans="1:23" x14ac:dyDescent="0.2">
      <c r="L230" s="218" t="s">
        <v>14</v>
      </c>
      <c r="M230" s="234">
        <f t="shared" si="290"/>
        <v>0</v>
      </c>
      <c r="N230" s="235">
        <f t="shared" si="290"/>
        <v>0</v>
      </c>
      <c r="O230" s="244">
        <f>M230+N230</f>
        <v>0</v>
      </c>
      <c r="P230" s="258">
        <f>+P176+P203</f>
        <v>0</v>
      </c>
      <c r="Q230" s="236">
        <f>O230+P230</f>
        <v>0</v>
      </c>
      <c r="R230" s="234">
        <f t="shared" si="292"/>
        <v>0</v>
      </c>
      <c r="S230" s="235">
        <f t="shared" si="292"/>
        <v>0</v>
      </c>
      <c r="T230" s="244">
        <f t="shared" ref="T230:T233" si="293">R230+S230</f>
        <v>0</v>
      </c>
      <c r="U230" s="258">
        <f>+U176+U203</f>
        <v>0</v>
      </c>
      <c r="V230" s="236">
        <f>T230+U230</f>
        <v>0</v>
      </c>
      <c r="W230" s="274">
        <f>IF(Q230=0,0,((V230/Q230)-1)*100)</f>
        <v>0</v>
      </c>
    </row>
    <row r="231" spans="1:23" ht="13.5" thickBot="1" x14ac:dyDescent="0.25">
      <c r="L231" s="218" t="s">
        <v>15</v>
      </c>
      <c r="M231" s="234">
        <f t="shared" si="290"/>
        <v>0</v>
      </c>
      <c r="N231" s="235">
        <f t="shared" si="290"/>
        <v>0</v>
      </c>
      <c r="O231" s="236">
        <f>M231+N231</f>
        <v>0</v>
      </c>
      <c r="P231" s="258">
        <f>+P177+P204</f>
        <v>0</v>
      </c>
      <c r="Q231" s="266">
        <f>O231+P231</f>
        <v>0</v>
      </c>
      <c r="R231" s="234">
        <f t="shared" si="292"/>
        <v>0</v>
      </c>
      <c r="S231" s="235">
        <f t="shared" si="292"/>
        <v>0</v>
      </c>
      <c r="T231" s="236">
        <f t="shared" si="293"/>
        <v>0</v>
      </c>
      <c r="U231" s="258">
        <f>+U177+U204</f>
        <v>0</v>
      </c>
      <c r="V231" s="266">
        <f>T231+U231</f>
        <v>0</v>
      </c>
      <c r="W231" s="274">
        <f t="shared" ref="W231:W232" si="294">IF(Q231=0,0,((V231/Q231)-1)*100)</f>
        <v>0</v>
      </c>
    </row>
    <row r="232" spans="1:23" ht="14.25" thickTop="1" thickBot="1" x14ac:dyDescent="0.25">
      <c r="L232" s="239" t="s">
        <v>61</v>
      </c>
      <c r="M232" s="240">
        <f>+M229+M230+M231</f>
        <v>0</v>
      </c>
      <c r="N232" s="241">
        <f t="shared" ref="N232" si="295">+N229+N230+N231</f>
        <v>0</v>
      </c>
      <c r="O232" s="242">
        <f t="shared" ref="O232" si="296">+O229+O230+O231</f>
        <v>0</v>
      </c>
      <c r="P232" s="240">
        <f t="shared" ref="P232" si="297">+P229+P230+P231</f>
        <v>0</v>
      </c>
      <c r="Q232" s="242">
        <f t="shared" ref="Q232" si="298">+Q229+Q230+Q231</f>
        <v>0</v>
      </c>
      <c r="R232" s="240">
        <f>+R229+R230+R231</f>
        <v>0</v>
      </c>
      <c r="S232" s="241">
        <f t="shared" ref="S232:V232" si="299">+S229+S230+S231</f>
        <v>0</v>
      </c>
      <c r="T232" s="242">
        <f t="shared" si="293"/>
        <v>0</v>
      </c>
      <c r="U232" s="240">
        <f t="shared" si="299"/>
        <v>0</v>
      </c>
      <c r="V232" s="242">
        <f t="shared" si="299"/>
        <v>0</v>
      </c>
      <c r="W232" s="321">
        <f t="shared" si="294"/>
        <v>0</v>
      </c>
    </row>
    <row r="233" spans="1:23" ht="13.5" thickTop="1" x14ac:dyDescent="0.2">
      <c r="L233" s="218" t="s">
        <v>16</v>
      </c>
      <c r="M233" s="234">
        <f>+M179+M206</f>
        <v>0</v>
      </c>
      <c r="N233" s="235">
        <f>+N179+N206</f>
        <v>0</v>
      </c>
      <c r="O233" s="236">
        <f t="shared" ref="O233" si="300">M233+N233</f>
        <v>0</v>
      </c>
      <c r="P233" s="258">
        <f>+P179+P206</f>
        <v>0</v>
      </c>
      <c r="Q233" s="236">
        <f t="shared" ref="Q233" si="301">O233+P233</f>
        <v>0</v>
      </c>
      <c r="R233" s="234">
        <f>+R179+R206</f>
        <v>0</v>
      </c>
      <c r="S233" s="235">
        <f>+S179+S206</f>
        <v>0</v>
      </c>
      <c r="T233" s="236">
        <f t="shared" si="293"/>
        <v>0</v>
      </c>
      <c r="U233" s="258">
        <f>+U179+U206</f>
        <v>0</v>
      </c>
      <c r="V233" s="236">
        <f t="shared" si="286"/>
        <v>0</v>
      </c>
      <c r="W233" s="343">
        <f t="shared" ref="W233" si="302">IF(Q233=0,0,((V233/Q233)-1)*100)</f>
        <v>0</v>
      </c>
    </row>
    <row r="234" spans="1:23" ht="13.5" thickBot="1" x14ac:dyDescent="0.25">
      <c r="L234" s="218" t="s">
        <v>66</v>
      </c>
      <c r="M234" s="234">
        <f>+M180+M207</f>
        <v>0</v>
      </c>
      <c r="N234" s="235">
        <f>+N180+N207</f>
        <v>0</v>
      </c>
      <c r="O234" s="236">
        <f>M234+N234</f>
        <v>0</v>
      </c>
      <c r="P234" s="258">
        <f>+P180+P207</f>
        <v>0</v>
      </c>
      <c r="Q234" s="236">
        <f>O234+P234</f>
        <v>0</v>
      </c>
      <c r="R234" s="234">
        <f>+R180+R207</f>
        <v>0</v>
      </c>
      <c r="S234" s="235">
        <f>+S180+S207</f>
        <v>0</v>
      </c>
      <c r="T234" s="236">
        <f>R234+S234</f>
        <v>0</v>
      </c>
      <c r="U234" s="258">
        <f>+U180+U207</f>
        <v>0</v>
      </c>
      <c r="V234" s="236">
        <f>T234+U234</f>
        <v>0</v>
      </c>
      <c r="W234" s="343">
        <f t="shared" ref="W234:W235" si="303">IF(Q234=0,0,((V234/Q234)-1)*100)</f>
        <v>0</v>
      </c>
    </row>
    <row r="235" spans="1:23" ht="14.25" thickTop="1" thickBot="1" x14ac:dyDescent="0.25">
      <c r="L235" s="239" t="s">
        <v>67</v>
      </c>
      <c r="M235" s="240">
        <f>M232+M233+M234</f>
        <v>0</v>
      </c>
      <c r="N235" s="241">
        <f t="shared" ref="N235" si="304">N232+N233+N234</f>
        <v>0</v>
      </c>
      <c r="O235" s="242">
        <f t="shared" ref="O235" si="305">O232+O233+O234</f>
        <v>0</v>
      </c>
      <c r="P235" s="240">
        <f t="shared" ref="P235" si="306">P232+P233+P234</f>
        <v>0</v>
      </c>
      <c r="Q235" s="242">
        <f t="shared" ref="Q235" si="307">Q232+Q233+Q234</f>
        <v>0</v>
      </c>
      <c r="R235" s="240">
        <f t="shared" ref="R235" si="308">R232+R233+R234</f>
        <v>0</v>
      </c>
      <c r="S235" s="241">
        <f t="shared" ref="S235" si="309">S232+S233+S234</f>
        <v>0</v>
      </c>
      <c r="T235" s="242">
        <f t="shared" ref="T235" si="310">T232+T233+T234</f>
        <v>0</v>
      </c>
      <c r="U235" s="240">
        <f t="shared" ref="U235" si="311">U232+U233+U234</f>
        <v>0</v>
      </c>
      <c r="V235" s="242">
        <f t="shared" ref="V235" si="312">V232+V233+V234</f>
        <v>0</v>
      </c>
      <c r="W235" s="340">
        <f t="shared" si="303"/>
        <v>0</v>
      </c>
    </row>
    <row r="236" spans="1:23" ht="14.25" thickTop="1" thickBot="1" x14ac:dyDescent="0.25">
      <c r="L236" s="239" t="s">
        <v>68</v>
      </c>
      <c r="M236" s="240">
        <f>+M228+M232+M233+M234</f>
        <v>0</v>
      </c>
      <c r="N236" s="241">
        <f t="shared" ref="N236:V236" si="313">+N228+N232+N233+N234</f>
        <v>0</v>
      </c>
      <c r="O236" s="242">
        <f t="shared" si="313"/>
        <v>0</v>
      </c>
      <c r="P236" s="240">
        <f t="shared" si="313"/>
        <v>0</v>
      </c>
      <c r="Q236" s="242">
        <f t="shared" si="313"/>
        <v>0</v>
      </c>
      <c r="R236" s="240">
        <f t="shared" si="313"/>
        <v>0</v>
      </c>
      <c r="S236" s="241">
        <f t="shared" si="313"/>
        <v>0</v>
      </c>
      <c r="T236" s="242">
        <f t="shared" si="313"/>
        <v>0</v>
      </c>
      <c r="U236" s="240">
        <f t="shared" si="313"/>
        <v>0</v>
      </c>
      <c r="V236" s="242">
        <f t="shared" si="313"/>
        <v>0</v>
      </c>
      <c r="W236" s="340">
        <f>IF(Q236=0,0,((V236/Q236)-1)*100)</f>
        <v>0</v>
      </c>
    </row>
    <row r="237" spans="1:23" ht="14.25" thickTop="1" thickBot="1" x14ac:dyDescent="0.25">
      <c r="L237" s="218" t="s">
        <v>18</v>
      </c>
      <c r="M237" s="234">
        <f>+M183+M210</f>
        <v>0</v>
      </c>
      <c r="N237" s="235">
        <f>+N183+N210</f>
        <v>0</v>
      </c>
      <c r="O237" s="244">
        <f>M237+N237</f>
        <v>0</v>
      </c>
      <c r="P237" s="259">
        <f>+P183+P210</f>
        <v>0</v>
      </c>
      <c r="Q237" s="236">
        <f>O237+P237</f>
        <v>0</v>
      </c>
      <c r="R237" s="234"/>
      <c r="S237" s="235"/>
      <c r="T237" s="244"/>
      <c r="U237" s="259"/>
      <c r="V237" s="236"/>
      <c r="W237" s="274"/>
    </row>
    <row r="238" spans="1:23" ht="14.25" thickTop="1" thickBot="1" x14ac:dyDescent="0.25">
      <c r="L238" s="246" t="s">
        <v>19</v>
      </c>
      <c r="M238" s="247">
        <f t="shared" ref="M238:Q238" si="314">+M233+M234+M237</f>
        <v>0</v>
      </c>
      <c r="N238" s="247">
        <f t="shared" si="314"/>
        <v>0</v>
      </c>
      <c r="O238" s="248">
        <f t="shared" si="314"/>
        <v>0</v>
      </c>
      <c r="P238" s="249">
        <f t="shared" si="314"/>
        <v>0</v>
      </c>
      <c r="Q238" s="248">
        <f t="shared" si="314"/>
        <v>0</v>
      </c>
      <c r="R238" s="247"/>
      <c r="S238" s="247"/>
      <c r="T238" s="248"/>
      <c r="U238" s="249"/>
      <c r="V238" s="248"/>
      <c r="W238" s="342"/>
    </row>
    <row r="239" spans="1:23" ht="13.5" thickTop="1" x14ac:dyDescent="0.2">
      <c r="A239" s="324"/>
      <c r="K239" s="324"/>
      <c r="L239" s="218" t="s">
        <v>21</v>
      </c>
      <c r="M239" s="234">
        <f t="shared" ref="M239:N241" si="315">+M185+M212</f>
        <v>0</v>
      </c>
      <c r="N239" s="235">
        <f t="shared" si="315"/>
        <v>0</v>
      </c>
      <c r="O239" s="244">
        <f>M239+N239</f>
        <v>0</v>
      </c>
      <c r="P239" s="260">
        <f>+P185+P212</f>
        <v>0</v>
      </c>
      <c r="Q239" s="236">
        <f>O239+P239</f>
        <v>0</v>
      </c>
      <c r="R239" s="234"/>
      <c r="S239" s="235"/>
      <c r="T239" s="244"/>
      <c r="U239" s="260"/>
      <c r="V239" s="236"/>
      <c r="W239" s="274"/>
    </row>
    <row r="240" spans="1:23" x14ac:dyDescent="0.2">
      <c r="A240" s="324"/>
      <c r="K240" s="324"/>
      <c r="L240" s="218" t="s">
        <v>22</v>
      </c>
      <c r="M240" s="234">
        <f t="shared" si="315"/>
        <v>0</v>
      </c>
      <c r="N240" s="235">
        <f t="shared" si="315"/>
        <v>0</v>
      </c>
      <c r="O240" s="244">
        <f t="shared" ref="O240:O241" si="316">M240+N240</f>
        <v>0</v>
      </c>
      <c r="P240" s="258">
        <f>+P186+P213</f>
        <v>0</v>
      </c>
      <c r="Q240" s="236">
        <f>O240+P240</f>
        <v>0</v>
      </c>
      <c r="R240" s="234"/>
      <c r="S240" s="235"/>
      <c r="T240" s="244"/>
      <c r="U240" s="258"/>
      <c r="V240" s="236"/>
      <c r="W240" s="274"/>
    </row>
    <row r="241" spans="1:23" ht="13.5" thickBot="1" x14ac:dyDescent="0.25">
      <c r="A241" s="324"/>
      <c r="K241" s="324"/>
      <c r="L241" s="218" t="s">
        <v>23</v>
      </c>
      <c r="M241" s="234">
        <f t="shared" si="315"/>
        <v>0</v>
      </c>
      <c r="N241" s="235">
        <f t="shared" si="315"/>
        <v>0</v>
      </c>
      <c r="O241" s="244">
        <f t="shared" si="316"/>
        <v>0</v>
      </c>
      <c r="P241" s="258">
        <f>+P187+P214</f>
        <v>0</v>
      </c>
      <c r="Q241" s="236">
        <f t="shared" ref="Q241:Q243" si="317">O241+P241</f>
        <v>0</v>
      </c>
      <c r="R241" s="234"/>
      <c r="S241" s="235"/>
      <c r="T241" s="244"/>
      <c r="U241" s="258"/>
      <c r="V241" s="236"/>
      <c r="W241" s="274"/>
    </row>
    <row r="242" spans="1:23" ht="13.5" customHeight="1" thickTop="1" thickBot="1" x14ac:dyDescent="0.25">
      <c r="L242" s="239" t="s">
        <v>40</v>
      </c>
      <c r="M242" s="240">
        <f t="shared" ref="M242:P242" si="318">+M239+M240+M241</f>
        <v>0</v>
      </c>
      <c r="N242" s="241">
        <f t="shared" si="318"/>
        <v>0</v>
      </c>
      <c r="O242" s="242">
        <f t="shared" si="318"/>
        <v>0</v>
      </c>
      <c r="P242" s="240">
        <f t="shared" si="318"/>
        <v>0</v>
      </c>
      <c r="Q242" s="242">
        <f t="shared" si="317"/>
        <v>0</v>
      </c>
      <c r="R242" s="240"/>
      <c r="S242" s="241"/>
      <c r="T242" s="242"/>
      <c r="U242" s="240"/>
      <c r="V242" s="242"/>
      <c r="W242" s="321"/>
    </row>
    <row r="243" spans="1:23" ht="14.25" thickTop="1" thickBot="1" x14ac:dyDescent="0.25">
      <c r="L243" s="239" t="s">
        <v>63</v>
      </c>
      <c r="M243" s="240">
        <f>+M228+M232+M238+M242</f>
        <v>0</v>
      </c>
      <c r="N243" s="241">
        <f>+N228+N232+N238+N242</f>
        <v>0</v>
      </c>
      <c r="O243" s="242">
        <f>+O228+O232+O238+O242</f>
        <v>0</v>
      </c>
      <c r="P243" s="240">
        <f>+P228+P232+P238+P242</f>
        <v>0</v>
      </c>
      <c r="Q243" s="242">
        <f t="shared" si="317"/>
        <v>0</v>
      </c>
      <c r="R243" s="240"/>
      <c r="S243" s="241"/>
      <c r="T243" s="242"/>
      <c r="U243" s="240"/>
      <c r="V243" s="242"/>
      <c r="W243" s="340"/>
    </row>
    <row r="244" spans="1:23" ht="13.5" thickTop="1" x14ac:dyDescent="0.2">
      <c r="L244" s="252" t="s">
        <v>60</v>
      </c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</row>
  </sheetData>
  <sheetProtection algorithmName="SHA-512" hashValue="NTk1P8x5ExHPrfEbj30Sn4WP3iZWGqyL4OV40L3fheIxrQkG2fUTLmYRDfB9+Z47ZSjyxui+kl5oU34wPTPZXg==" saltValue="l1Dhve4wnuvxkDIlW3SWpQ==" spinCount="100000" sheet="1" objects="1" scenarios="1"/>
  <mergeCells count="42">
    <mergeCell ref="B2:I2"/>
    <mergeCell ref="B3:I3"/>
    <mergeCell ref="C5:E5"/>
    <mergeCell ref="F5:H5"/>
    <mergeCell ref="L2:W2"/>
    <mergeCell ref="L3:W3"/>
    <mergeCell ref="M5:Q5"/>
    <mergeCell ref="R5:V5"/>
    <mergeCell ref="B29:I29"/>
    <mergeCell ref="B30:I30"/>
    <mergeCell ref="C32:E32"/>
    <mergeCell ref="F32:H32"/>
    <mergeCell ref="L29:W29"/>
    <mergeCell ref="L30:W30"/>
    <mergeCell ref="M32:Q32"/>
    <mergeCell ref="R32:V32"/>
    <mergeCell ref="L111:W111"/>
    <mergeCell ref="L137:W137"/>
    <mergeCell ref="L138:W138"/>
    <mergeCell ref="B56:I56"/>
    <mergeCell ref="B57:I57"/>
    <mergeCell ref="C59:E59"/>
    <mergeCell ref="F59:H59"/>
    <mergeCell ref="L56:W56"/>
    <mergeCell ref="L57:W57"/>
    <mergeCell ref="M59:Q59"/>
    <mergeCell ref="R59:V59"/>
    <mergeCell ref="L83:W83"/>
    <mergeCell ref="L84:W84"/>
    <mergeCell ref="L110:W110"/>
    <mergeCell ref="M86:Q86"/>
    <mergeCell ref="R86:V86"/>
    <mergeCell ref="L219:W219"/>
    <mergeCell ref="L164:W164"/>
    <mergeCell ref="L165:W165"/>
    <mergeCell ref="L191:W191"/>
    <mergeCell ref="L192:W192"/>
    <mergeCell ref="M113:Q113"/>
    <mergeCell ref="R113:V113"/>
    <mergeCell ref="M140:Q140"/>
    <mergeCell ref="R140:V140"/>
    <mergeCell ref="L218:W218"/>
  </mergeCells>
  <conditionalFormatting sqref="K50:K58 A50:A58 A131:A139 K131:K139 K212:K220 A212:A220 K239:K1048576 A239:A1048576 K33:K42 A33:A42 K60:K69 A60:A69 K195:K204 A195:A204 K222:K231 A222:A231 A114:A123 K114:K123 A141:A150 K141:K150 K158:K177 A158:A177 A1:A18 A20:A31 K1:K18 K20:K31 K48 K44:K45 A48 A44:A45 K75 K71:K72 A75 A71:A72 K77:K99 K101:K112 A77:A99 A101:A112 K129 K125:K126 A129 A125:A126 K156 K152:K153 A156 A152:A153 A183:A193 A179:A180 K183:K193 K179:K180 K210 K206:K207 A210 A206:A207 K237 K233:K234 A237 A233:A234">
    <cfRule type="containsText" dxfId="432" priority="619" operator="containsText" text="NOT OK">
      <formula>NOT(ISERROR(SEARCH("NOT OK",A1)))</formula>
    </cfRule>
  </conditionalFormatting>
  <conditionalFormatting sqref="A32 K32">
    <cfRule type="containsText" dxfId="431" priority="455" operator="containsText" text="NOT OK">
      <formula>NOT(ISERROR(SEARCH("NOT OK",A32)))</formula>
    </cfRule>
  </conditionalFormatting>
  <conditionalFormatting sqref="A59 K59">
    <cfRule type="containsText" dxfId="430" priority="454" operator="containsText" text="NOT OK">
      <formula>NOT(ISERROR(SEARCH("NOT OK",A59)))</formula>
    </cfRule>
  </conditionalFormatting>
  <conditionalFormatting sqref="A194 K194">
    <cfRule type="containsText" dxfId="429" priority="451" operator="containsText" text="NOT OK">
      <formula>NOT(ISERROR(SEARCH("NOT OK",A194)))</formula>
    </cfRule>
  </conditionalFormatting>
  <conditionalFormatting sqref="K113 A113">
    <cfRule type="containsText" dxfId="428" priority="453" operator="containsText" text="NOT OK">
      <formula>NOT(ISERROR(SEARCH("NOT OK",A113)))</formula>
    </cfRule>
  </conditionalFormatting>
  <conditionalFormatting sqref="K140 A140">
    <cfRule type="containsText" dxfId="427" priority="452" operator="containsText" text="NOT OK">
      <formula>NOT(ISERROR(SEARCH("NOT OK",A140)))</formula>
    </cfRule>
  </conditionalFormatting>
  <conditionalFormatting sqref="A221 K221">
    <cfRule type="containsText" dxfId="426" priority="450" operator="containsText" text="NOT OK">
      <formula>NOT(ISERROR(SEARCH("NOT OK",A221)))</formula>
    </cfRule>
  </conditionalFormatting>
  <conditionalFormatting sqref="A15:A16 K15:K16">
    <cfRule type="containsText" dxfId="425" priority="449" operator="containsText" text="NOT OK">
      <formula>NOT(ISERROR(SEARCH("NOT OK",A15)))</formula>
    </cfRule>
  </conditionalFormatting>
  <conditionalFormatting sqref="K42 A42">
    <cfRule type="containsText" dxfId="424" priority="448" operator="containsText" text="NOT OK">
      <formula>NOT(ISERROR(SEARCH("NOT OK",A42)))</formula>
    </cfRule>
  </conditionalFormatting>
  <conditionalFormatting sqref="K69 A69">
    <cfRule type="containsText" dxfId="423" priority="446" operator="containsText" text="NOT OK">
      <formula>NOT(ISERROR(SEARCH("NOT OK",A69)))</formula>
    </cfRule>
  </conditionalFormatting>
  <conditionalFormatting sqref="A123 K123">
    <cfRule type="containsText" dxfId="422" priority="443" operator="containsText" text="NOT OK">
      <formula>NOT(ISERROR(SEARCH("NOT OK",A123)))</formula>
    </cfRule>
  </conditionalFormatting>
  <conditionalFormatting sqref="K150 A150">
    <cfRule type="containsText" dxfId="421" priority="441" operator="containsText" text="NOT OK">
      <formula>NOT(ISERROR(SEARCH("NOT OK",A150)))</formula>
    </cfRule>
  </conditionalFormatting>
  <conditionalFormatting sqref="K204 A204">
    <cfRule type="containsText" dxfId="420" priority="438" operator="containsText" text="NOT OK">
      <formula>NOT(ISERROR(SEARCH("NOT OK",A204)))</formula>
    </cfRule>
  </conditionalFormatting>
  <conditionalFormatting sqref="K231 A231">
    <cfRule type="containsText" dxfId="419" priority="436" operator="containsText" text="NOT OK">
      <formula>NOT(ISERROR(SEARCH("NOT OK",A231)))</formula>
    </cfRule>
  </conditionalFormatting>
  <conditionalFormatting sqref="A231 K231">
    <cfRule type="containsText" dxfId="418" priority="434" operator="containsText" text="NOT OK">
      <formula>NOT(ISERROR(SEARCH("NOT OK",A231)))</formula>
    </cfRule>
  </conditionalFormatting>
  <conditionalFormatting sqref="A27 K27">
    <cfRule type="containsText" dxfId="417" priority="409" operator="containsText" text="NOT OK">
      <formula>NOT(ISERROR(SEARCH("NOT OK",A27)))</formula>
    </cfRule>
  </conditionalFormatting>
  <conditionalFormatting sqref="K108 A108">
    <cfRule type="containsText" dxfId="416" priority="404" operator="containsText" text="NOT OK">
      <formula>NOT(ISERROR(SEARCH("NOT OK",A108)))</formula>
    </cfRule>
  </conditionalFormatting>
  <conditionalFormatting sqref="A189 K189">
    <cfRule type="containsText" dxfId="415" priority="398" operator="containsText" text="NOT OK">
      <formula>NOT(ISERROR(SEARCH("NOT OK",A189)))</formula>
    </cfRule>
  </conditionalFormatting>
  <conditionalFormatting sqref="A54 K54">
    <cfRule type="containsText" dxfId="414" priority="333" operator="containsText" text="NOT OK">
      <formula>NOT(ISERROR(SEARCH("NOT OK",A54)))</formula>
    </cfRule>
  </conditionalFormatting>
  <conditionalFormatting sqref="A81 K81">
    <cfRule type="containsText" dxfId="413" priority="331" operator="containsText" text="NOT OK">
      <formula>NOT(ISERROR(SEARCH("NOT OK",A81)))</formula>
    </cfRule>
  </conditionalFormatting>
  <conditionalFormatting sqref="K135 A135">
    <cfRule type="containsText" dxfId="412" priority="330" operator="containsText" text="NOT OK">
      <formula>NOT(ISERROR(SEARCH("NOT OK",A135)))</formula>
    </cfRule>
  </conditionalFormatting>
  <conditionalFormatting sqref="K162 A162">
    <cfRule type="containsText" dxfId="411" priority="328" operator="containsText" text="NOT OK">
      <formula>NOT(ISERROR(SEARCH("NOT OK",A162)))</formula>
    </cfRule>
  </conditionalFormatting>
  <conditionalFormatting sqref="A216 K216">
    <cfRule type="containsText" dxfId="410" priority="326" operator="containsText" text="NOT OK">
      <formula>NOT(ISERROR(SEARCH("NOT OK",A216)))</formula>
    </cfRule>
  </conditionalFormatting>
  <conditionalFormatting sqref="A243 K243">
    <cfRule type="containsText" dxfId="409" priority="324" operator="containsText" text="NOT OK">
      <formula>NOT(ISERROR(SEARCH("NOT OK",A243)))</formula>
    </cfRule>
  </conditionalFormatting>
  <conditionalFormatting sqref="A49:A51 K49:K51">
    <cfRule type="containsText" dxfId="408" priority="181" operator="containsText" text="NOT OK">
      <formula>NOT(ISERROR(SEARCH("NOT OK",A49)))</formula>
    </cfRule>
  </conditionalFormatting>
  <conditionalFormatting sqref="A76:A78 K76:K78">
    <cfRule type="containsText" dxfId="407" priority="177" operator="containsText" text="NOT OK">
      <formula>NOT(ISERROR(SEARCH("NOT OK",A76)))</formula>
    </cfRule>
  </conditionalFormatting>
  <conditionalFormatting sqref="A130:A132 K130:K132">
    <cfRule type="containsText" dxfId="406" priority="173" operator="containsText" text="NOT OK">
      <formula>NOT(ISERROR(SEARCH("NOT OK",A130)))</formula>
    </cfRule>
  </conditionalFormatting>
  <conditionalFormatting sqref="A157:A159 K157:K159">
    <cfRule type="containsText" dxfId="405" priority="170" operator="containsText" text="NOT OK">
      <formula>NOT(ISERROR(SEARCH("NOT OK",A157)))</formula>
    </cfRule>
  </conditionalFormatting>
  <conditionalFormatting sqref="K211:K213 A211:A213">
    <cfRule type="containsText" dxfId="404" priority="167" operator="containsText" text="NOT OK">
      <formula>NOT(ISERROR(SEARCH("NOT OK",A211)))</formula>
    </cfRule>
  </conditionalFormatting>
  <conditionalFormatting sqref="K238:K240 A238:A240">
    <cfRule type="containsText" dxfId="403" priority="164" operator="containsText" text="NOT OK">
      <formula>NOT(ISERROR(SEARCH("NOT OK",A238)))</formula>
    </cfRule>
  </conditionalFormatting>
  <conditionalFormatting sqref="A20 K20">
    <cfRule type="containsText" dxfId="402" priority="117" operator="containsText" text="NOT OK">
      <formula>NOT(ISERROR(SEARCH("NOT OK",A20)))</formula>
    </cfRule>
  </conditionalFormatting>
  <conditionalFormatting sqref="K101 A101">
    <cfRule type="containsText" dxfId="401" priority="114" operator="containsText" text="NOT OK">
      <formula>NOT(ISERROR(SEARCH("NOT OK",A101)))</formula>
    </cfRule>
  </conditionalFormatting>
  <conditionalFormatting sqref="K19 A19">
    <cfRule type="containsText" dxfId="400" priority="49" operator="containsText" text="NOT OK">
      <formula>NOT(ISERROR(SEARCH("NOT OK",A19)))</formula>
    </cfRule>
  </conditionalFormatting>
  <conditionalFormatting sqref="K43 A43">
    <cfRule type="containsText" dxfId="399" priority="59" operator="containsText" text="NOT OK">
      <formula>NOT(ISERROR(SEARCH("NOT OK",A43)))</formula>
    </cfRule>
  </conditionalFormatting>
  <conditionalFormatting sqref="A43 K43">
    <cfRule type="containsText" dxfId="398" priority="58" operator="containsText" text="NOT OK">
      <formula>NOT(ISERROR(SEARCH("NOT OK",A43)))</formula>
    </cfRule>
  </conditionalFormatting>
  <conditionalFormatting sqref="K232 A232">
    <cfRule type="containsText" dxfId="397" priority="51" operator="containsText" text="NOT OK">
      <formula>NOT(ISERROR(SEARCH("NOT OK",A232)))</formula>
    </cfRule>
  </conditionalFormatting>
  <conditionalFormatting sqref="K70 A70">
    <cfRule type="containsText" dxfId="396" priority="46" operator="containsText" text="NOT OK">
      <formula>NOT(ISERROR(SEARCH("NOT OK",A70)))</formula>
    </cfRule>
  </conditionalFormatting>
  <conditionalFormatting sqref="A70 K70">
    <cfRule type="containsText" dxfId="395" priority="45" operator="containsText" text="NOT OK">
      <formula>NOT(ISERROR(SEARCH("NOT OK",A70)))</formula>
    </cfRule>
  </conditionalFormatting>
  <conditionalFormatting sqref="K100 A100">
    <cfRule type="containsText" dxfId="394" priority="38" operator="containsText" text="NOT OK">
      <formula>NOT(ISERROR(SEARCH("NOT OK",A100)))</formula>
    </cfRule>
  </conditionalFormatting>
  <conditionalFormatting sqref="A124 K124">
    <cfRule type="containsText" dxfId="393" priority="37" operator="containsText" text="NOT OK">
      <formula>NOT(ISERROR(SEARCH("NOT OK",A124)))</formula>
    </cfRule>
  </conditionalFormatting>
  <conditionalFormatting sqref="A151 K151">
    <cfRule type="containsText" dxfId="392" priority="32" operator="containsText" text="NOT OK">
      <formula>NOT(ISERROR(SEARCH("NOT OK",A151)))</formula>
    </cfRule>
  </conditionalFormatting>
  <conditionalFormatting sqref="K178 A178">
    <cfRule type="containsText" dxfId="391" priority="26" operator="containsText" text="NOT OK">
      <formula>NOT(ISERROR(SEARCH("NOT OK",A178)))</formula>
    </cfRule>
  </conditionalFormatting>
  <conditionalFormatting sqref="A182 K182">
    <cfRule type="containsText" dxfId="390" priority="25" operator="containsText" text="NOT OK">
      <formula>NOT(ISERROR(SEARCH("NOT OK",A182)))</formula>
    </cfRule>
  </conditionalFormatting>
  <conditionalFormatting sqref="K205 A205">
    <cfRule type="containsText" dxfId="389" priority="23" operator="containsText" text="NOT OK">
      <formula>NOT(ISERROR(SEARCH("NOT OK",A205)))</formula>
    </cfRule>
  </conditionalFormatting>
  <conditionalFormatting sqref="K181 A181">
    <cfRule type="containsText" dxfId="388" priority="24" operator="containsText" text="NOT OK">
      <formula>NOT(ISERROR(SEARCH("NOT OK",A181)))</formula>
    </cfRule>
  </conditionalFormatting>
  <conditionalFormatting sqref="A47 K47">
    <cfRule type="containsText" dxfId="387" priority="16" operator="containsText" text="NOT OK">
      <formula>NOT(ISERROR(SEARCH("NOT OK",A47)))</formula>
    </cfRule>
  </conditionalFormatting>
  <conditionalFormatting sqref="A47 K47">
    <cfRule type="containsText" dxfId="386" priority="15" operator="containsText" text="NOT OK">
      <formula>NOT(ISERROR(SEARCH("NOT OK",A47)))</formula>
    </cfRule>
  </conditionalFormatting>
  <conditionalFormatting sqref="K46 A46">
    <cfRule type="containsText" dxfId="385" priority="14" operator="containsText" text="NOT OK">
      <formula>NOT(ISERROR(SEARCH("NOT OK",A46)))</formula>
    </cfRule>
  </conditionalFormatting>
  <conditionalFormatting sqref="A74 K74">
    <cfRule type="containsText" dxfId="384" priority="13" operator="containsText" text="NOT OK">
      <formula>NOT(ISERROR(SEARCH("NOT OK",A74)))</formula>
    </cfRule>
  </conditionalFormatting>
  <conditionalFormatting sqref="A74 K74">
    <cfRule type="containsText" dxfId="383" priority="12" operator="containsText" text="NOT OK">
      <formula>NOT(ISERROR(SEARCH("NOT OK",A74)))</formula>
    </cfRule>
  </conditionalFormatting>
  <conditionalFormatting sqref="K73 A73">
    <cfRule type="containsText" dxfId="382" priority="11" operator="containsText" text="NOT OK">
      <formula>NOT(ISERROR(SEARCH("NOT OK",A73)))</formula>
    </cfRule>
  </conditionalFormatting>
  <conditionalFormatting sqref="K128 A128">
    <cfRule type="containsText" dxfId="381" priority="10" operator="containsText" text="NOT OK">
      <formula>NOT(ISERROR(SEARCH("NOT OK",A128)))</formula>
    </cfRule>
  </conditionalFormatting>
  <conditionalFormatting sqref="K128 A128">
    <cfRule type="containsText" dxfId="380" priority="9" operator="containsText" text="NOT OK">
      <formula>NOT(ISERROR(SEARCH("NOT OK",A128)))</formula>
    </cfRule>
  </conditionalFormatting>
  <conditionalFormatting sqref="K127 A127">
    <cfRule type="containsText" dxfId="379" priority="8" operator="containsText" text="NOT OK">
      <formula>NOT(ISERROR(SEARCH("NOT OK",A127)))</formula>
    </cfRule>
  </conditionalFormatting>
  <conditionalFormatting sqref="K155 A155">
    <cfRule type="containsText" dxfId="378" priority="7" operator="containsText" text="NOT OK">
      <formula>NOT(ISERROR(SEARCH("NOT OK",A155)))</formula>
    </cfRule>
  </conditionalFormatting>
  <conditionalFormatting sqref="K155 A155">
    <cfRule type="containsText" dxfId="377" priority="6" operator="containsText" text="NOT OK">
      <formula>NOT(ISERROR(SEARCH("NOT OK",A155)))</formula>
    </cfRule>
  </conditionalFormatting>
  <conditionalFormatting sqref="K154 A154">
    <cfRule type="containsText" dxfId="376" priority="5" operator="containsText" text="NOT OK">
      <formula>NOT(ISERROR(SEARCH("NOT OK",A154)))</formula>
    </cfRule>
  </conditionalFormatting>
  <conditionalFormatting sqref="A209 K209">
    <cfRule type="containsText" dxfId="375" priority="4" operator="containsText" text="NOT OK">
      <formula>NOT(ISERROR(SEARCH("NOT OK",A209)))</formula>
    </cfRule>
  </conditionalFormatting>
  <conditionalFormatting sqref="K208 A208">
    <cfRule type="containsText" dxfId="374" priority="3" operator="containsText" text="NOT OK">
      <formula>NOT(ISERROR(SEARCH("NOT OK",A208)))</formula>
    </cfRule>
  </conditionalFormatting>
  <conditionalFormatting sqref="A236 K236">
    <cfRule type="containsText" dxfId="373" priority="2" operator="containsText" text="NOT OK">
      <formula>NOT(ISERROR(SEARCH("NOT OK",A236)))</formula>
    </cfRule>
  </conditionalFormatting>
  <conditionalFormatting sqref="K235 A235">
    <cfRule type="containsText" dxfId="372" priority="1" operator="containsText" text="NOT OK">
      <formula>NOT(ISERROR(SEARCH("NOT OK",A235)))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 alignWithMargins="0">
    <oddHeader>&amp;LMonthly Air Transport Statistics : Suvarnabhumi Airport</oddHeader>
  </headerFooter>
  <rowBreaks count="2" manualBreakCount="2">
    <brk id="82" min="11" max="22" man="1"/>
    <brk id="163" min="1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W244"/>
  <sheetViews>
    <sheetView zoomScaleNormal="100" workbookViewId="0">
      <selection activeCell="A10" sqref="A10"/>
    </sheetView>
  </sheetViews>
  <sheetFormatPr defaultColWidth="9.140625" defaultRowHeight="12.75" x14ac:dyDescent="0.2"/>
  <cols>
    <col min="1" max="1" width="9.140625" style="3"/>
    <col min="2" max="2" width="12.42578125" style="1" customWidth="1"/>
    <col min="3" max="3" width="13.28515625" style="1" customWidth="1"/>
    <col min="4" max="4" width="12.85546875" style="1" customWidth="1"/>
    <col min="5" max="5" width="13.42578125" style="1" customWidth="1"/>
    <col min="6" max="6" width="12.85546875" style="1" customWidth="1"/>
    <col min="7" max="7" width="13.140625" style="1" customWidth="1"/>
    <col min="8" max="8" width="13.42578125" style="1" customWidth="1"/>
    <col min="9" max="9" width="14.42578125" style="2" customWidth="1"/>
    <col min="10" max="10" width="7" style="1" customWidth="1"/>
    <col min="11" max="11" width="9.140625" style="3"/>
    <col min="12" max="12" width="13" style="1" customWidth="1"/>
    <col min="13" max="13" width="13.140625" style="1" customWidth="1"/>
    <col min="14" max="14" width="14.28515625" style="1" customWidth="1"/>
    <col min="15" max="15" width="16.5703125" style="1" customWidth="1"/>
    <col min="16" max="16" width="13" style="1" customWidth="1"/>
    <col min="17" max="17" width="13.7109375" style="1" customWidth="1"/>
    <col min="18" max="18" width="13.42578125" style="1" customWidth="1"/>
    <col min="19" max="19" width="14.42578125" style="1" customWidth="1"/>
    <col min="20" max="20" width="15.5703125" style="1" customWidth="1"/>
    <col min="21" max="21" width="12" style="1" customWidth="1"/>
    <col min="22" max="22" width="14.5703125" style="1" customWidth="1"/>
    <col min="23" max="23" width="14" style="2" customWidth="1"/>
    <col min="24" max="16384" width="9.140625" style="1"/>
  </cols>
  <sheetData>
    <row r="1" spans="1:23" ht="13.5" thickBot="1" x14ac:dyDescent="0.25"/>
    <row r="2" spans="1:23" ht="13.5" thickTop="1" x14ac:dyDescent="0.2">
      <c r="B2" s="528" t="s">
        <v>0</v>
      </c>
      <c r="C2" s="529"/>
      <c r="D2" s="529"/>
      <c r="E2" s="529"/>
      <c r="F2" s="529"/>
      <c r="G2" s="529"/>
      <c r="H2" s="529"/>
      <c r="I2" s="530"/>
      <c r="J2" s="3"/>
      <c r="L2" s="531" t="s">
        <v>1</v>
      </c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3"/>
    </row>
    <row r="3" spans="1:23" ht="13.5" thickBot="1" x14ac:dyDescent="0.25">
      <c r="B3" s="534" t="s">
        <v>46</v>
      </c>
      <c r="C3" s="535"/>
      <c r="D3" s="535"/>
      <c r="E3" s="535"/>
      <c r="F3" s="535"/>
      <c r="G3" s="535"/>
      <c r="H3" s="535"/>
      <c r="I3" s="536"/>
      <c r="J3" s="3"/>
      <c r="L3" s="537" t="s">
        <v>48</v>
      </c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9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540" t="s">
        <v>64</v>
      </c>
      <c r="D5" s="541"/>
      <c r="E5" s="542"/>
      <c r="F5" s="540" t="s">
        <v>65</v>
      </c>
      <c r="G5" s="541"/>
      <c r="H5" s="542"/>
      <c r="I5" s="105" t="s">
        <v>2</v>
      </c>
      <c r="J5" s="3"/>
      <c r="L5" s="11"/>
      <c r="M5" s="543" t="s">
        <v>64</v>
      </c>
      <c r="N5" s="544"/>
      <c r="O5" s="544"/>
      <c r="P5" s="544"/>
      <c r="Q5" s="545"/>
      <c r="R5" s="543" t="s">
        <v>65</v>
      </c>
      <c r="S5" s="544"/>
      <c r="T5" s="544"/>
      <c r="U5" s="544"/>
      <c r="V5" s="545"/>
      <c r="W5" s="12" t="s">
        <v>2</v>
      </c>
    </row>
    <row r="6" spans="1:23" ht="13.5" thickTop="1" x14ac:dyDescent="0.2">
      <c r="B6" s="106" t="s">
        <v>3</v>
      </c>
      <c r="C6" s="107"/>
      <c r="D6" s="108"/>
      <c r="E6" s="109"/>
      <c r="F6" s="107"/>
      <c r="G6" s="108"/>
      <c r="H6" s="109"/>
      <c r="I6" s="110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1"/>
      <c r="C7" s="112" t="s">
        <v>5</v>
      </c>
      <c r="D7" s="113" t="s">
        <v>6</v>
      </c>
      <c r="E7" s="506" t="s">
        <v>7</v>
      </c>
      <c r="F7" s="112" t="s">
        <v>5</v>
      </c>
      <c r="G7" s="113" t="s">
        <v>6</v>
      </c>
      <c r="H7" s="114" t="s">
        <v>7</v>
      </c>
      <c r="I7" s="115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x14ac:dyDescent="0.2">
      <c r="B8" s="106"/>
      <c r="C8" s="116"/>
      <c r="D8" s="117"/>
      <c r="E8" s="157"/>
      <c r="F8" s="116"/>
      <c r="G8" s="117"/>
      <c r="H8" s="157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10</v>
      </c>
      <c r="C9" s="120">
        <v>3853</v>
      </c>
      <c r="D9" s="122">
        <v>3835</v>
      </c>
      <c r="E9" s="158">
        <f>SUM(C9:D9)</f>
        <v>7688</v>
      </c>
      <c r="F9" s="120">
        <v>4507</v>
      </c>
      <c r="G9" s="122">
        <v>4486</v>
      </c>
      <c r="H9" s="158">
        <f>SUM(F9:G9)</f>
        <v>8993</v>
      </c>
      <c r="I9" s="123">
        <f>IF(E9=0,0,((H9/E9)-1)*100)</f>
        <v>16.974505723205002</v>
      </c>
      <c r="J9" s="3"/>
      <c r="L9" s="13" t="s">
        <v>10</v>
      </c>
      <c r="M9" s="39">
        <v>600949</v>
      </c>
      <c r="N9" s="37">
        <v>620391</v>
      </c>
      <c r="O9" s="169">
        <f>SUM(M9:N9)</f>
        <v>1221340</v>
      </c>
      <c r="P9" s="140">
        <v>2379</v>
      </c>
      <c r="Q9" s="169">
        <f>O9+P9</f>
        <v>1223719</v>
      </c>
      <c r="R9" s="39">
        <v>738453</v>
      </c>
      <c r="S9" s="37">
        <v>762478</v>
      </c>
      <c r="T9" s="169">
        <f>SUM(R9:S9)</f>
        <v>1500931</v>
      </c>
      <c r="U9" s="140">
        <v>2236</v>
      </c>
      <c r="V9" s="169">
        <f>T9+U9</f>
        <v>1503167</v>
      </c>
      <c r="W9" s="40">
        <f>IF(Q9=0,0,((V9/Q9)-1)*100)</f>
        <v>22.835961523846571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11</v>
      </c>
      <c r="C10" s="120">
        <v>3746</v>
      </c>
      <c r="D10" s="122">
        <v>3746</v>
      </c>
      <c r="E10" s="158">
        <f t="shared" ref="E10:E13" si="0">SUM(C10:D10)</f>
        <v>7492</v>
      </c>
      <c r="F10" s="120">
        <v>4216</v>
      </c>
      <c r="G10" s="122">
        <v>4216</v>
      </c>
      <c r="H10" s="158">
        <f t="shared" ref="H10:H17" si="1">SUM(F10:G10)</f>
        <v>8432</v>
      </c>
      <c r="I10" s="123">
        <f>IF(E10=0,0,((H10/E10)-1)*100)</f>
        <v>12.546716497597444</v>
      </c>
      <c r="J10" s="3"/>
      <c r="K10" s="6"/>
      <c r="L10" s="13" t="s">
        <v>11</v>
      </c>
      <c r="M10" s="39">
        <v>612559</v>
      </c>
      <c r="N10" s="37">
        <v>609111</v>
      </c>
      <c r="O10" s="169">
        <f>SUM(M10:N10)</f>
        <v>1221670</v>
      </c>
      <c r="P10" s="140">
        <v>3026</v>
      </c>
      <c r="Q10" s="169">
        <f>O10+P10</f>
        <v>1224696</v>
      </c>
      <c r="R10" s="39">
        <v>727416</v>
      </c>
      <c r="S10" s="37">
        <v>728667</v>
      </c>
      <c r="T10" s="169">
        <f>SUM(R10:S10)</f>
        <v>1456083</v>
      </c>
      <c r="U10" s="140">
        <v>2758</v>
      </c>
      <c r="V10" s="169">
        <f>T10+U10</f>
        <v>1458841</v>
      </c>
      <c r="W10" s="40">
        <f>IF(Q10=0,0,((V10/Q10)-1)*100)</f>
        <v>19.118622090706584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12</v>
      </c>
      <c r="C11" s="124">
        <v>4066</v>
      </c>
      <c r="D11" s="125">
        <v>4050</v>
      </c>
      <c r="E11" s="158">
        <f t="shared" si="0"/>
        <v>8116</v>
      </c>
      <c r="F11" s="124">
        <v>4474</v>
      </c>
      <c r="G11" s="125">
        <v>4464</v>
      </c>
      <c r="H11" s="158">
        <f t="shared" si="1"/>
        <v>8938</v>
      </c>
      <c r="I11" s="123">
        <f>IF(E11=0,0,((H11/E11)-1)*100)</f>
        <v>10.128141941843282</v>
      </c>
      <c r="J11" s="3"/>
      <c r="K11" s="6"/>
      <c r="L11" s="22" t="s">
        <v>12</v>
      </c>
      <c r="M11" s="39">
        <v>710337</v>
      </c>
      <c r="N11" s="37">
        <v>706253</v>
      </c>
      <c r="O11" s="169">
        <f t="shared" ref="O11" si="2">SUM(M11:N11)</f>
        <v>1416590</v>
      </c>
      <c r="P11" s="38">
        <v>7542</v>
      </c>
      <c r="Q11" s="267">
        <f t="shared" ref="Q11" si="3">O11+P11</f>
        <v>1424132</v>
      </c>
      <c r="R11" s="39">
        <v>803218</v>
      </c>
      <c r="S11" s="37">
        <v>800517</v>
      </c>
      <c r="T11" s="169">
        <f t="shared" ref="T11" si="4">SUM(R11:S11)</f>
        <v>1603735</v>
      </c>
      <c r="U11" s="38">
        <v>4088</v>
      </c>
      <c r="V11" s="267">
        <f t="shared" ref="V11" si="5">T11+U11</f>
        <v>1607823</v>
      </c>
      <c r="W11" s="40">
        <f>IF(Q11=0,0,((V11/Q11)-1)*100)</f>
        <v>12.898453233267704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57</v>
      </c>
      <c r="C12" s="127">
        <f t="shared" ref="C12:D12" si="6">+C9+C10+C11</f>
        <v>11665</v>
      </c>
      <c r="D12" s="129">
        <f t="shared" si="6"/>
        <v>11631</v>
      </c>
      <c r="E12" s="162">
        <f t="shared" si="0"/>
        <v>23296</v>
      </c>
      <c r="F12" s="127">
        <f t="shared" ref="F12:G12" si="7">+F9+F10+F11</f>
        <v>13197</v>
      </c>
      <c r="G12" s="129">
        <f t="shared" si="7"/>
        <v>13166</v>
      </c>
      <c r="H12" s="162">
        <f t="shared" si="1"/>
        <v>26363</v>
      </c>
      <c r="I12" s="130">
        <f>IF(E12=0,0,((H12/E12)-1)*100)</f>
        <v>13.165350274725274</v>
      </c>
      <c r="J12" s="3"/>
      <c r="L12" s="41" t="s">
        <v>57</v>
      </c>
      <c r="M12" s="45">
        <f t="shared" ref="M12:N12" si="8">+M9+M10+M11</f>
        <v>1923845</v>
      </c>
      <c r="N12" s="43">
        <f t="shared" si="8"/>
        <v>1935755</v>
      </c>
      <c r="O12" s="170">
        <f>+O9+O10+O11</f>
        <v>3859600</v>
      </c>
      <c r="P12" s="43">
        <f t="shared" ref="P12:Q12" si="9">+P9+P10+P11</f>
        <v>12947</v>
      </c>
      <c r="Q12" s="170">
        <f t="shared" si="9"/>
        <v>3872547</v>
      </c>
      <c r="R12" s="45">
        <f t="shared" ref="R12:V12" si="10">+R9+R10+R11</f>
        <v>2269087</v>
      </c>
      <c r="S12" s="43">
        <f t="shared" si="10"/>
        <v>2291662</v>
      </c>
      <c r="T12" s="170">
        <f>+T9+T10+T11</f>
        <v>4560749</v>
      </c>
      <c r="U12" s="43">
        <f t="shared" si="10"/>
        <v>9082</v>
      </c>
      <c r="V12" s="170">
        <f t="shared" si="10"/>
        <v>4569831</v>
      </c>
      <c r="W12" s="46">
        <f>IF(Q12=0,0,((V12/Q12)-1)*100)</f>
        <v>18.005824073923439</v>
      </c>
    </row>
    <row r="13" spans="1:23" ht="13.5" thickTop="1" x14ac:dyDescent="0.2">
      <c r="A13" s="3" t="str">
        <f t="shared" ref="A13:A71" si="11">IF(ISERROR(F13/G13)," ",IF(F13/G13&gt;0.5,IF(F13/G13&lt;1.5," ","NOT OK"),"NOT OK"))</f>
        <v xml:space="preserve"> </v>
      </c>
      <c r="B13" s="106" t="s">
        <v>13</v>
      </c>
      <c r="C13" s="120">
        <v>4206</v>
      </c>
      <c r="D13" s="122">
        <v>4194</v>
      </c>
      <c r="E13" s="158">
        <f t="shared" si="0"/>
        <v>8400</v>
      </c>
      <c r="F13" s="120">
        <v>4539</v>
      </c>
      <c r="G13" s="122">
        <v>4538</v>
      </c>
      <c r="H13" s="158">
        <f t="shared" si="1"/>
        <v>9077</v>
      </c>
      <c r="I13" s="123">
        <f t="shared" ref="I13:I17" si="12">IF(E13=0,0,((H13/E13)-1)*100)</f>
        <v>8.0595238095238173</v>
      </c>
      <c r="J13" s="7"/>
      <c r="L13" s="13" t="s">
        <v>13</v>
      </c>
      <c r="M13" s="39">
        <v>734780</v>
      </c>
      <c r="N13" s="500">
        <v>737892</v>
      </c>
      <c r="O13" s="169">
        <f t="shared" ref="O13" si="13">+M13+N13</f>
        <v>1472672</v>
      </c>
      <c r="P13" s="140">
        <v>3935</v>
      </c>
      <c r="Q13" s="169">
        <f>O13+P13</f>
        <v>1476607</v>
      </c>
      <c r="R13" s="39">
        <v>776039</v>
      </c>
      <c r="S13" s="500">
        <v>801942</v>
      </c>
      <c r="T13" s="169">
        <f t="shared" ref="T13" si="14">+R13+S13</f>
        <v>1577981</v>
      </c>
      <c r="U13" s="140">
        <v>3791</v>
      </c>
      <c r="V13" s="169">
        <f>T13+U13</f>
        <v>1581772</v>
      </c>
      <c r="W13" s="40">
        <f t="shared" ref="W13:W17" si="15">IF(Q13=0,0,((V13/Q13)-1)*100)</f>
        <v>7.1220710723977287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14</v>
      </c>
      <c r="C14" s="120">
        <v>3899</v>
      </c>
      <c r="D14" s="122">
        <v>3885</v>
      </c>
      <c r="E14" s="158">
        <f>SUM(C14:D14)</f>
        <v>7784</v>
      </c>
      <c r="F14" s="120">
        <v>3308</v>
      </c>
      <c r="G14" s="122">
        <v>3284</v>
      </c>
      <c r="H14" s="158">
        <f>SUM(F14:G14)</f>
        <v>6592</v>
      </c>
      <c r="I14" s="123">
        <f>IF(E14=0,0,((H14/E14)-1)*100)</f>
        <v>-15.313463514902359</v>
      </c>
      <c r="J14" s="3"/>
      <c r="L14" s="13" t="s">
        <v>14</v>
      </c>
      <c r="M14" s="37">
        <v>683160</v>
      </c>
      <c r="N14" s="473">
        <v>713483</v>
      </c>
      <c r="O14" s="172">
        <f>+M14+N14</f>
        <v>1396643</v>
      </c>
      <c r="P14" s="140">
        <v>4088</v>
      </c>
      <c r="Q14" s="169">
        <f>O14+P14</f>
        <v>1400731</v>
      </c>
      <c r="R14" s="37">
        <v>427776</v>
      </c>
      <c r="S14" s="473">
        <v>434244</v>
      </c>
      <c r="T14" s="172">
        <f>+R14+S14</f>
        <v>862020</v>
      </c>
      <c r="U14" s="140">
        <v>2685</v>
      </c>
      <c r="V14" s="169">
        <f>T14+U14</f>
        <v>864705</v>
      </c>
      <c r="W14" s="40">
        <f>IF(Q14=0,0,((V14/Q14)-1)*100)</f>
        <v>-38.267590279646846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15</v>
      </c>
      <c r="C15" s="120">
        <v>4342</v>
      </c>
      <c r="D15" s="122">
        <v>4334</v>
      </c>
      <c r="E15" s="158">
        <f>SUM(C15:D15)</f>
        <v>8676</v>
      </c>
      <c r="F15" s="120">
        <v>1468</v>
      </c>
      <c r="G15" s="122">
        <v>1459</v>
      </c>
      <c r="H15" s="158">
        <f>SUM(F15:G15)</f>
        <v>2927</v>
      </c>
      <c r="I15" s="123">
        <f>IF(E15=0,0,((H15/E15)-1)*100)</f>
        <v>-66.26325495620101</v>
      </c>
      <c r="J15" s="7"/>
      <c r="L15" s="13" t="s">
        <v>15</v>
      </c>
      <c r="M15" s="37">
        <v>754570</v>
      </c>
      <c r="N15" s="499">
        <v>781575</v>
      </c>
      <c r="O15" s="477">
        <f>+M15+N15</f>
        <v>1536145</v>
      </c>
      <c r="P15" s="486">
        <v>5841</v>
      </c>
      <c r="Q15" s="169">
        <f>O15+P15</f>
        <v>1541986</v>
      </c>
      <c r="R15" s="37">
        <v>123333</v>
      </c>
      <c r="S15" s="499">
        <v>127909</v>
      </c>
      <c r="T15" s="477">
        <f>+R15+S15</f>
        <v>251242</v>
      </c>
      <c r="U15" s="486">
        <v>841</v>
      </c>
      <c r="V15" s="169">
        <f>T15+U15</f>
        <v>252083</v>
      </c>
      <c r="W15" s="40">
        <f>IF(Q15=0,0,((V15/Q15)-1)*100)</f>
        <v>-83.652056503755546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61</v>
      </c>
      <c r="C16" s="127">
        <f>+C13+C14+C15</f>
        <v>12447</v>
      </c>
      <c r="D16" s="129">
        <f t="shared" ref="D16:H16" si="16">+D13+D14+D15</f>
        <v>12413</v>
      </c>
      <c r="E16" s="162">
        <f t="shared" si="16"/>
        <v>24860</v>
      </c>
      <c r="F16" s="127">
        <f t="shared" si="16"/>
        <v>9315</v>
      </c>
      <c r="G16" s="129">
        <f t="shared" si="16"/>
        <v>9281</v>
      </c>
      <c r="H16" s="162">
        <f t="shared" si="16"/>
        <v>18596</v>
      </c>
      <c r="I16" s="130">
        <f>IF(E16=0,0,((H16/E16)-1)*100)</f>
        <v>-25.197103781174579</v>
      </c>
      <c r="J16" s="3"/>
      <c r="L16" s="41" t="s">
        <v>61</v>
      </c>
      <c r="M16" s="43">
        <f>+M13+M14+M15</f>
        <v>2172510</v>
      </c>
      <c r="N16" s="474">
        <f t="shared" ref="N16:V16" si="17">+N13+N14+N15</f>
        <v>2232950</v>
      </c>
      <c r="O16" s="483">
        <f t="shared" si="17"/>
        <v>4405460</v>
      </c>
      <c r="P16" s="487">
        <f t="shared" si="17"/>
        <v>13864</v>
      </c>
      <c r="Q16" s="170">
        <f t="shared" si="17"/>
        <v>4419324</v>
      </c>
      <c r="R16" s="43">
        <f t="shared" si="17"/>
        <v>1327148</v>
      </c>
      <c r="S16" s="474">
        <f t="shared" si="17"/>
        <v>1364095</v>
      </c>
      <c r="T16" s="483">
        <f t="shared" si="17"/>
        <v>2691243</v>
      </c>
      <c r="U16" s="487">
        <f t="shared" si="17"/>
        <v>7317</v>
      </c>
      <c r="V16" s="170">
        <f t="shared" si="17"/>
        <v>2698560</v>
      </c>
      <c r="W16" s="46">
        <f>IF(Q16=0,0,((V16/Q16)-1)*100)</f>
        <v>-38.937267328668369</v>
      </c>
    </row>
    <row r="17" spans="1:23" ht="13.5" thickTop="1" x14ac:dyDescent="0.2">
      <c r="A17" s="3" t="str">
        <f t="shared" si="11"/>
        <v xml:space="preserve"> </v>
      </c>
      <c r="B17" s="106" t="s">
        <v>16</v>
      </c>
      <c r="C17" s="120">
        <v>4201</v>
      </c>
      <c r="D17" s="122">
        <v>4187</v>
      </c>
      <c r="E17" s="158">
        <f t="shared" ref="E17" si="18">SUM(C17:D17)</f>
        <v>8388</v>
      </c>
      <c r="F17" s="120">
        <v>58</v>
      </c>
      <c r="G17" s="122">
        <v>58</v>
      </c>
      <c r="H17" s="158">
        <f t="shared" si="1"/>
        <v>116</v>
      </c>
      <c r="I17" s="123">
        <f t="shared" si="12"/>
        <v>-98.617072007629943</v>
      </c>
      <c r="J17" s="7"/>
      <c r="L17" s="13" t="s">
        <v>16</v>
      </c>
      <c r="M17" s="37">
        <v>743301</v>
      </c>
      <c r="N17" s="473">
        <v>731080</v>
      </c>
      <c r="O17" s="477">
        <f>+M17+N17</f>
        <v>1474381</v>
      </c>
      <c r="P17" s="486">
        <v>3326</v>
      </c>
      <c r="Q17" s="169">
        <f>O17+P17</f>
        <v>1477707</v>
      </c>
      <c r="R17" s="37">
        <v>1131</v>
      </c>
      <c r="S17" s="473">
        <v>185</v>
      </c>
      <c r="T17" s="477">
        <f>+R17+S17</f>
        <v>1316</v>
      </c>
      <c r="U17" s="486">
        <v>0</v>
      </c>
      <c r="V17" s="169">
        <f>T17+U17</f>
        <v>1316</v>
      </c>
      <c r="W17" s="40">
        <f t="shared" si="15"/>
        <v>-99.910943103064412</v>
      </c>
    </row>
    <row r="18" spans="1:23" ht="13.5" thickBot="1" x14ac:dyDescent="0.25">
      <c r="A18" s="3" t="str">
        <f>IF(ISERROR(F18/G18)," ",IF(F18/G18&gt;0.5,IF(F18/G18&lt;1.5," ","NOT OK"),"NOT OK"))</f>
        <v xml:space="preserve"> </v>
      </c>
      <c r="B18" s="106" t="s">
        <v>66</v>
      </c>
      <c r="C18" s="120">
        <v>4261</v>
      </c>
      <c r="D18" s="122">
        <v>4261</v>
      </c>
      <c r="E18" s="158">
        <f>SUM(C18:D18)</f>
        <v>8522</v>
      </c>
      <c r="F18" s="120">
        <v>29</v>
      </c>
      <c r="G18" s="122">
        <v>31</v>
      </c>
      <c r="H18" s="158">
        <f>SUM(F18:G18)</f>
        <v>60</v>
      </c>
      <c r="I18" s="123">
        <f>IF(E18=0,0,((H18/E18)-1)*100)</f>
        <v>-99.295939920206521</v>
      </c>
      <c r="L18" s="13" t="s">
        <v>66</v>
      </c>
      <c r="M18" s="37">
        <v>670676</v>
      </c>
      <c r="N18" s="473">
        <v>692999</v>
      </c>
      <c r="O18" s="477">
        <f>+M18+N18</f>
        <v>1363675</v>
      </c>
      <c r="P18" s="486">
        <v>3650</v>
      </c>
      <c r="Q18" s="169">
        <f>O18+P18</f>
        <v>1367325</v>
      </c>
      <c r="R18" s="37">
        <v>2253</v>
      </c>
      <c r="S18" s="473">
        <v>347</v>
      </c>
      <c r="T18" s="477">
        <f>+R18+S18</f>
        <v>2600</v>
      </c>
      <c r="U18" s="486">
        <v>0</v>
      </c>
      <c r="V18" s="169">
        <f>T18+U18</f>
        <v>2600</v>
      </c>
      <c r="W18" s="40">
        <f>IF(Q18=0,0,((V18/Q18)-1)*100)</f>
        <v>-99.809847695317501</v>
      </c>
    </row>
    <row r="19" spans="1:23" ht="14.25" thickTop="1" thickBot="1" x14ac:dyDescent="0.25">
      <c r="A19" s="3" t="str">
        <f t="shared" ref="A19:A23" si="19">IF(ISERROR(F19/G19)," ",IF(F19/G19&gt;0.5,IF(F19/G19&lt;1.5," ","NOT OK"),"NOT OK"))</f>
        <v xml:space="preserve"> </v>
      </c>
      <c r="B19" s="126" t="s">
        <v>67</v>
      </c>
      <c r="C19" s="127">
        <f>C16+C17+C18</f>
        <v>20909</v>
      </c>
      <c r="D19" s="128">
        <f t="shared" ref="D19:H19" si="20">D16+D17+D18</f>
        <v>20861</v>
      </c>
      <c r="E19" s="511">
        <f t="shared" si="20"/>
        <v>41770</v>
      </c>
      <c r="F19" s="127">
        <f t="shared" si="20"/>
        <v>9402</v>
      </c>
      <c r="G19" s="129">
        <f t="shared" si="20"/>
        <v>9370</v>
      </c>
      <c r="H19" s="299">
        <f t="shared" si="20"/>
        <v>18772</v>
      </c>
      <c r="I19" s="130">
        <f t="shared" ref="I19:I20" si="21">IF(E19=0,0,((H19/E19)-1)*100)</f>
        <v>-55.058654536748861</v>
      </c>
      <c r="J19" s="3"/>
      <c r="L19" s="41" t="s">
        <v>67</v>
      </c>
      <c r="M19" s="42">
        <f>M16+M17+M18</f>
        <v>3586487</v>
      </c>
      <c r="N19" s="42">
        <f t="shared" ref="N19:V19" si="22">N16+N17+N18</f>
        <v>3657029</v>
      </c>
      <c r="O19" s="512">
        <f t="shared" si="22"/>
        <v>7243516</v>
      </c>
      <c r="P19" s="42">
        <f t="shared" si="22"/>
        <v>20840</v>
      </c>
      <c r="Q19" s="512">
        <f t="shared" si="22"/>
        <v>7264356</v>
      </c>
      <c r="R19" s="42">
        <f t="shared" si="22"/>
        <v>1330532</v>
      </c>
      <c r="S19" s="42">
        <f t="shared" si="22"/>
        <v>1364627</v>
      </c>
      <c r="T19" s="512">
        <f t="shared" si="22"/>
        <v>2695159</v>
      </c>
      <c r="U19" s="42">
        <f t="shared" si="22"/>
        <v>7317</v>
      </c>
      <c r="V19" s="512">
        <f t="shared" si="22"/>
        <v>2702476</v>
      </c>
      <c r="W19" s="46">
        <f t="shared" ref="W19:W20" si="23">IF(Q19=0,0,((V19/Q19)-1)*100)</f>
        <v>-62.798133791901165</v>
      </c>
    </row>
    <row r="20" spans="1:23" ht="14.25" thickTop="1" thickBot="1" x14ac:dyDescent="0.25">
      <c r="A20" s="3" t="str">
        <f t="shared" si="19"/>
        <v xml:space="preserve"> </v>
      </c>
      <c r="B20" s="126" t="s">
        <v>68</v>
      </c>
      <c r="C20" s="127">
        <f>+C12+C16+C17+C18</f>
        <v>32574</v>
      </c>
      <c r="D20" s="129">
        <f t="shared" ref="D20:H20" si="24">+D12+D16+D17+D18</f>
        <v>32492</v>
      </c>
      <c r="E20" s="162">
        <f t="shared" si="24"/>
        <v>65066</v>
      </c>
      <c r="F20" s="127">
        <f t="shared" si="24"/>
        <v>22599</v>
      </c>
      <c r="G20" s="129">
        <f t="shared" si="24"/>
        <v>22536</v>
      </c>
      <c r="H20" s="162">
        <f t="shared" si="24"/>
        <v>45135</v>
      </c>
      <c r="I20" s="130">
        <f t="shared" si="21"/>
        <v>-30.631973688254998</v>
      </c>
      <c r="J20" s="3"/>
      <c r="L20" s="41" t="s">
        <v>68</v>
      </c>
      <c r="M20" s="45">
        <f>+M12+M16+M17+M18</f>
        <v>5510332</v>
      </c>
      <c r="N20" s="43">
        <f t="shared" ref="N20:V20" si="25">+N12+N16+N17+N18</f>
        <v>5592784</v>
      </c>
      <c r="O20" s="170">
        <f t="shared" si="25"/>
        <v>11103116</v>
      </c>
      <c r="P20" s="43">
        <f t="shared" si="25"/>
        <v>33787</v>
      </c>
      <c r="Q20" s="170">
        <f t="shared" si="25"/>
        <v>11136903</v>
      </c>
      <c r="R20" s="45">
        <f t="shared" si="25"/>
        <v>3599619</v>
      </c>
      <c r="S20" s="43">
        <f t="shared" si="25"/>
        <v>3656289</v>
      </c>
      <c r="T20" s="170">
        <f t="shared" si="25"/>
        <v>7255908</v>
      </c>
      <c r="U20" s="43">
        <f t="shared" si="25"/>
        <v>16399</v>
      </c>
      <c r="V20" s="170">
        <f t="shared" si="25"/>
        <v>7272307</v>
      </c>
      <c r="W20" s="46">
        <f t="shared" si="23"/>
        <v>-34.700814041390139</v>
      </c>
    </row>
    <row r="21" spans="1:23" ht="14.25" thickTop="1" thickBot="1" x14ac:dyDescent="0.25">
      <c r="A21" s="8" t="str">
        <f t="shared" si="19"/>
        <v xml:space="preserve"> </v>
      </c>
      <c r="B21" s="106" t="s">
        <v>18</v>
      </c>
      <c r="C21" s="120">
        <v>4205</v>
      </c>
      <c r="D21" s="122">
        <v>4191</v>
      </c>
      <c r="E21" s="158">
        <f>SUM(C21:D21)</f>
        <v>8396</v>
      </c>
      <c r="F21" s="120"/>
      <c r="G21" s="122"/>
      <c r="H21" s="158"/>
      <c r="I21" s="123"/>
      <c r="J21" s="8"/>
      <c r="L21" s="13" t="s">
        <v>18</v>
      </c>
      <c r="M21" s="37">
        <v>676374</v>
      </c>
      <c r="N21" s="473">
        <v>674526</v>
      </c>
      <c r="O21" s="477">
        <f>+M21+N21</f>
        <v>1350900</v>
      </c>
      <c r="P21" s="486">
        <v>2180</v>
      </c>
      <c r="Q21" s="169">
        <f>O21+P21</f>
        <v>1353080</v>
      </c>
      <c r="R21" s="37"/>
      <c r="S21" s="473"/>
      <c r="T21" s="477"/>
      <c r="U21" s="486"/>
      <c r="V21" s="169"/>
      <c r="W21" s="40"/>
    </row>
    <row r="22" spans="1:23" ht="15.75" customHeight="1" thickTop="1" thickBot="1" x14ac:dyDescent="0.25">
      <c r="A22" s="9" t="str">
        <f t="shared" si="19"/>
        <v xml:space="preserve"> </v>
      </c>
      <c r="B22" s="133" t="s">
        <v>19</v>
      </c>
      <c r="C22" s="127">
        <f t="shared" ref="C22:E22" si="26">+C17+C18+C21</f>
        <v>12667</v>
      </c>
      <c r="D22" s="135">
        <f t="shared" si="26"/>
        <v>12639</v>
      </c>
      <c r="E22" s="160">
        <f t="shared" si="26"/>
        <v>25306</v>
      </c>
      <c r="F22" s="127"/>
      <c r="G22" s="135"/>
      <c r="H22" s="160"/>
      <c r="I22" s="130"/>
      <c r="J22" s="9"/>
      <c r="K22" s="10"/>
      <c r="L22" s="47" t="s">
        <v>19</v>
      </c>
      <c r="M22" s="49">
        <f t="shared" ref="M22:Q22" si="27">+M17+M18+M21</f>
        <v>2090351</v>
      </c>
      <c r="N22" s="475">
        <f t="shared" si="27"/>
        <v>2098605</v>
      </c>
      <c r="O22" s="479">
        <f t="shared" si="27"/>
        <v>4188956</v>
      </c>
      <c r="P22" s="488">
        <f t="shared" si="27"/>
        <v>9156</v>
      </c>
      <c r="Q22" s="171">
        <f t="shared" si="27"/>
        <v>4198112</v>
      </c>
      <c r="R22" s="49"/>
      <c r="S22" s="475"/>
      <c r="T22" s="479"/>
      <c r="U22" s="488"/>
      <c r="V22" s="171"/>
      <c r="W22" s="50"/>
    </row>
    <row r="23" spans="1:23" ht="13.5" thickTop="1" x14ac:dyDescent="0.2">
      <c r="A23" s="3" t="str">
        <f t="shared" si="19"/>
        <v xml:space="preserve"> </v>
      </c>
      <c r="B23" s="106" t="s">
        <v>20</v>
      </c>
      <c r="C23" s="120">
        <v>4433</v>
      </c>
      <c r="D23" s="122">
        <v>4432</v>
      </c>
      <c r="E23" s="161">
        <f>SUM(C23:D23)</f>
        <v>8865</v>
      </c>
      <c r="F23" s="120"/>
      <c r="G23" s="122"/>
      <c r="H23" s="161"/>
      <c r="I23" s="123"/>
      <c r="J23" s="3"/>
      <c r="L23" s="13" t="s">
        <v>21</v>
      </c>
      <c r="M23" s="37">
        <v>739278</v>
      </c>
      <c r="N23" s="473">
        <v>741348</v>
      </c>
      <c r="O23" s="477">
        <f>+M23+N23</f>
        <v>1480626</v>
      </c>
      <c r="P23" s="486">
        <v>2158</v>
      </c>
      <c r="Q23" s="169">
        <f>O23+P23</f>
        <v>1482784</v>
      </c>
      <c r="R23" s="37"/>
      <c r="S23" s="473"/>
      <c r="T23" s="477"/>
      <c r="U23" s="486"/>
      <c r="V23" s="169"/>
      <c r="W23" s="40"/>
    </row>
    <row r="24" spans="1:23" x14ac:dyDescent="0.2">
      <c r="A24" s="3" t="str">
        <f t="shared" ref="A24" si="28">IF(ISERROR(F24/G24)," ",IF(F24/G24&gt;0.5,IF(F24/G24&lt;1.5," ","NOT OK"),"NOT OK"))</f>
        <v xml:space="preserve"> </v>
      </c>
      <c r="B24" s="106" t="s">
        <v>22</v>
      </c>
      <c r="C24" s="120">
        <v>4594</v>
      </c>
      <c r="D24" s="122">
        <v>4567</v>
      </c>
      <c r="E24" s="152">
        <f>SUM(C24:D24)</f>
        <v>9161</v>
      </c>
      <c r="F24" s="120"/>
      <c r="G24" s="122"/>
      <c r="H24" s="152"/>
      <c r="I24" s="123"/>
      <c r="J24" s="3"/>
      <c r="L24" s="13" t="s">
        <v>22</v>
      </c>
      <c r="M24" s="37">
        <v>779923</v>
      </c>
      <c r="N24" s="473">
        <v>782383</v>
      </c>
      <c r="O24" s="477">
        <f t="shared" ref="O24" si="29">+M24+N24</f>
        <v>1562306</v>
      </c>
      <c r="P24" s="486">
        <v>4231</v>
      </c>
      <c r="Q24" s="169">
        <f>O24+P24</f>
        <v>1566537</v>
      </c>
      <c r="R24" s="37"/>
      <c r="S24" s="473"/>
      <c r="T24" s="477"/>
      <c r="U24" s="486"/>
      <c r="V24" s="169"/>
      <c r="W24" s="40"/>
    </row>
    <row r="25" spans="1:23" ht="13.5" thickBot="1" x14ac:dyDescent="0.25">
      <c r="A25" s="3" t="str">
        <f t="shared" ref="A25:A27" si="30">IF(ISERROR(F25/G25)," ",IF(F25/G25&gt;0.5,IF(F25/G25&lt;1.5," ","NOT OK"),"NOT OK"))</f>
        <v xml:space="preserve"> </v>
      </c>
      <c r="B25" s="106" t="s">
        <v>23</v>
      </c>
      <c r="C25" s="120">
        <v>4385</v>
      </c>
      <c r="D25" s="136">
        <v>4390</v>
      </c>
      <c r="E25" s="156">
        <f t="shared" ref="E25" si="31">SUM(C25:D25)</f>
        <v>8775</v>
      </c>
      <c r="F25" s="120"/>
      <c r="G25" s="136"/>
      <c r="H25" s="156"/>
      <c r="I25" s="137"/>
      <c r="J25" s="3"/>
      <c r="L25" s="13" t="s">
        <v>23</v>
      </c>
      <c r="M25" s="37">
        <v>680236</v>
      </c>
      <c r="N25" s="473">
        <v>700647</v>
      </c>
      <c r="O25" s="477">
        <f>+M25+N25</f>
        <v>1380883</v>
      </c>
      <c r="P25" s="486">
        <v>3427</v>
      </c>
      <c r="Q25" s="169">
        <f>O25+P25</f>
        <v>1384310</v>
      </c>
      <c r="R25" s="37"/>
      <c r="S25" s="473"/>
      <c r="T25" s="477"/>
      <c r="U25" s="486"/>
      <c r="V25" s="169"/>
      <c r="W25" s="40"/>
    </row>
    <row r="26" spans="1:23" ht="14.25" thickTop="1" thickBot="1" x14ac:dyDescent="0.25">
      <c r="A26" s="3" t="str">
        <f t="shared" si="30"/>
        <v xml:space="preserve"> </v>
      </c>
      <c r="B26" s="126" t="s">
        <v>40</v>
      </c>
      <c r="C26" s="127">
        <f>+C23+C24+C25</f>
        <v>13412</v>
      </c>
      <c r="D26" s="127">
        <f t="shared" ref="D26:E26" si="32">+D23+D24+D25</f>
        <v>13389</v>
      </c>
      <c r="E26" s="127">
        <f t="shared" si="32"/>
        <v>26801</v>
      </c>
      <c r="F26" s="127"/>
      <c r="G26" s="127"/>
      <c r="H26" s="127"/>
      <c r="I26" s="130"/>
      <c r="J26" s="3"/>
      <c r="L26" s="472" t="s">
        <v>40</v>
      </c>
      <c r="M26" s="43">
        <f t="shared" ref="M26:Q26" si="33">+M23+M24+M25</f>
        <v>2199437</v>
      </c>
      <c r="N26" s="474">
        <f t="shared" si="33"/>
        <v>2224378</v>
      </c>
      <c r="O26" s="483">
        <f t="shared" si="33"/>
        <v>4423815</v>
      </c>
      <c r="P26" s="487">
        <f t="shared" si="33"/>
        <v>9816</v>
      </c>
      <c r="Q26" s="170">
        <f t="shared" si="33"/>
        <v>4433631</v>
      </c>
      <c r="R26" s="43"/>
      <c r="S26" s="474"/>
      <c r="T26" s="483"/>
      <c r="U26" s="487"/>
      <c r="V26" s="170"/>
      <c r="W26" s="46"/>
    </row>
    <row r="27" spans="1:23" ht="14.25" thickTop="1" thickBot="1" x14ac:dyDescent="0.25">
      <c r="A27" s="3" t="str">
        <f t="shared" si="30"/>
        <v xml:space="preserve"> </v>
      </c>
      <c r="B27" s="126" t="s">
        <v>63</v>
      </c>
      <c r="C27" s="127">
        <f t="shared" ref="C27:E27" si="34">+C12+C16+C22+C26</f>
        <v>50191</v>
      </c>
      <c r="D27" s="129">
        <f t="shared" si="34"/>
        <v>50072</v>
      </c>
      <c r="E27" s="299">
        <f t="shared" si="34"/>
        <v>100263</v>
      </c>
      <c r="F27" s="127"/>
      <c r="G27" s="129"/>
      <c r="H27" s="299"/>
      <c r="I27" s="130"/>
      <c r="J27" s="3"/>
      <c r="L27" s="472" t="s">
        <v>63</v>
      </c>
      <c r="M27" s="43">
        <f t="shared" ref="M27:Q27" si="35">+M12+M16+M22+M26</f>
        <v>8386143</v>
      </c>
      <c r="N27" s="474">
        <f t="shared" si="35"/>
        <v>8491688</v>
      </c>
      <c r="O27" s="478">
        <f t="shared" si="35"/>
        <v>16877831</v>
      </c>
      <c r="P27" s="487">
        <f t="shared" si="35"/>
        <v>45783</v>
      </c>
      <c r="Q27" s="301">
        <f t="shared" si="35"/>
        <v>16923614</v>
      </c>
      <c r="R27" s="43"/>
      <c r="S27" s="474"/>
      <c r="T27" s="478"/>
      <c r="U27" s="487"/>
      <c r="V27" s="301"/>
      <c r="W27" s="46"/>
    </row>
    <row r="28" spans="1:23" ht="14.25" thickTop="1" thickBot="1" x14ac:dyDescent="0.25">
      <c r="B28" s="138" t="s">
        <v>60</v>
      </c>
      <c r="C28" s="102"/>
      <c r="D28" s="102"/>
      <c r="E28" s="102"/>
      <c r="F28" s="102"/>
      <c r="G28" s="102"/>
      <c r="H28" s="102"/>
      <c r="I28" s="102"/>
      <c r="J28" s="102"/>
      <c r="L28" s="53" t="s">
        <v>60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13.5" thickTop="1" x14ac:dyDescent="0.2">
      <c r="B29" s="528" t="s">
        <v>25</v>
      </c>
      <c r="C29" s="529"/>
      <c r="D29" s="529"/>
      <c r="E29" s="529"/>
      <c r="F29" s="529"/>
      <c r="G29" s="529"/>
      <c r="H29" s="529"/>
      <c r="I29" s="530"/>
      <c r="J29" s="3"/>
      <c r="L29" s="531" t="s">
        <v>26</v>
      </c>
      <c r="M29" s="532"/>
      <c r="N29" s="532"/>
      <c r="O29" s="532"/>
      <c r="P29" s="532"/>
      <c r="Q29" s="532"/>
      <c r="R29" s="532"/>
      <c r="S29" s="532"/>
      <c r="T29" s="532"/>
      <c r="U29" s="532"/>
      <c r="V29" s="532"/>
      <c r="W29" s="533"/>
    </row>
    <row r="30" spans="1:23" ht="13.5" thickBot="1" x14ac:dyDescent="0.25">
      <c r="B30" s="534" t="s">
        <v>47</v>
      </c>
      <c r="C30" s="535"/>
      <c r="D30" s="535"/>
      <c r="E30" s="535"/>
      <c r="F30" s="535"/>
      <c r="G30" s="535"/>
      <c r="H30" s="535"/>
      <c r="I30" s="536"/>
      <c r="J30" s="3"/>
      <c r="L30" s="537" t="s">
        <v>49</v>
      </c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539"/>
    </row>
    <row r="31" spans="1:23" ht="14.25" thickTop="1" thickBot="1" x14ac:dyDescent="0.25">
      <c r="B31" s="101"/>
      <c r="C31" s="102"/>
      <c r="D31" s="102"/>
      <c r="E31" s="102"/>
      <c r="F31" s="102"/>
      <c r="G31" s="102"/>
      <c r="H31" s="102"/>
      <c r="I31" s="103"/>
      <c r="J31" s="3"/>
      <c r="L31" s="15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</row>
    <row r="32" spans="1:23" ht="14.25" thickTop="1" thickBot="1" x14ac:dyDescent="0.25">
      <c r="B32" s="104"/>
      <c r="C32" s="540" t="s">
        <v>64</v>
      </c>
      <c r="D32" s="541"/>
      <c r="E32" s="542"/>
      <c r="F32" s="540" t="s">
        <v>65</v>
      </c>
      <c r="G32" s="541"/>
      <c r="H32" s="542"/>
      <c r="I32" s="105" t="s">
        <v>2</v>
      </c>
      <c r="J32" s="3"/>
      <c r="L32" s="11"/>
      <c r="M32" s="543" t="s">
        <v>64</v>
      </c>
      <c r="N32" s="544"/>
      <c r="O32" s="544"/>
      <c r="P32" s="544"/>
      <c r="Q32" s="545"/>
      <c r="R32" s="543" t="s">
        <v>65</v>
      </c>
      <c r="S32" s="544"/>
      <c r="T32" s="544"/>
      <c r="U32" s="544"/>
      <c r="V32" s="545"/>
      <c r="W32" s="12" t="s">
        <v>2</v>
      </c>
    </row>
    <row r="33" spans="1:23" ht="13.5" thickTop="1" x14ac:dyDescent="0.2">
      <c r="B33" s="106" t="s">
        <v>3</v>
      </c>
      <c r="C33" s="107"/>
      <c r="D33" s="108"/>
      <c r="E33" s="109"/>
      <c r="F33" s="107"/>
      <c r="G33" s="108"/>
      <c r="H33" s="109"/>
      <c r="I33" s="110" t="s">
        <v>4</v>
      </c>
      <c r="J33" s="3"/>
      <c r="L33" s="13" t="s">
        <v>3</v>
      </c>
      <c r="M33" s="19"/>
      <c r="N33" s="15"/>
      <c r="O33" s="16"/>
      <c r="P33" s="17"/>
      <c r="Q33" s="20"/>
      <c r="R33" s="19"/>
      <c r="S33" s="15"/>
      <c r="T33" s="16"/>
      <c r="U33" s="17"/>
      <c r="V33" s="20"/>
      <c r="W33" s="21" t="s">
        <v>4</v>
      </c>
    </row>
    <row r="34" spans="1:23" ht="13.5" thickBot="1" x14ac:dyDescent="0.25">
      <c r="B34" s="111"/>
      <c r="C34" s="112" t="s">
        <v>5</v>
      </c>
      <c r="D34" s="113" t="s">
        <v>6</v>
      </c>
      <c r="E34" s="506" t="s">
        <v>7</v>
      </c>
      <c r="F34" s="112" t="s">
        <v>5</v>
      </c>
      <c r="G34" s="113" t="s">
        <v>6</v>
      </c>
      <c r="H34" s="114" t="s">
        <v>7</v>
      </c>
      <c r="I34" s="115"/>
      <c r="J34" s="3"/>
      <c r="L34" s="22"/>
      <c r="M34" s="27" t="s">
        <v>8</v>
      </c>
      <c r="N34" s="24" t="s">
        <v>9</v>
      </c>
      <c r="O34" s="25" t="s">
        <v>31</v>
      </c>
      <c r="P34" s="26" t="s">
        <v>32</v>
      </c>
      <c r="Q34" s="25" t="s">
        <v>7</v>
      </c>
      <c r="R34" s="27" t="s">
        <v>8</v>
      </c>
      <c r="S34" s="24" t="s">
        <v>9</v>
      </c>
      <c r="T34" s="25" t="s">
        <v>31</v>
      </c>
      <c r="U34" s="26" t="s">
        <v>32</v>
      </c>
      <c r="V34" s="25" t="s">
        <v>7</v>
      </c>
      <c r="W34" s="28"/>
    </row>
    <row r="35" spans="1:23" ht="5.25" customHeight="1" thickTop="1" x14ac:dyDescent="0.2">
      <c r="B35" s="106"/>
      <c r="C35" s="116"/>
      <c r="D35" s="117"/>
      <c r="E35" s="118"/>
      <c r="F35" s="116"/>
      <c r="G35" s="117"/>
      <c r="H35" s="118"/>
      <c r="I35" s="119"/>
      <c r="J35" s="3"/>
      <c r="L35" s="13"/>
      <c r="M35" s="33"/>
      <c r="N35" s="30"/>
      <c r="O35" s="31"/>
      <c r="P35" s="32"/>
      <c r="Q35" s="34"/>
      <c r="R35" s="33"/>
      <c r="S35" s="30"/>
      <c r="T35" s="31"/>
      <c r="U35" s="32"/>
      <c r="V35" s="34"/>
      <c r="W35" s="35"/>
    </row>
    <row r="36" spans="1:23" x14ac:dyDescent="0.2">
      <c r="A36" s="3" t="str">
        <f>IF(ISERROR(F36/G36)," ",IF(F36/G36&gt;0.5,IF(F36/G36&lt;1.5," ","NOT OK"),"NOT OK"))</f>
        <v xml:space="preserve"> </v>
      </c>
      <c r="B36" s="106" t="s">
        <v>10</v>
      </c>
      <c r="C36" s="120">
        <v>7163</v>
      </c>
      <c r="D36" s="122">
        <v>7178</v>
      </c>
      <c r="E36" s="158">
        <f t="shared" ref="E36" si="36">SUM(C36:D36)</f>
        <v>14341</v>
      </c>
      <c r="F36" s="120">
        <v>6718</v>
      </c>
      <c r="G36" s="122">
        <v>6732</v>
      </c>
      <c r="H36" s="158">
        <f t="shared" ref="H36:H40" si="37">SUM(F36:G36)</f>
        <v>13450</v>
      </c>
      <c r="I36" s="123">
        <f t="shared" ref="I36:I38" si="38">IF(E36=0,0,((H36/E36)-1)*100)</f>
        <v>-6.2129558608186368</v>
      </c>
      <c r="J36" s="3"/>
      <c r="K36" s="6"/>
      <c r="L36" s="13" t="s">
        <v>10</v>
      </c>
      <c r="M36" s="39">
        <v>1046908</v>
      </c>
      <c r="N36" s="37">
        <v>1051633</v>
      </c>
      <c r="O36" s="169">
        <f>SUM(M36:N36)</f>
        <v>2098541</v>
      </c>
      <c r="P36" s="140">
        <v>820</v>
      </c>
      <c r="Q36" s="169">
        <f>O36+P36</f>
        <v>2099361</v>
      </c>
      <c r="R36" s="39">
        <v>1014635</v>
      </c>
      <c r="S36" s="37">
        <v>1023443</v>
      </c>
      <c r="T36" s="169">
        <f>SUM(R36:S36)</f>
        <v>2038078</v>
      </c>
      <c r="U36" s="140">
        <v>217</v>
      </c>
      <c r="V36" s="169">
        <f>T36+U36</f>
        <v>2038295</v>
      </c>
      <c r="W36" s="40">
        <f t="shared" ref="W36:W38" si="39">IF(Q36=0,0,((V36/Q36)-1)*100)</f>
        <v>-2.9087898651065758</v>
      </c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11</v>
      </c>
      <c r="C37" s="120">
        <v>6957</v>
      </c>
      <c r="D37" s="122">
        <v>6956</v>
      </c>
      <c r="E37" s="158">
        <f>SUM(C37:D37)</f>
        <v>13913</v>
      </c>
      <c r="F37" s="120">
        <v>6414</v>
      </c>
      <c r="G37" s="122">
        <v>6417</v>
      </c>
      <c r="H37" s="158">
        <f>SUM(F37:G37)</f>
        <v>12831</v>
      </c>
      <c r="I37" s="123">
        <f t="shared" si="38"/>
        <v>-7.7768993028103246</v>
      </c>
      <c r="J37" s="3"/>
      <c r="K37" s="6"/>
      <c r="L37" s="13" t="s">
        <v>11</v>
      </c>
      <c r="M37" s="39">
        <v>996191</v>
      </c>
      <c r="N37" s="37">
        <v>1002046</v>
      </c>
      <c r="O37" s="169">
        <f>SUM(M37:N37)</f>
        <v>1998237</v>
      </c>
      <c r="P37" s="140">
        <v>659</v>
      </c>
      <c r="Q37" s="169">
        <f>O37+P37</f>
        <v>1998896</v>
      </c>
      <c r="R37" s="39">
        <v>962947</v>
      </c>
      <c r="S37" s="37">
        <v>964084</v>
      </c>
      <c r="T37" s="169">
        <f>SUM(R37:S37)</f>
        <v>1927031</v>
      </c>
      <c r="U37" s="140">
        <v>340</v>
      </c>
      <c r="V37" s="169">
        <f>T37+U37</f>
        <v>1927371</v>
      </c>
      <c r="W37" s="40">
        <f t="shared" si="39"/>
        <v>-3.5782251802995213</v>
      </c>
    </row>
    <row r="38" spans="1:23" ht="13.5" thickBot="1" x14ac:dyDescent="0.25">
      <c r="A38" s="3" t="str">
        <f>IF(ISERROR(F38/G38)," ",IF(F38/G38&gt;0.5,IF(F38/G38&lt;1.5," ","NOT OK"),"NOT OK"))</f>
        <v xml:space="preserve"> </v>
      </c>
      <c r="B38" s="111" t="s">
        <v>12</v>
      </c>
      <c r="C38" s="124">
        <v>7340</v>
      </c>
      <c r="D38" s="125">
        <v>7360</v>
      </c>
      <c r="E38" s="158">
        <f t="shared" ref="E38:E40" si="40">SUM(C38:D38)</f>
        <v>14700</v>
      </c>
      <c r="F38" s="124">
        <v>6701</v>
      </c>
      <c r="G38" s="125">
        <v>6704</v>
      </c>
      <c r="H38" s="158">
        <f t="shared" si="37"/>
        <v>13405</v>
      </c>
      <c r="I38" s="123">
        <f t="shared" si="38"/>
        <v>-8.809523809523812</v>
      </c>
      <c r="J38" s="3"/>
      <c r="K38" s="6"/>
      <c r="L38" s="22" t="s">
        <v>12</v>
      </c>
      <c r="M38" s="39">
        <v>1019421</v>
      </c>
      <c r="N38" s="37">
        <v>1090494</v>
      </c>
      <c r="O38" s="169">
        <f t="shared" ref="O38" si="41">SUM(M38:N38)</f>
        <v>2109915</v>
      </c>
      <c r="P38" s="38">
        <v>165</v>
      </c>
      <c r="Q38" s="172">
        <f t="shared" ref="Q38" si="42">O38+P38</f>
        <v>2110080</v>
      </c>
      <c r="R38" s="39">
        <v>947568</v>
      </c>
      <c r="S38" s="37">
        <v>1015423</v>
      </c>
      <c r="T38" s="169">
        <f t="shared" ref="T38" si="43">SUM(R38:S38)</f>
        <v>1962991</v>
      </c>
      <c r="U38" s="38">
        <v>51</v>
      </c>
      <c r="V38" s="172">
        <f t="shared" ref="V38" si="44">T38+U38</f>
        <v>1963042</v>
      </c>
      <c r="W38" s="40">
        <f t="shared" si="39"/>
        <v>-6.9683613891416414</v>
      </c>
    </row>
    <row r="39" spans="1:23" ht="14.25" thickTop="1" thickBot="1" x14ac:dyDescent="0.25">
      <c r="A39" s="3" t="str">
        <f>IF(ISERROR(F39/G39)," ",IF(F39/G39&gt;0.5,IF(F39/G39&lt;1.5," ","NOT OK"),"NOT OK"))</f>
        <v xml:space="preserve"> </v>
      </c>
      <c r="B39" s="126" t="s">
        <v>57</v>
      </c>
      <c r="C39" s="127">
        <f t="shared" ref="C39:D39" si="45">+C36+C37+C38</f>
        <v>21460</v>
      </c>
      <c r="D39" s="129">
        <f t="shared" si="45"/>
        <v>21494</v>
      </c>
      <c r="E39" s="162">
        <f t="shared" si="40"/>
        <v>42954</v>
      </c>
      <c r="F39" s="127">
        <f t="shared" ref="F39:G39" si="46">+F36+F37+F38</f>
        <v>19833</v>
      </c>
      <c r="G39" s="129">
        <f t="shared" si="46"/>
        <v>19853</v>
      </c>
      <c r="H39" s="162">
        <f t="shared" si="37"/>
        <v>39686</v>
      </c>
      <c r="I39" s="130">
        <f>IF(E39=0,0,((H39/E39)-1)*100)</f>
        <v>-7.6081389393304448</v>
      </c>
      <c r="J39" s="3"/>
      <c r="L39" s="41" t="s">
        <v>57</v>
      </c>
      <c r="M39" s="45">
        <f t="shared" ref="M39:N39" si="47">+M36+M37+M38</f>
        <v>3062520</v>
      </c>
      <c r="N39" s="43">
        <f t="shared" si="47"/>
        <v>3144173</v>
      </c>
      <c r="O39" s="170">
        <f>+O36+O37+O38</f>
        <v>6206693</v>
      </c>
      <c r="P39" s="43">
        <f t="shared" ref="P39:Q39" si="48">+P36+P37+P38</f>
        <v>1644</v>
      </c>
      <c r="Q39" s="170">
        <f t="shared" si="48"/>
        <v>6208337</v>
      </c>
      <c r="R39" s="45">
        <f t="shared" ref="R39:V39" si="49">+R36+R37+R38</f>
        <v>2925150</v>
      </c>
      <c r="S39" s="43">
        <f t="shared" si="49"/>
        <v>3002950</v>
      </c>
      <c r="T39" s="170">
        <f>+T36+T37+T38</f>
        <v>5928100</v>
      </c>
      <c r="U39" s="43">
        <f t="shared" si="49"/>
        <v>608</v>
      </c>
      <c r="V39" s="170">
        <f t="shared" si="49"/>
        <v>5928708</v>
      </c>
      <c r="W39" s="46">
        <f>IF(Q39=0,0,((V39/Q39)-1)*100)</f>
        <v>-4.5040886150349069</v>
      </c>
    </row>
    <row r="40" spans="1:23" ht="13.5" thickTop="1" x14ac:dyDescent="0.2">
      <c r="A40" s="3" t="str">
        <f t="shared" si="11"/>
        <v xml:space="preserve"> </v>
      </c>
      <c r="B40" s="106" t="s">
        <v>13</v>
      </c>
      <c r="C40" s="120">
        <v>7269</v>
      </c>
      <c r="D40" s="122">
        <v>7280</v>
      </c>
      <c r="E40" s="158">
        <f t="shared" si="40"/>
        <v>14549</v>
      </c>
      <c r="F40" s="120">
        <v>6680</v>
      </c>
      <c r="G40" s="122">
        <v>6693</v>
      </c>
      <c r="H40" s="158">
        <f t="shared" si="37"/>
        <v>13373</v>
      </c>
      <c r="I40" s="123">
        <f t="shared" ref="I40" si="50">IF(E40=0,0,((H40/E40)-1)*100)</f>
        <v>-8.0830297614956308</v>
      </c>
      <c r="L40" s="13" t="s">
        <v>13</v>
      </c>
      <c r="M40" s="39">
        <v>1091974</v>
      </c>
      <c r="N40" s="37">
        <v>1030698</v>
      </c>
      <c r="O40" s="169">
        <f t="shared" ref="O40" si="51">+M40+N40</f>
        <v>2122672</v>
      </c>
      <c r="P40" s="38">
        <v>162</v>
      </c>
      <c r="Q40" s="172">
        <f>O40+P40</f>
        <v>2122834</v>
      </c>
      <c r="R40" s="39">
        <v>1037679</v>
      </c>
      <c r="S40" s="37">
        <v>982833</v>
      </c>
      <c r="T40" s="169">
        <f t="shared" ref="T40" si="52">+R40+S40</f>
        <v>2020512</v>
      </c>
      <c r="U40" s="38">
        <v>259</v>
      </c>
      <c r="V40" s="172">
        <f>T40+U40</f>
        <v>2020771</v>
      </c>
      <c r="W40" s="40">
        <f t="shared" ref="W40:W44" si="53">IF(Q40=0,0,((V40/Q40)-1)*100)</f>
        <v>-4.8078653347364941</v>
      </c>
    </row>
    <row r="41" spans="1:23" ht="14.25" customHeight="1" x14ac:dyDescent="0.2">
      <c r="A41" s="3" t="str">
        <f>IF(ISERROR(F41/G41)," ",IF(F41/G41&gt;0.5,IF(F41/G41&lt;1.5," ","NOT OK"),"NOT OK"))</f>
        <v xml:space="preserve"> </v>
      </c>
      <c r="B41" s="106" t="s">
        <v>14</v>
      </c>
      <c r="C41" s="120">
        <v>6382</v>
      </c>
      <c r="D41" s="122">
        <v>6401</v>
      </c>
      <c r="E41" s="158">
        <f>SUM(C41:D41)</f>
        <v>12783</v>
      </c>
      <c r="F41" s="120">
        <v>6675</v>
      </c>
      <c r="G41" s="122">
        <v>6667</v>
      </c>
      <c r="H41" s="158">
        <f>SUM(F41:G41)</f>
        <v>13342</v>
      </c>
      <c r="I41" s="123">
        <f>IF(E41=0,0,((H41/E41)-1)*100)</f>
        <v>4.3729953844950264</v>
      </c>
      <c r="J41" s="3"/>
      <c r="L41" s="13" t="s">
        <v>14</v>
      </c>
      <c r="M41" s="39">
        <v>980377</v>
      </c>
      <c r="N41" s="37">
        <v>964674</v>
      </c>
      <c r="O41" s="169">
        <f>+M41+N41</f>
        <v>1945051</v>
      </c>
      <c r="P41" s="38">
        <v>333</v>
      </c>
      <c r="Q41" s="172">
        <f>O41+P41</f>
        <v>1945384</v>
      </c>
      <c r="R41" s="39">
        <v>896715</v>
      </c>
      <c r="S41" s="37">
        <v>890291</v>
      </c>
      <c r="T41" s="169">
        <f>+R41+S41</f>
        <v>1787006</v>
      </c>
      <c r="U41" s="38">
        <v>219</v>
      </c>
      <c r="V41" s="172">
        <f>T41+U41</f>
        <v>1787225</v>
      </c>
      <c r="W41" s="40">
        <f>IF(Q41=0,0,((V41/Q41)-1)*100)</f>
        <v>-8.1299630304351282</v>
      </c>
    </row>
    <row r="42" spans="1:23" ht="13.5" thickBot="1" x14ac:dyDescent="0.25">
      <c r="A42" s="3" t="str">
        <f>IF(ISERROR(F42/G42)," ",IF(F42/G42&gt;0.5,IF(F42/G42&lt;1.5," ","NOT OK"),"NOT OK"))</f>
        <v xml:space="preserve"> </v>
      </c>
      <c r="B42" s="106" t="s">
        <v>15</v>
      </c>
      <c r="C42" s="120">
        <v>6889</v>
      </c>
      <c r="D42" s="122">
        <v>6899</v>
      </c>
      <c r="E42" s="158">
        <f t="shared" ref="E42" si="54">SUM(C42:D42)</f>
        <v>13788</v>
      </c>
      <c r="F42" s="120">
        <v>5532</v>
      </c>
      <c r="G42" s="122">
        <v>5518</v>
      </c>
      <c r="H42" s="158">
        <f t="shared" ref="H42" si="55">SUM(F42:G42)</f>
        <v>11050</v>
      </c>
      <c r="I42" s="123">
        <f>IF(E42=0,0,((H42/E42)-1)*100)</f>
        <v>-19.85784740353931</v>
      </c>
      <c r="J42" s="3"/>
      <c r="L42" s="13" t="s">
        <v>15</v>
      </c>
      <c r="M42" s="39">
        <v>1059453</v>
      </c>
      <c r="N42" s="37">
        <v>1031587</v>
      </c>
      <c r="O42" s="169">
        <f>+M42+N42</f>
        <v>2091040</v>
      </c>
      <c r="P42" s="38">
        <v>806</v>
      </c>
      <c r="Q42" s="172">
        <f>O42+P42</f>
        <v>2091846</v>
      </c>
      <c r="R42" s="39">
        <v>550479</v>
      </c>
      <c r="S42" s="37">
        <v>558915</v>
      </c>
      <c r="T42" s="169">
        <f>+R42+S42</f>
        <v>1109394</v>
      </c>
      <c r="U42" s="38">
        <v>124</v>
      </c>
      <c r="V42" s="172">
        <f>T42+U42</f>
        <v>1109518</v>
      </c>
      <c r="W42" s="40">
        <f>IF(Q42=0,0,((V42/Q42)-1)*100)</f>
        <v>-46.959862246073556</v>
      </c>
    </row>
    <row r="43" spans="1:23" ht="14.25" thickTop="1" thickBot="1" x14ac:dyDescent="0.25">
      <c r="A43" s="3" t="str">
        <f>IF(ISERROR(F43/G43)," ",IF(F43/G43&gt;0.5,IF(F43/G43&lt;1.5," ","NOT OK"),"NOT OK"))</f>
        <v xml:space="preserve"> </v>
      </c>
      <c r="B43" s="126" t="s">
        <v>61</v>
      </c>
      <c r="C43" s="127">
        <f>+C40+C41+C42</f>
        <v>20540</v>
      </c>
      <c r="D43" s="129">
        <f t="shared" ref="D43" si="56">+D40+D41+D42</f>
        <v>20580</v>
      </c>
      <c r="E43" s="162">
        <f t="shared" ref="E43" si="57">+E40+E41+E42</f>
        <v>41120</v>
      </c>
      <c r="F43" s="127">
        <f t="shared" ref="F43" si="58">+F40+F41+F42</f>
        <v>18887</v>
      </c>
      <c r="G43" s="129">
        <f t="shared" ref="G43" si="59">+G40+G41+G42</f>
        <v>18878</v>
      </c>
      <c r="H43" s="162">
        <f t="shared" ref="H43" si="60">+H40+H41+H42</f>
        <v>37765</v>
      </c>
      <c r="I43" s="130">
        <f>IF(E43=0,0,((H43/E43)-1)*100)</f>
        <v>-8.1590466926070082</v>
      </c>
      <c r="J43" s="3"/>
      <c r="L43" s="41" t="s">
        <v>61</v>
      </c>
      <c r="M43" s="43">
        <f>+M40+M41+M42</f>
        <v>3131804</v>
      </c>
      <c r="N43" s="474">
        <f t="shared" ref="N43" si="61">+N40+N41+N42</f>
        <v>3026959</v>
      </c>
      <c r="O43" s="483">
        <f t="shared" ref="O43" si="62">+O40+O41+O42</f>
        <v>6158763</v>
      </c>
      <c r="P43" s="487">
        <f t="shared" ref="P43" si="63">+P40+P41+P42</f>
        <v>1301</v>
      </c>
      <c r="Q43" s="170">
        <f t="shared" ref="Q43" si="64">+Q40+Q41+Q42</f>
        <v>6160064</v>
      </c>
      <c r="R43" s="43">
        <f t="shared" ref="R43" si="65">+R40+R41+R42</f>
        <v>2484873</v>
      </c>
      <c r="S43" s="474">
        <f t="shared" ref="S43" si="66">+S40+S41+S42</f>
        <v>2432039</v>
      </c>
      <c r="T43" s="483">
        <f t="shared" ref="T43" si="67">+T40+T41+T42</f>
        <v>4916912</v>
      </c>
      <c r="U43" s="487">
        <f t="shared" ref="U43" si="68">+U40+U41+U42</f>
        <v>602</v>
      </c>
      <c r="V43" s="170">
        <f t="shared" ref="V43" si="69">+V40+V41+V42</f>
        <v>4917514</v>
      </c>
      <c r="W43" s="46">
        <f>IF(Q43=0,0,((V43/Q43)-1)*100)</f>
        <v>-20.171056664346342</v>
      </c>
    </row>
    <row r="44" spans="1:23" ht="13.5" thickTop="1" x14ac:dyDescent="0.2">
      <c r="A44" s="3" t="str">
        <f t="shared" si="11"/>
        <v xml:space="preserve"> </v>
      </c>
      <c r="B44" s="106" t="s">
        <v>16</v>
      </c>
      <c r="C44" s="120">
        <v>6812</v>
      </c>
      <c r="D44" s="122">
        <v>6825</v>
      </c>
      <c r="E44" s="158">
        <f t="shared" ref="E44" si="70">SUM(C44:D44)</f>
        <v>13637</v>
      </c>
      <c r="F44" s="120">
        <v>244</v>
      </c>
      <c r="G44" s="122">
        <v>243</v>
      </c>
      <c r="H44" s="158">
        <f t="shared" ref="H44" si="71">SUM(F44:G44)</f>
        <v>487</v>
      </c>
      <c r="I44" s="123">
        <f t="shared" ref="I44" si="72">IF(E44=0,0,((H44/E44)-1)*100)</f>
        <v>-96.428833321111682</v>
      </c>
      <c r="J44" s="7"/>
      <c r="L44" s="13" t="s">
        <v>16</v>
      </c>
      <c r="M44" s="39">
        <v>1006592</v>
      </c>
      <c r="N44" s="37">
        <v>1001667</v>
      </c>
      <c r="O44" s="169">
        <f>+M44+N44</f>
        <v>2008259</v>
      </c>
      <c r="P44" s="140">
        <v>651</v>
      </c>
      <c r="Q44" s="269">
        <f>O44+P44</f>
        <v>2008910</v>
      </c>
      <c r="R44" s="39">
        <v>18584</v>
      </c>
      <c r="S44" s="37">
        <v>18017</v>
      </c>
      <c r="T44" s="169">
        <f>+R44+S44</f>
        <v>36601</v>
      </c>
      <c r="U44" s="140">
        <v>27</v>
      </c>
      <c r="V44" s="269">
        <f>T44+U44</f>
        <v>36628</v>
      </c>
      <c r="W44" s="40">
        <f t="shared" si="53"/>
        <v>-98.176722700369851</v>
      </c>
    </row>
    <row r="45" spans="1:23" ht="13.5" thickBot="1" x14ac:dyDescent="0.25">
      <c r="A45" s="3" t="str">
        <f>IF(ISERROR(F45/G45)," ",IF(F45/G45&gt;0.5,IF(F45/G45&lt;1.5," ","NOT OK"),"NOT OK"))</f>
        <v xml:space="preserve"> </v>
      </c>
      <c r="B45" s="106" t="s">
        <v>66</v>
      </c>
      <c r="C45" s="120">
        <v>6694</v>
      </c>
      <c r="D45" s="122">
        <v>6698</v>
      </c>
      <c r="E45" s="158">
        <f>SUM(C45:D45)</f>
        <v>13392</v>
      </c>
      <c r="F45" s="120">
        <v>1026</v>
      </c>
      <c r="G45" s="122">
        <v>1026</v>
      </c>
      <c r="H45" s="158">
        <f>SUM(F45:G45)</f>
        <v>2052</v>
      </c>
      <c r="I45" s="123">
        <f>IF(E45=0,0,((H45/E45)-1)*100)</f>
        <v>-84.677419354838719</v>
      </c>
      <c r="J45" s="3"/>
      <c r="L45" s="13" t="s">
        <v>66</v>
      </c>
      <c r="M45" s="39">
        <v>973716</v>
      </c>
      <c r="N45" s="37">
        <v>969147</v>
      </c>
      <c r="O45" s="169">
        <f>+M45+N45</f>
        <v>1942863</v>
      </c>
      <c r="P45" s="140">
        <v>120</v>
      </c>
      <c r="Q45" s="169">
        <f>O45+P45</f>
        <v>1942983</v>
      </c>
      <c r="R45" s="39">
        <v>98301</v>
      </c>
      <c r="S45" s="37">
        <v>90064</v>
      </c>
      <c r="T45" s="169">
        <f>+R45+S45</f>
        <v>188365</v>
      </c>
      <c r="U45" s="140">
        <v>0</v>
      </c>
      <c r="V45" s="169">
        <f>T45+U45</f>
        <v>188365</v>
      </c>
      <c r="W45" s="40">
        <f>IF(Q45=0,0,((V45/Q45)-1)*100)</f>
        <v>-90.30537065944479</v>
      </c>
    </row>
    <row r="46" spans="1:23" ht="14.25" thickTop="1" thickBot="1" x14ac:dyDescent="0.25">
      <c r="A46" s="3" t="str">
        <f t="shared" ref="A46:A47" si="73">IF(ISERROR(F46/G46)," ",IF(F46/G46&gt;0.5,IF(F46/G46&lt;1.5," ","NOT OK"),"NOT OK"))</f>
        <v xml:space="preserve"> </v>
      </c>
      <c r="B46" s="126" t="s">
        <v>67</v>
      </c>
      <c r="C46" s="127">
        <f>C43+C44+C45</f>
        <v>34046</v>
      </c>
      <c r="D46" s="128">
        <f t="shared" ref="D46" si="74">D43+D44+D45</f>
        <v>34103</v>
      </c>
      <c r="E46" s="511">
        <f t="shared" ref="E46" si="75">E43+E44+E45</f>
        <v>68149</v>
      </c>
      <c r="F46" s="127">
        <f t="shared" ref="F46" si="76">F43+F44+F45</f>
        <v>20157</v>
      </c>
      <c r="G46" s="129">
        <f t="shared" ref="G46" si="77">G43+G44+G45</f>
        <v>20147</v>
      </c>
      <c r="H46" s="299">
        <f t="shared" ref="H46" si="78">H43+H44+H45</f>
        <v>40304</v>
      </c>
      <c r="I46" s="130">
        <f t="shared" ref="I46:I47" si="79">IF(E46=0,0,((H46/E46)-1)*100)</f>
        <v>-40.859000132063571</v>
      </c>
      <c r="J46" s="3"/>
      <c r="L46" s="41" t="s">
        <v>67</v>
      </c>
      <c r="M46" s="42">
        <f>M43+M44+M45</f>
        <v>5112112</v>
      </c>
      <c r="N46" s="42">
        <f t="shared" ref="N46" si="80">N43+N44+N45</f>
        <v>4997773</v>
      </c>
      <c r="O46" s="512">
        <f t="shared" ref="O46" si="81">O43+O44+O45</f>
        <v>10109885</v>
      </c>
      <c r="P46" s="42">
        <f t="shared" ref="P46" si="82">P43+P44+P45</f>
        <v>2072</v>
      </c>
      <c r="Q46" s="512">
        <f t="shared" ref="Q46" si="83">Q43+Q44+Q45</f>
        <v>10111957</v>
      </c>
      <c r="R46" s="42">
        <f t="shared" ref="R46" si="84">R43+R44+R45</f>
        <v>2601758</v>
      </c>
      <c r="S46" s="42">
        <f t="shared" ref="S46" si="85">S43+S44+S45</f>
        <v>2540120</v>
      </c>
      <c r="T46" s="512">
        <f t="shared" ref="T46" si="86">T43+T44+T45</f>
        <v>5141878</v>
      </c>
      <c r="U46" s="42">
        <f t="shared" ref="U46" si="87">U43+U44+U45</f>
        <v>629</v>
      </c>
      <c r="V46" s="512">
        <f t="shared" ref="V46" si="88">V43+V44+V45</f>
        <v>5142507</v>
      </c>
      <c r="W46" s="46">
        <f t="shared" ref="W46:W47" si="89">IF(Q46=0,0,((V46/Q46)-1)*100)</f>
        <v>-49.144295214071818</v>
      </c>
    </row>
    <row r="47" spans="1:23" ht="14.25" thickTop="1" thickBot="1" x14ac:dyDescent="0.25">
      <c r="A47" s="3" t="str">
        <f t="shared" si="73"/>
        <v xml:space="preserve"> </v>
      </c>
      <c r="B47" s="126" t="s">
        <v>68</v>
      </c>
      <c r="C47" s="127">
        <f>+C39+C43+C44+C45</f>
        <v>55506</v>
      </c>
      <c r="D47" s="129">
        <f t="shared" ref="D47:H47" si="90">+D39+D43+D44+D45</f>
        <v>55597</v>
      </c>
      <c r="E47" s="162">
        <f t="shared" si="90"/>
        <v>111103</v>
      </c>
      <c r="F47" s="127">
        <f t="shared" si="90"/>
        <v>39990</v>
      </c>
      <c r="G47" s="129">
        <f t="shared" si="90"/>
        <v>40000</v>
      </c>
      <c r="H47" s="162">
        <f t="shared" si="90"/>
        <v>79990</v>
      </c>
      <c r="I47" s="130">
        <f t="shared" si="79"/>
        <v>-28.003744273331954</v>
      </c>
      <c r="J47" s="3"/>
      <c r="L47" s="41" t="s">
        <v>68</v>
      </c>
      <c r="M47" s="45">
        <f>+M39+M43+M44+M45</f>
        <v>8174632</v>
      </c>
      <c r="N47" s="43">
        <f t="shared" ref="N47:V47" si="91">+N39+N43+N44+N45</f>
        <v>8141946</v>
      </c>
      <c r="O47" s="170">
        <f t="shared" si="91"/>
        <v>16316578</v>
      </c>
      <c r="P47" s="43">
        <f t="shared" si="91"/>
        <v>3716</v>
      </c>
      <c r="Q47" s="170">
        <f t="shared" si="91"/>
        <v>16320294</v>
      </c>
      <c r="R47" s="45">
        <f t="shared" si="91"/>
        <v>5526908</v>
      </c>
      <c r="S47" s="43">
        <f t="shared" si="91"/>
        <v>5543070</v>
      </c>
      <c r="T47" s="170">
        <f t="shared" si="91"/>
        <v>11069978</v>
      </c>
      <c r="U47" s="43">
        <f t="shared" si="91"/>
        <v>1237</v>
      </c>
      <c r="V47" s="170">
        <f t="shared" si="91"/>
        <v>11071215</v>
      </c>
      <c r="W47" s="46">
        <f t="shared" si="89"/>
        <v>-32.162894859614667</v>
      </c>
    </row>
    <row r="48" spans="1:23" ht="14.25" thickTop="1" thickBot="1" x14ac:dyDescent="0.25">
      <c r="A48" s="3" t="str">
        <f>IF(ISERROR(F48/G48)," ",IF(F48/G48&gt;0.5,IF(F48/G48&lt;1.5," ","NOT OK"),"NOT OK"))</f>
        <v xml:space="preserve"> </v>
      </c>
      <c r="B48" s="106" t="s">
        <v>18</v>
      </c>
      <c r="C48" s="120">
        <v>6462</v>
      </c>
      <c r="D48" s="122">
        <v>6476</v>
      </c>
      <c r="E48" s="158">
        <f>SUM(C48:D48)</f>
        <v>12938</v>
      </c>
      <c r="F48" s="120"/>
      <c r="G48" s="122"/>
      <c r="H48" s="158"/>
      <c r="I48" s="123"/>
      <c r="J48" s="3"/>
      <c r="L48" s="13" t="s">
        <v>18</v>
      </c>
      <c r="M48" s="37">
        <v>909671</v>
      </c>
      <c r="N48" s="473">
        <v>908736</v>
      </c>
      <c r="O48" s="172">
        <f>+M48+N48</f>
        <v>1818407</v>
      </c>
      <c r="P48" s="140">
        <v>347</v>
      </c>
      <c r="Q48" s="169">
        <f>O48+P48</f>
        <v>1818754</v>
      </c>
      <c r="R48" s="37"/>
      <c r="S48" s="473"/>
      <c r="T48" s="172">
        <f>+R48+S48</f>
        <v>0</v>
      </c>
      <c r="U48" s="140"/>
      <c r="V48" s="169">
        <f>T48+U48</f>
        <v>0</v>
      </c>
      <c r="W48" s="40">
        <f>IF(Q48=0,0,((V48/Q48)-1)*100)</f>
        <v>-100</v>
      </c>
    </row>
    <row r="49" spans="1:23" ht="15.75" customHeight="1" thickTop="1" thickBot="1" x14ac:dyDescent="0.25">
      <c r="A49" s="9" t="str">
        <f>IF(ISERROR(F49/G49)," ",IF(F49/G49&gt;0.5,IF(F49/G49&lt;1.5," ","NOT OK"),"NOT OK"))</f>
        <v xml:space="preserve"> </v>
      </c>
      <c r="B49" s="133" t="s">
        <v>19</v>
      </c>
      <c r="C49" s="127">
        <f t="shared" ref="C49:E49" si="92">+C44+C45+C48</f>
        <v>19968</v>
      </c>
      <c r="D49" s="135">
        <f t="shared" si="92"/>
        <v>19999</v>
      </c>
      <c r="E49" s="160">
        <f t="shared" si="92"/>
        <v>39967</v>
      </c>
      <c r="F49" s="127"/>
      <c r="G49" s="135"/>
      <c r="H49" s="160"/>
      <c r="I49" s="130"/>
      <c r="J49" s="9"/>
      <c r="K49" s="10"/>
      <c r="L49" s="47" t="s">
        <v>19</v>
      </c>
      <c r="M49" s="49">
        <f t="shared" ref="M49:Q49" si="93">+M44+M45+M48</f>
        <v>2889979</v>
      </c>
      <c r="N49" s="475">
        <f t="shared" si="93"/>
        <v>2879550</v>
      </c>
      <c r="O49" s="479">
        <f t="shared" si="93"/>
        <v>5769529</v>
      </c>
      <c r="P49" s="488">
        <f t="shared" si="93"/>
        <v>1118</v>
      </c>
      <c r="Q49" s="171">
        <f t="shared" si="93"/>
        <v>5770647</v>
      </c>
      <c r="R49" s="49"/>
      <c r="S49" s="475"/>
      <c r="T49" s="479"/>
      <c r="U49" s="488"/>
      <c r="V49" s="171"/>
      <c r="W49" s="50"/>
    </row>
    <row r="50" spans="1:23" ht="13.5" thickTop="1" x14ac:dyDescent="0.2">
      <c r="A50" s="3" t="str">
        <f t="shared" ref="A50" si="94">IF(ISERROR(F50/G50)," ",IF(F50/G50&gt;0.5,IF(F50/G50&lt;1.5," ","NOT OK"),"NOT OK"))</f>
        <v xml:space="preserve"> </v>
      </c>
      <c r="B50" s="106" t="s">
        <v>20</v>
      </c>
      <c r="C50" s="120">
        <v>6607</v>
      </c>
      <c r="D50" s="122">
        <v>6612</v>
      </c>
      <c r="E50" s="161">
        <f>SUM(C50:D50)</f>
        <v>13219</v>
      </c>
      <c r="F50" s="120"/>
      <c r="G50" s="122"/>
      <c r="H50" s="161"/>
      <c r="I50" s="123"/>
      <c r="J50" s="3"/>
      <c r="L50" s="13" t="s">
        <v>21</v>
      </c>
      <c r="M50" s="37">
        <v>937956</v>
      </c>
      <c r="N50" s="473">
        <v>943219</v>
      </c>
      <c r="O50" s="172">
        <f>+M50+N50</f>
        <v>1881175</v>
      </c>
      <c r="P50" s="140">
        <v>128</v>
      </c>
      <c r="Q50" s="169">
        <f>O50+P50</f>
        <v>1881303</v>
      </c>
      <c r="R50" s="37"/>
      <c r="S50" s="473"/>
      <c r="T50" s="172"/>
      <c r="U50" s="140"/>
      <c r="V50" s="169"/>
      <c r="W50" s="40"/>
    </row>
    <row r="51" spans="1:23" x14ac:dyDescent="0.2">
      <c r="A51" s="3" t="str">
        <f t="shared" ref="A51" si="95">IF(ISERROR(F51/G51)," ",IF(F51/G51&gt;0.5,IF(F51/G51&lt;1.5," ","NOT OK"),"NOT OK"))</f>
        <v xml:space="preserve"> </v>
      </c>
      <c r="B51" s="106" t="s">
        <v>22</v>
      </c>
      <c r="C51" s="120">
        <v>6662</v>
      </c>
      <c r="D51" s="122">
        <v>6674</v>
      </c>
      <c r="E51" s="152">
        <f>SUM(C51:D51)</f>
        <v>13336</v>
      </c>
      <c r="F51" s="120"/>
      <c r="G51" s="122"/>
      <c r="H51" s="152"/>
      <c r="I51" s="123"/>
      <c r="J51" s="3"/>
      <c r="L51" s="13" t="s">
        <v>22</v>
      </c>
      <c r="M51" s="37">
        <v>982232</v>
      </c>
      <c r="N51" s="473">
        <v>962607</v>
      </c>
      <c r="O51" s="169">
        <f t="shared" ref="O51" si="96">+M51+N51</f>
        <v>1944839</v>
      </c>
      <c r="P51" s="486">
        <v>79</v>
      </c>
      <c r="Q51" s="169">
        <f>O51+P51</f>
        <v>1944918</v>
      </c>
      <c r="R51" s="37"/>
      <c r="S51" s="473"/>
      <c r="T51" s="169"/>
      <c r="U51" s="486"/>
      <c r="V51" s="169"/>
      <c r="W51" s="40"/>
    </row>
    <row r="52" spans="1:23" ht="13.5" thickBot="1" x14ac:dyDescent="0.25">
      <c r="A52" s="3" t="str">
        <f t="shared" ref="A52:A54" si="97">IF(ISERROR(F52/G52)," ",IF(F52/G52&gt;0.5,IF(F52/G52&lt;1.5," ","NOT OK"),"NOT OK"))</f>
        <v xml:space="preserve"> </v>
      </c>
      <c r="B52" s="106" t="s">
        <v>23</v>
      </c>
      <c r="C52" s="120">
        <v>6085</v>
      </c>
      <c r="D52" s="136">
        <v>6092</v>
      </c>
      <c r="E52" s="156">
        <f t="shared" ref="E52" si="98">SUM(C52:D52)</f>
        <v>12177</v>
      </c>
      <c r="F52" s="120"/>
      <c r="G52" s="136"/>
      <c r="H52" s="156"/>
      <c r="I52" s="137"/>
      <c r="J52" s="3"/>
      <c r="L52" s="13" t="s">
        <v>23</v>
      </c>
      <c r="M52" s="37">
        <v>865663</v>
      </c>
      <c r="N52" s="473">
        <v>869901</v>
      </c>
      <c r="O52" s="169">
        <f>+M52+N52</f>
        <v>1735564</v>
      </c>
      <c r="P52" s="486">
        <v>141</v>
      </c>
      <c r="Q52" s="169">
        <f>O52+P52</f>
        <v>1735705</v>
      </c>
      <c r="R52" s="37"/>
      <c r="S52" s="473"/>
      <c r="T52" s="169"/>
      <c r="U52" s="486"/>
      <c r="V52" s="169"/>
      <c r="W52" s="40"/>
    </row>
    <row r="53" spans="1:23" ht="14.25" thickTop="1" thickBot="1" x14ac:dyDescent="0.25">
      <c r="A53" s="3" t="str">
        <f t="shared" si="97"/>
        <v xml:space="preserve"> </v>
      </c>
      <c r="B53" s="126" t="s">
        <v>40</v>
      </c>
      <c r="C53" s="127">
        <f t="shared" ref="C53:E53" si="99">+C50+C51+C52</f>
        <v>19354</v>
      </c>
      <c r="D53" s="127">
        <f t="shared" si="99"/>
        <v>19378</v>
      </c>
      <c r="E53" s="127">
        <f t="shared" si="99"/>
        <v>38732</v>
      </c>
      <c r="F53" s="127"/>
      <c r="G53" s="127"/>
      <c r="H53" s="127"/>
      <c r="I53" s="130"/>
      <c r="J53" s="3"/>
      <c r="L53" s="472" t="s">
        <v>40</v>
      </c>
      <c r="M53" s="43">
        <f t="shared" ref="M53:Q53" si="100">+M50+M51+M52</f>
        <v>2785851</v>
      </c>
      <c r="N53" s="474">
        <f t="shared" si="100"/>
        <v>2775727</v>
      </c>
      <c r="O53" s="483">
        <f t="shared" si="100"/>
        <v>5561578</v>
      </c>
      <c r="P53" s="487">
        <f t="shared" si="100"/>
        <v>348</v>
      </c>
      <c r="Q53" s="170">
        <f t="shared" si="100"/>
        <v>5561926</v>
      </c>
      <c r="R53" s="43"/>
      <c r="S53" s="474"/>
      <c r="T53" s="483"/>
      <c r="U53" s="487"/>
      <c r="V53" s="170"/>
      <c r="W53" s="46"/>
    </row>
    <row r="54" spans="1:23" ht="14.25" thickTop="1" thickBot="1" x14ac:dyDescent="0.25">
      <c r="A54" s="3" t="str">
        <f t="shared" si="97"/>
        <v xml:space="preserve"> </v>
      </c>
      <c r="B54" s="126" t="s">
        <v>63</v>
      </c>
      <c r="C54" s="127">
        <f t="shared" ref="C54:E54" si="101">+C39+C43+C49+C53</f>
        <v>81322</v>
      </c>
      <c r="D54" s="129">
        <f t="shared" si="101"/>
        <v>81451</v>
      </c>
      <c r="E54" s="299">
        <f t="shared" si="101"/>
        <v>162773</v>
      </c>
      <c r="F54" s="127"/>
      <c r="G54" s="129"/>
      <c r="H54" s="299"/>
      <c r="I54" s="130"/>
      <c r="J54" s="3"/>
      <c r="L54" s="472" t="s">
        <v>63</v>
      </c>
      <c r="M54" s="43">
        <f t="shared" ref="M54:Q54" si="102">+M39+M43+M49+M53</f>
        <v>11870154</v>
      </c>
      <c r="N54" s="474">
        <f t="shared" si="102"/>
        <v>11826409</v>
      </c>
      <c r="O54" s="478">
        <f t="shared" si="102"/>
        <v>23696563</v>
      </c>
      <c r="P54" s="487">
        <f t="shared" si="102"/>
        <v>4411</v>
      </c>
      <c r="Q54" s="301">
        <f t="shared" si="102"/>
        <v>23700974</v>
      </c>
      <c r="R54" s="43"/>
      <c r="S54" s="474"/>
      <c r="T54" s="478"/>
      <c r="U54" s="487"/>
      <c r="V54" s="301"/>
      <c r="W54" s="46"/>
    </row>
    <row r="55" spans="1:23" ht="14.25" thickTop="1" thickBot="1" x14ac:dyDescent="0.25">
      <c r="B55" s="138" t="s">
        <v>60</v>
      </c>
      <c r="C55" s="102"/>
      <c r="D55" s="102"/>
      <c r="E55" s="102"/>
      <c r="F55" s="102"/>
      <c r="G55" s="102"/>
      <c r="H55" s="102"/>
      <c r="I55" s="102"/>
      <c r="J55" s="3"/>
      <c r="L55" s="53" t="s">
        <v>60</v>
      </c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3.5" thickTop="1" x14ac:dyDescent="0.2">
      <c r="B56" s="528" t="s">
        <v>27</v>
      </c>
      <c r="C56" s="529"/>
      <c r="D56" s="529"/>
      <c r="E56" s="529"/>
      <c r="F56" s="529"/>
      <c r="G56" s="529"/>
      <c r="H56" s="529"/>
      <c r="I56" s="530"/>
      <c r="J56" s="3"/>
      <c r="L56" s="531" t="s">
        <v>28</v>
      </c>
      <c r="M56" s="532"/>
      <c r="N56" s="532"/>
      <c r="O56" s="532"/>
      <c r="P56" s="532"/>
      <c r="Q56" s="532"/>
      <c r="R56" s="532"/>
      <c r="S56" s="532"/>
      <c r="T56" s="532"/>
      <c r="U56" s="532"/>
      <c r="V56" s="532"/>
      <c r="W56" s="533"/>
    </row>
    <row r="57" spans="1:23" ht="13.5" thickBot="1" x14ac:dyDescent="0.25">
      <c r="B57" s="534" t="s">
        <v>30</v>
      </c>
      <c r="C57" s="535"/>
      <c r="D57" s="535"/>
      <c r="E57" s="535"/>
      <c r="F57" s="535"/>
      <c r="G57" s="535"/>
      <c r="H57" s="535"/>
      <c r="I57" s="536"/>
      <c r="J57" s="3"/>
      <c r="L57" s="537" t="s">
        <v>50</v>
      </c>
      <c r="M57" s="538"/>
      <c r="N57" s="538"/>
      <c r="O57" s="538"/>
      <c r="P57" s="538"/>
      <c r="Q57" s="538"/>
      <c r="R57" s="538"/>
      <c r="S57" s="538"/>
      <c r="T57" s="538"/>
      <c r="U57" s="538"/>
      <c r="V57" s="538"/>
      <c r="W57" s="539"/>
    </row>
    <row r="58" spans="1:23" ht="14.25" thickTop="1" thickBot="1" x14ac:dyDescent="0.25">
      <c r="B58" s="101"/>
      <c r="C58" s="102"/>
      <c r="D58" s="102"/>
      <c r="E58" s="102"/>
      <c r="F58" s="102"/>
      <c r="G58" s="102"/>
      <c r="H58" s="102"/>
      <c r="I58" s="103"/>
      <c r="J58" s="3"/>
      <c r="L58" s="15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2"/>
    </row>
    <row r="59" spans="1:23" ht="14.25" thickTop="1" thickBot="1" x14ac:dyDescent="0.25">
      <c r="B59" s="104"/>
      <c r="C59" s="540" t="s">
        <v>64</v>
      </c>
      <c r="D59" s="541"/>
      <c r="E59" s="542"/>
      <c r="F59" s="540" t="s">
        <v>65</v>
      </c>
      <c r="G59" s="541"/>
      <c r="H59" s="542"/>
      <c r="I59" s="105" t="s">
        <v>2</v>
      </c>
      <c r="J59" s="3"/>
      <c r="L59" s="11"/>
      <c r="M59" s="543" t="s">
        <v>64</v>
      </c>
      <c r="N59" s="544"/>
      <c r="O59" s="544"/>
      <c r="P59" s="544"/>
      <c r="Q59" s="545"/>
      <c r="R59" s="543" t="s">
        <v>65</v>
      </c>
      <c r="S59" s="544"/>
      <c r="T59" s="544"/>
      <c r="U59" s="544"/>
      <c r="V59" s="545"/>
      <c r="W59" s="12" t="s">
        <v>2</v>
      </c>
    </row>
    <row r="60" spans="1:23" ht="13.5" thickTop="1" x14ac:dyDescent="0.2">
      <c r="B60" s="106" t="s">
        <v>3</v>
      </c>
      <c r="C60" s="107"/>
      <c r="D60" s="108"/>
      <c r="E60" s="109"/>
      <c r="F60" s="107"/>
      <c r="G60" s="108"/>
      <c r="H60" s="109"/>
      <c r="I60" s="110" t="s">
        <v>4</v>
      </c>
      <c r="J60" s="3"/>
      <c r="L60" s="13" t="s">
        <v>3</v>
      </c>
      <c r="M60" s="19"/>
      <c r="N60" s="15"/>
      <c r="O60" s="16"/>
      <c r="P60" s="17"/>
      <c r="Q60" s="20"/>
      <c r="R60" s="19"/>
      <c r="S60" s="15"/>
      <c r="T60" s="16"/>
      <c r="U60" s="17"/>
      <c r="V60" s="20"/>
      <c r="W60" s="21" t="s">
        <v>4</v>
      </c>
    </row>
    <row r="61" spans="1:23" ht="13.5" thickBot="1" x14ac:dyDescent="0.25">
      <c r="B61" s="111" t="s">
        <v>29</v>
      </c>
      <c r="C61" s="112" t="s">
        <v>5</v>
      </c>
      <c r="D61" s="113" t="s">
        <v>6</v>
      </c>
      <c r="E61" s="506" t="s">
        <v>7</v>
      </c>
      <c r="F61" s="112" t="s">
        <v>5</v>
      </c>
      <c r="G61" s="113" t="s">
        <v>6</v>
      </c>
      <c r="H61" s="114" t="s">
        <v>7</v>
      </c>
      <c r="I61" s="115"/>
      <c r="J61" s="3"/>
      <c r="L61" s="22"/>
      <c r="M61" s="27" t="s">
        <v>8</v>
      </c>
      <c r="N61" s="24" t="s">
        <v>9</v>
      </c>
      <c r="O61" s="25" t="s">
        <v>31</v>
      </c>
      <c r="P61" s="26" t="s">
        <v>32</v>
      </c>
      <c r="Q61" s="25" t="s">
        <v>7</v>
      </c>
      <c r="R61" s="27" t="s">
        <v>8</v>
      </c>
      <c r="S61" s="24" t="s">
        <v>9</v>
      </c>
      <c r="T61" s="25" t="s">
        <v>31</v>
      </c>
      <c r="U61" s="26" t="s">
        <v>32</v>
      </c>
      <c r="V61" s="25" t="s">
        <v>7</v>
      </c>
      <c r="W61" s="28"/>
    </row>
    <row r="62" spans="1:23" ht="5.25" customHeight="1" thickTop="1" x14ac:dyDescent="0.2">
      <c r="B62" s="106"/>
      <c r="C62" s="116"/>
      <c r="D62" s="117"/>
      <c r="E62" s="118"/>
      <c r="F62" s="116"/>
      <c r="G62" s="117"/>
      <c r="H62" s="118"/>
      <c r="I62" s="119"/>
      <c r="J62" s="3"/>
      <c r="L62" s="13"/>
      <c r="M62" s="33"/>
      <c r="N62" s="30"/>
      <c r="O62" s="31"/>
      <c r="P62" s="32"/>
      <c r="Q62" s="34"/>
      <c r="R62" s="33"/>
      <c r="S62" s="30"/>
      <c r="T62" s="31"/>
      <c r="U62" s="32"/>
      <c r="V62" s="34"/>
      <c r="W62" s="35"/>
    </row>
    <row r="63" spans="1:23" x14ac:dyDescent="0.2">
      <c r="A63" s="3" t="str">
        <f>IF(ISERROR(F63/G63)," ",IF(F63/G63&gt;0.5,IF(F63/G63&lt;1.5," ","NOT OK"),"NOT OK"))</f>
        <v xml:space="preserve"> </v>
      </c>
      <c r="B63" s="106" t="s">
        <v>10</v>
      </c>
      <c r="C63" s="120">
        <f t="shared" ref="C63:H69" si="103">+C9+C36</f>
        <v>11016</v>
      </c>
      <c r="D63" s="122">
        <f t="shared" si="103"/>
        <v>11013</v>
      </c>
      <c r="E63" s="158">
        <f t="shared" si="103"/>
        <v>22029</v>
      </c>
      <c r="F63" s="120">
        <f t="shared" si="103"/>
        <v>11225</v>
      </c>
      <c r="G63" s="122">
        <f t="shared" si="103"/>
        <v>11218</v>
      </c>
      <c r="H63" s="158">
        <f t="shared" si="103"/>
        <v>22443</v>
      </c>
      <c r="I63" s="123">
        <f t="shared" ref="I63:I65" si="104">IF(E63=0,0,((H63/E63)-1)*100)</f>
        <v>1.8793408688546842</v>
      </c>
      <c r="J63" s="3"/>
      <c r="K63" s="6"/>
      <c r="L63" s="13" t="s">
        <v>10</v>
      </c>
      <c r="M63" s="39">
        <f t="shared" ref="M63:N65" si="105">+M9+M36</f>
        <v>1647857</v>
      </c>
      <c r="N63" s="37">
        <f t="shared" si="105"/>
        <v>1672024</v>
      </c>
      <c r="O63" s="169">
        <f>SUM(M63:N63)</f>
        <v>3319881</v>
      </c>
      <c r="P63" s="38">
        <f>P9+P36</f>
        <v>3199</v>
      </c>
      <c r="Q63" s="172">
        <f>+O63+P63</f>
        <v>3323080</v>
      </c>
      <c r="R63" s="39">
        <f t="shared" ref="R63:S65" si="106">+R9+R36</f>
        <v>1753088</v>
      </c>
      <c r="S63" s="37">
        <f t="shared" si="106"/>
        <v>1785921</v>
      </c>
      <c r="T63" s="169">
        <f>SUM(R63:S63)</f>
        <v>3539009</v>
      </c>
      <c r="U63" s="38">
        <f>U9+U36</f>
        <v>2453</v>
      </c>
      <c r="V63" s="172">
        <f>+T63+U63</f>
        <v>3541462</v>
      </c>
      <c r="W63" s="40">
        <f t="shared" ref="W63:W65" si="107">IF(Q63=0,0,((V63/Q63)-1)*100)</f>
        <v>6.5716744706717956</v>
      </c>
    </row>
    <row r="64" spans="1:23" x14ac:dyDescent="0.2">
      <c r="A64" s="3" t="str">
        <f>IF(ISERROR(F64/G64)," ",IF(F64/G64&gt;0.5,IF(F64/G64&lt;1.5," ","NOT OK"),"NOT OK"))</f>
        <v xml:space="preserve"> </v>
      </c>
      <c r="B64" s="106" t="s">
        <v>11</v>
      </c>
      <c r="C64" s="120">
        <f t="shared" si="103"/>
        <v>10703</v>
      </c>
      <c r="D64" s="122">
        <f t="shared" si="103"/>
        <v>10702</v>
      </c>
      <c r="E64" s="158">
        <f t="shared" si="103"/>
        <v>21405</v>
      </c>
      <c r="F64" s="120">
        <f t="shared" si="103"/>
        <v>10630</v>
      </c>
      <c r="G64" s="122">
        <f t="shared" si="103"/>
        <v>10633</v>
      </c>
      <c r="H64" s="158">
        <f t="shared" si="103"/>
        <v>21263</v>
      </c>
      <c r="I64" s="123">
        <f t="shared" si="104"/>
        <v>-0.66339640270964839</v>
      </c>
      <c r="J64" s="3"/>
      <c r="K64" s="6"/>
      <c r="L64" s="13" t="s">
        <v>11</v>
      </c>
      <c r="M64" s="39">
        <f t="shared" si="105"/>
        <v>1608750</v>
      </c>
      <c r="N64" s="37">
        <f t="shared" si="105"/>
        <v>1611157</v>
      </c>
      <c r="O64" s="169">
        <f t="shared" ref="O64:O65" si="108">SUM(M64:N64)</f>
        <v>3219907</v>
      </c>
      <c r="P64" s="38">
        <f>P10+P37</f>
        <v>3685</v>
      </c>
      <c r="Q64" s="172">
        <f>+O64+P64</f>
        <v>3223592</v>
      </c>
      <c r="R64" s="39">
        <f t="shared" si="106"/>
        <v>1690363</v>
      </c>
      <c r="S64" s="37">
        <f t="shared" si="106"/>
        <v>1692751</v>
      </c>
      <c r="T64" s="169">
        <f t="shared" ref="T64:T65" si="109">SUM(R64:S64)</f>
        <v>3383114</v>
      </c>
      <c r="U64" s="38">
        <f>U10+U37</f>
        <v>3098</v>
      </c>
      <c r="V64" s="172">
        <f>+T64+U64</f>
        <v>3386212</v>
      </c>
      <c r="W64" s="40">
        <f t="shared" si="107"/>
        <v>5.044683074036671</v>
      </c>
    </row>
    <row r="65" spans="1:23" ht="13.5" thickBot="1" x14ac:dyDescent="0.25">
      <c r="A65" s="3" t="str">
        <f>IF(ISERROR(F65/G65)," ",IF(F65/G65&gt;0.5,IF(F65/G65&lt;1.5," ","NOT OK"),"NOT OK"))</f>
        <v xml:space="preserve"> </v>
      </c>
      <c r="B65" s="111" t="s">
        <v>12</v>
      </c>
      <c r="C65" s="124">
        <f t="shared" si="103"/>
        <v>11406</v>
      </c>
      <c r="D65" s="125">
        <f t="shared" si="103"/>
        <v>11410</v>
      </c>
      <c r="E65" s="158">
        <f t="shared" si="103"/>
        <v>22816</v>
      </c>
      <c r="F65" s="124">
        <f t="shared" si="103"/>
        <v>11175</v>
      </c>
      <c r="G65" s="125">
        <f t="shared" si="103"/>
        <v>11168</v>
      </c>
      <c r="H65" s="158">
        <f t="shared" si="103"/>
        <v>22343</v>
      </c>
      <c r="I65" s="123">
        <f t="shared" si="104"/>
        <v>-2.0731065918653591</v>
      </c>
      <c r="J65" s="3"/>
      <c r="K65" s="6"/>
      <c r="L65" s="22" t="s">
        <v>12</v>
      </c>
      <c r="M65" s="39">
        <f t="shared" si="105"/>
        <v>1729758</v>
      </c>
      <c r="N65" s="37">
        <f t="shared" si="105"/>
        <v>1796747</v>
      </c>
      <c r="O65" s="169">
        <f t="shared" si="108"/>
        <v>3526505</v>
      </c>
      <c r="P65" s="38">
        <f>P11+P38</f>
        <v>7707</v>
      </c>
      <c r="Q65" s="172">
        <f>+O65+P65</f>
        <v>3534212</v>
      </c>
      <c r="R65" s="39">
        <f t="shared" si="106"/>
        <v>1750786</v>
      </c>
      <c r="S65" s="37">
        <f t="shared" si="106"/>
        <v>1815940</v>
      </c>
      <c r="T65" s="169">
        <f t="shared" si="109"/>
        <v>3566726</v>
      </c>
      <c r="U65" s="38">
        <f>U11+U38</f>
        <v>4139</v>
      </c>
      <c r="V65" s="172">
        <f>+T65+U65</f>
        <v>3570865</v>
      </c>
      <c r="W65" s="40">
        <f t="shared" si="107"/>
        <v>1.0370911535584115</v>
      </c>
    </row>
    <row r="66" spans="1:23" ht="14.25" thickTop="1" thickBot="1" x14ac:dyDescent="0.25">
      <c r="A66" s="3" t="str">
        <f>IF(ISERROR(F66/G66)," ",IF(F66/G66&gt;0.5,IF(F66/G66&lt;1.5," ","NOT OK"),"NOT OK"))</f>
        <v xml:space="preserve"> </v>
      </c>
      <c r="B66" s="126" t="s">
        <v>57</v>
      </c>
      <c r="C66" s="127">
        <f t="shared" si="103"/>
        <v>33125</v>
      </c>
      <c r="D66" s="129">
        <f t="shared" si="103"/>
        <v>33125</v>
      </c>
      <c r="E66" s="162">
        <f t="shared" si="103"/>
        <v>66250</v>
      </c>
      <c r="F66" s="127">
        <f t="shared" si="103"/>
        <v>33030</v>
      </c>
      <c r="G66" s="129">
        <f t="shared" si="103"/>
        <v>33019</v>
      </c>
      <c r="H66" s="162">
        <f t="shared" si="103"/>
        <v>66049</v>
      </c>
      <c r="I66" s="130">
        <f>IF(E66=0,0,((H66/E66)-1)*100)</f>
        <v>-0.303396226415098</v>
      </c>
      <c r="J66" s="3"/>
      <c r="L66" s="41" t="s">
        <v>57</v>
      </c>
      <c r="M66" s="45">
        <f t="shared" ref="M66:Q66" si="110">+M63+M64+M65</f>
        <v>4986365</v>
      </c>
      <c r="N66" s="43">
        <f t="shared" si="110"/>
        <v>5079928</v>
      </c>
      <c r="O66" s="170">
        <f t="shared" si="110"/>
        <v>10066293</v>
      </c>
      <c r="P66" s="43">
        <f t="shared" si="110"/>
        <v>14591</v>
      </c>
      <c r="Q66" s="170">
        <f t="shared" si="110"/>
        <v>10080884</v>
      </c>
      <c r="R66" s="45">
        <f t="shared" ref="R66:V66" si="111">+R63+R64+R65</f>
        <v>5194237</v>
      </c>
      <c r="S66" s="43">
        <f t="shared" si="111"/>
        <v>5294612</v>
      </c>
      <c r="T66" s="170">
        <f t="shared" si="111"/>
        <v>10488849</v>
      </c>
      <c r="U66" s="43">
        <f t="shared" si="111"/>
        <v>9690</v>
      </c>
      <c r="V66" s="170">
        <f t="shared" si="111"/>
        <v>10498539</v>
      </c>
      <c r="W66" s="46">
        <f>IF(Q66=0,0,((V66/Q66)-1)*100)</f>
        <v>4.1430394397951709</v>
      </c>
    </row>
    <row r="67" spans="1:23" ht="13.5" thickTop="1" x14ac:dyDescent="0.2">
      <c r="A67" s="3" t="str">
        <f t="shared" si="11"/>
        <v xml:space="preserve"> </v>
      </c>
      <c r="B67" s="106" t="s">
        <v>13</v>
      </c>
      <c r="C67" s="120">
        <f t="shared" si="103"/>
        <v>11475</v>
      </c>
      <c r="D67" s="122">
        <f t="shared" si="103"/>
        <v>11474</v>
      </c>
      <c r="E67" s="158">
        <f t="shared" si="103"/>
        <v>22949</v>
      </c>
      <c r="F67" s="120">
        <f t="shared" si="103"/>
        <v>11219</v>
      </c>
      <c r="G67" s="122">
        <f t="shared" si="103"/>
        <v>11231</v>
      </c>
      <c r="H67" s="158">
        <f t="shared" si="103"/>
        <v>22450</v>
      </c>
      <c r="I67" s="123">
        <f t="shared" ref="I67" si="112">IF(E67=0,0,((H67/E67)-1)*100)</f>
        <v>-2.1743866835156167</v>
      </c>
      <c r="J67" s="3"/>
      <c r="L67" s="13" t="s">
        <v>13</v>
      </c>
      <c r="M67" s="39">
        <f t="shared" ref="M67:N69" si="113">+M13+M40</f>
        <v>1826754</v>
      </c>
      <c r="N67" s="37">
        <f t="shared" si="113"/>
        <v>1768590</v>
      </c>
      <c r="O67" s="169">
        <f t="shared" ref="O67" si="114">SUM(M67:N67)</f>
        <v>3595344</v>
      </c>
      <c r="P67" s="38">
        <f>P13+P40</f>
        <v>4097</v>
      </c>
      <c r="Q67" s="172">
        <f>+O67+P67</f>
        <v>3599441</v>
      </c>
      <c r="R67" s="39">
        <f t="shared" ref="R67:S69" si="115">+R13+R40</f>
        <v>1813718</v>
      </c>
      <c r="S67" s="37">
        <f t="shared" si="115"/>
        <v>1784775</v>
      </c>
      <c r="T67" s="169">
        <f t="shared" ref="T67" si="116">SUM(R67:S67)</f>
        <v>3598493</v>
      </c>
      <c r="U67" s="38">
        <f>U13+U40</f>
        <v>4050</v>
      </c>
      <c r="V67" s="172">
        <f>+T67+U67</f>
        <v>3602543</v>
      </c>
      <c r="W67" s="40">
        <f t="shared" ref="W67:W71" si="117">IF(Q67=0,0,((V67/Q67)-1)*100)</f>
        <v>8.6180048513084806E-2</v>
      </c>
    </row>
    <row r="68" spans="1:23" x14ac:dyDescent="0.2">
      <c r="A68" s="3" t="str">
        <f>IF(ISERROR(F68/G68)," ",IF(F68/G68&gt;0.5,IF(F68/G68&lt;1.5," ","NOT OK"),"NOT OK"))</f>
        <v xml:space="preserve"> </v>
      </c>
      <c r="B68" s="106" t="s">
        <v>14</v>
      </c>
      <c r="C68" s="120">
        <f t="shared" si="103"/>
        <v>10281</v>
      </c>
      <c r="D68" s="122">
        <f t="shared" si="103"/>
        <v>10286</v>
      </c>
      <c r="E68" s="158">
        <f t="shared" si="103"/>
        <v>20567</v>
      </c>
      <c r="F68" s="120">
        <f t="shared" si="103"/>
        <v>9983</v>
      </c>
      <c r="G68" s="122">
        <f t="shared" si="103"/>
        <v>9951</v>
      </c>
      <c r="H68" s="158">
        <f t="shared" si="103"/>
        <v>19934</v>
      </c>
      <c r="I68" s="123">
        <f>IF(E68=0,0,((H68/E68)-1)*100)</f>
        <v>-3.0777459036320343</v>
      </c>
      <c r="J68" s="3"/>
      <c r="L68" s="13" t="s">
        <v>14</v>
      </c>
      <c r="M68" s="39">
        <f t="shared" si="113"/>
        <v>1663537</v>
      </c>
      <c r="N68" s="37">
        <f t="shared" si="113"/>
        <v>1678157</v>
      </c>
      <c r="O68" s="169">
        <f>SUM(M68:N68)</f>
        <v>3341694</v>
      </c>
      <c r="P68" s="38">
        <f>P14+P41</f>
        <v>4421</v>
      </c>
      <c r="Q68" s="172">
        <f>+O68+P68</f>
        <v>3346115</v>
      </c>
      <c r="R68" s="39">
        <f t="shared" si="115"/>
        <v>1324491</v>
      </c>
      <c r="S68" s="37">
        <f t="shared" si="115"/>
        <v>1324535</v>
      </c>
      <c r="T68" s="169">
        <f>SUM(R68:S68)</f>
        <v>2649026</v>
      </c>
      <c r="U68" s="38">
        <f>U14+U41</f>
        <v>2904</v>
      </c>
      <c r="V68" s="172">
        <f>+T68+U68</f>
        <v>2651930</v>
      </c>
      <c r="W68" s="40">
        <f>IF(Q68=0,0,((V68/Q68)-1)*100)</f>
        <v>-20.745999465051256</v>
      </c>
    </row>
    <row r="69" spans="1:23" ht="13.5" thickBot="1" x14ac:dyDescent="0.25">
      <c r="A69" s="3" t="str">
        <f>IF(ISERROR(F69/G69)," ",IF(F69/G69&gt;0.5,IF(F69/G69&lt;1.5," ","NOT OK"),"NOT OK"))</f>
        <v xml:space="preserve"> </v>
      </c>
      <c r="B69" s="106" t="s">
        <v>15</v>
      </c>
      <c r="C69" s="120">
        <f t="shared" si="103"/>
        <v>11231</v>
      </c>
      <c r="D69" s="122">
        <f t="shared" si="103"/>
        <v>11233</v>
      </c>
      <c r="E69" s="158">
        <f t="shared" si="103"/>
        <v>22464</v>
      </c>
      <c r="F69" s="120">
        <f t="shared" si="103"/>
        <v>7000</v>
      </c>
      <c r="G69" s="122">
        <f t="shared" si="103"/>
        <v>6977</v>
      </c>
      <c r="H69" s="158">
        <f t="shared" si="103"/>
        <v>13977</v>
      </c>
      <c r="I69" s="123">
        <f>IF(E69=0,0,((H69/E69)-1)*100)</f>
        <v>-37.780448717948723</v>
      </c>
      <c r="J69" s="3"/>
      <c r="L69" s="13" t="s">
        <v>15</v>
      </c>
      <c r="M69" s="39">
        <f t="shared" si="113"/>
        <v>1814023</v>
      </c>
      <c r="N69" s="37">
        <f t="shared" si="113"/>
        <v>1813162</v>
      </c>
      <c r="O69" s="169">
        <f>SUM(M69:N69)</f>
        <v>3627185</v>
      </c>
      <c r="P69" s="38">
        <f>P15+P42</f>
        <v>6647</v>
      </c>
      <c r="Q69" s="172">
        <f>+O69+P69</f>
        <v>3633832</v>
      </c>
      <c r="R69" s="39">
        <f t="shared" si="115"/>
        <v>673812</v>
      </c>
      <c r="S69" s="37">
        <f t="shared" si="115"/>
        <v>686824</v>
      </c>
      <c r="T69" s="169">
        <f>SUM(R69:S69)</f>
        <v>1360636</v>
      </c>
      <c r="U69" s="38">
        <f>U15+U42</f>
        <v>965</v>
      </c>
      <c r="V69" s="172">
        <f>+T69+U69</f>
        <v>1361601</v>
      </c>
      <c r="W69" s="40">
        <f>IF(Q69=0,0,((V69/Q69)-1)*100)</f>
        <v>-62.529885806498484</v>
      </c>
    </row>
    <row r="70" spans="1:23" ht="14.25" thickTop="1" thickBot="1" x14ac:dyDescent="0.25">
      <c r="A70" s="3" t="str">
        <f>IF(ISERROR(F70/G70)," ",IF(F70/G70&gt;0.5,IF(F70/G70&lt;1.5," ","NOT OK"),"NOT OK"))</f>
        <v xml:space="preserve"> </v>
      </c>
      <c r="B70" s="126" t="s">
        <v>61</v>
      </c>
      <c r="C70" s="127">
        <f>+C67+C68+C69</f>
        <v>32987</v>
      </c>
      <c r="D70" s="129">
        <f t="shared" ref="D70:H70" si="118">+D67+D68+D69</f>
        <v>32993</v>
      </c>
      <c r="E70" s="162">
        <f t="shared" si="118"/>
        <v>65980</v>
      </c>
      <c r="F70" s="127">
        <f t="shared" si="118"/>
        <v>28202</v>
      </c>
      <c r="G70" s="129">
        <f t="shared" si="118"/>
        <v>28159</v>
      </c>
      <c r="H70" s="162">
        <f t="shared" si="118"/>
        <v>56361</v>
      </c>
      <c r="I70" s="130">
        <f>IF(E70=0,0,((H70/E70)-1)*100)</f>
        <v>-14.578660200060622</v>
      </c>
      <c r="J70" s="3"/>
      <c r="L70" s="41" t="s">
        <v>61</v>
      </c>
      <c r="M70" s="43">
        <f>+M67+M68+M69</f>
        <v>5304314</v>
      </c>
      <c r="N70" s="474">
        <f t="shared" ref="N70:V70" si="119">+N67+N68+N69</f>
        <v>5259909</v>
      </c>
      <c r="O70" s="483">
        <f t="shared" si="119"/>
        <v>10564223</v>
      </c>
      <c r="P70" s="487">
        <f t="shared" si="119"/>
        <v>15165</v>
      </c>
      <c r="Q70" s="170">
        <f t="shared" si="119"/>
        <v>10579388</v>
      </c>
      <c r="R70" s="43">
        <f t="shared" si="119"/>
        <v>3812021</v>
      </c>
      <c r="S70" s="474">
        <f t="shared" si="119"/>
        <v>3796134</v>
      </c>
      <c r="T70" s="483">
        <f t="shared" si="119"/>
        <v>7608155</v>
      </c>
      <c r="U70" s="487">
        <f t="shared" si="119"/>
        <v>7919</v>
      </c>
      <c r="V70" s="170">
        <f t="shared" si="119"/>
        <v>7616074</v>
      </c>
      <c r="W70" s="46">
        <f>IF(Q70=0,0,((V70/Q70)-1)*100)</f>
        <v>-28.010259194577223</v>
      </c>
    </row>
    <row r="71" spans="1:23" ht="13.5" thickTop="1" x14ac:dyDescent="0.2">
      <c r="A71" s="3" t="str">
        <f t="shared" si="11"/>
        <v xml:space="preserve"> </v>
      </c>
      <c r="B71" s="106" t="s">
        <v>16</v>
      </c>
      <c r="C71" s="120">
        <f t="shared" ref="C71:H72" si="120">+C17+C44</f>
        <v>11013</v>
      </c>
      <c r="D71" s="122">
        <f t="shared" si="120"/>
        <v>11012</v>
      </c>
      <c r="E71" s="158">
        <f t="shared" si="120"/>
        <v>22025</v>
      </c>
      <c r="F71" s="120">
        <f t="shared" si="120"/>
        <v>302</v>
      </c>
      <c r="G71" s="122">
        <f t="shared" si="120"/>
        <v>301</v>
      </c>
      <c r="H71" s="158">
        <f t="shared" si="120"/>
        <v>603</v>
      </c>
      <c r="I71" s="123">
        <f t="shared" ref="I71" si="121">IF(E71=0,0,((H71/E71)-1)*100)</f>
        <v>-97.262202043132802</v>
      </c>
      <c r="J71" s="7"/>
      <c r="L71" s="13" t="s">
        <v>16</v>
      </c>
      <c r="M71" s="39">
        <f>+M17+M44</f>
        <v>1749893</v>
      </c>
      <c r="N71" s="37">
        <f>+N17+N44</f>
        <v>1732747</v>
      </c>
      <c r="O71" s="169">
        <f t="shared" ref="O71" si="122">SUM(M71:N71)</f>
        <v>3482640</v>
      </c>
      <c r="P71" s="38">
        <f>P17+P44</f>
        <v>3977</v>
      </c>
      <c r="Q71" s="172">
        <f>+O71+P71</f>
        <v>3486617</v>
      </c>
      <c r="R71" s="39">
        <f>+R17+R44</f>
        <v>19715</v>
      </c>
      <c r="S71" s="37">
        <f>+S17+S44</f>
        <v>18202</v>
      </c>
      <c r="T71" s="169">
        <f t="shared" ref="T71" si="123">SUM(R71:S71)</f>
        <v>37917</v>
      </c>
      <c r="U71" s="38">
        <f>U17+U44</f>
        <v>27</v>
      </c>
      <c r="V71" s="172">
        <f>+T71+U71</f>
        <v>37944</v>
      </c>
      <c r="W71" s="40">
        <f t="shared" si="117"/>
        <v>-98.911724459554918</v>
      </c>
    </row>
    <row r="72" spans="1:23" ht="13.5" thickBot="1" x14ac:dyDescent="0.25">
      <c r="A72" s="3" t="str">
        <f>IF(ISERROR(F72/G72)," ",IF(F72/G72&gt;0.5,IF(F72/G72&lt;1.5," ","NOT OK"),"NOT OK"))</f>
        <v xml:space="preserve"> </v>
      </c>
      <c r="B72" s="106" t="s">
        <v>66</v>
      </c>
      <c r="C72" s="120">
        <f t="shared" si="120"/>
        <v>10955</v>
      </c>
      <c r="D72" s="122">
        <f t="shared" si="120"/>
        <v>10959</v>
      </c>
      <c r="E72" s="158">
        <f t="shared" si="120"/>
        <v>21914</v>
      </c>
      <c r="F72" s="120">
        <f t="shared" si="120"/>
        <v>1055</v>
      </c>
      <c r="G72" s="122">
        <f t="shared" si="120"/>
        <v>1057</v>
      </c>
      <c r="H72" s="158">
        <f t="shared" si="120"/>
        <v>2112</v>
      </c>
      <c r="I72" s="123">
        <f>IF(E72=0,0,((H72/E72)-1)*100)</f>
        <v>-90.362325454047649</v>
      </c>
      <c r="J72" s="3"/>
      <c r="L72" s="13" t="s">
        <v>66</v>
      </c>
      <c r="M72" s="39">
        <f>+M18+M45</f>
        <v>1644392</v>
      </c>
      <c r="N72" s="37">
        <f>+N18+N45</f>
        <v>1662146</v>
      </c>
      <c r="O72" s="169">
        <f>SUM(M72:N72)</f>
        <v>3306538</v>
      </c>
      <c r="P72" s="140">
        <f>P18+P45</f>
        <v>3770</v>
      </c>
      <c r="Q72" s="169">
        <f>+O72+P72</f>
        <v>3310308</v>
      </c>
      <c r="R72" s="39">
        <f>+R18+R45</f>
        <v>100554</v>
      </c>
      <c r="S72" s="37">
        <f>+S18+S45</f>
        <v>90411</v>
      </c>
      <c r="T72" s="169">
        <f>SUM(R72:S72)</f>
        <v>190965</v>
      </c>
      <c r="U72" s="140">
        <f>U18+U45</f>
        <v>0</v>
      </c>
      <c r="V72" s="169">
        <f>+T72+U72</f>
        <v>190965</v>
      </c>
      <c r="W72" s="40">
        <f>IF(Q72=0,0,((V72/Q72)-1)*100)</f>
        <v>-94.231201447116092</v>
      </c>
    </row>
    <row r="73" spans="1:23" ht="14.25" thickTop="1" thickBot="1" x14ac:dyDescent="0.25">
      <c r="A73" s="3" t="str">
        <f t="shared" ref="A73:A74" si="124">IF(ISERROR(F73/G73)," ",IF(F73/G73&gt;0.5,IF(F73/G73&lt;1.5," ","NOT OK"),"NOT OK"))</f>
        <v xml:space="preserve"> </v>
      </c>
      <c r="B73" s="126" t="s">
        <v>67</v>
      </c>
      <c r="C73" s="127">
        <f>C70+C71+C72</f>
        <v>54955</v>
      </c>
      <c r="D73" s="128">
        <f t="shared" ref="D73" si="125">D70+D71+D72</f>
        <v>54964</v>
      </c>
      <c r="E73" s="511">
        <f t="shared" ref="E73" si="126">E70+E71+E72</f>
        <v>109919</v>
      </c>
      <c r="F73" s="127">
        <f t="shared" ref="F73" si="127">F70+F71+F72</f>
        <v>29559</v>
      </c>
      <c r="G73" s="129">
        <f t="shared" ref="G73" si="128">G70+G71+G72</f>
        <v>29517</v>
      </c>
      <c r="H73" s="299">
        <f t="shared" ref="H73" si="129">H70+H71+H72</f>
        <v>59076</v>
      </c>
      <c r="I73" s="130">
        <f t="shared" ref="I73:I74" si="130">IF(E73=0,0,((H73/E73)-1)*100)</f>
        <v>-46.254969568500435</v>
      </c>
      <c r="J73" s="3"/>
      <c r="L73" s="41" t="s">
        <v>67</v>
      </c>
      <c r="M73" s="42">
        <f>M70+M71+M72</f>
        <v>8698599</v>
      </c>
      <c r="N73" s="42">
        <f t="shared" ref="N73" si="131">N70+N71+N72</f>
        <v>8654802</v>
      </c>
      <c r="O73" s="512">
        <f t="shared" ref="O73" si="132">O70+O71+O72</f>
        <v>17353401</v>
      </c>
      <c r="P73" s="42">
        <f t="shared" ref="P73" si="133">P70+P71+P72</f>
        <v>22912</v>
      </c>
      <c r="Q73" s="512">
        <f t="shared" ref="Q73" si="134">Q70+Q71+Q72</f>
        <v>17376313</v>
      </c>
      <c r="R73" s="42">
        <f t="shared" ref="R73" si="135">R70+R71+R72</f>
        <v>3932290</v>
      </c>
      <c r="S73" s="42">
        <f t="shared" ref="S73" si="136">S70+S71+S72</f>
        <v>3904747</v>
      </c>
      <c r="T73" s="512">
        <f t="shared" ref="T73" si="137">T70+T71+T72</f>
        <v>7837037</v>
      </c>
      <c r="U73" s="42">
        <f t="shared" ref="U73" si="138">U70+U71+U72</f>
        <v>7946</v>
      </c>
      <c r="V73" s="512">
        <f t="shared" ref="V73" si="139">V70+V71+V72</f>
        <v>7844983</v>
      </c>
      <c r="W73" s="46">
        <f t="shared" ref="W73:W74" si="140">IF(Q73=0,0,((V73/Q73)-1)*100)</f>
        <v>-54.852430432163601</v>
      </c>
    </row>
    <row r="74" spans="1:23" ht="14.25" thickTop="1" thickBot="1" x14ac:dyDescent="0.25">
      <c r="A74" s="3" t="str">
        <f t="shared" si="124"/>
        <v xml:space="preserve"> </v>
      </c>
      <c r="B74" s="126" t="s">
        <v>68</v>
      </c>
      <c r="C74" s="127">
        <f>+C66+C70+C71+C72</f>
        <v>88080</v>
      </c>
      <c r="D74" s="129">
        <f t="shared" ref="D74:H74" si="141">+D66+D70+D71+D72</f>
        <v>88089</v>
      </c>
      <c r="E74" s="162">
        <f t="shared" si="141"/>
        <v>176169</v>
      </c>
      <c r="F74" s="127">
        <f t="shared" si="141"/>
        <v>62589</v>
      </c>
      <c r="G74" s="129">
        <f t="shared" si="141"/>
        <v>62536</v>
      </c>
      <c r="H74" s="162">
        <f t="shared" si="141"/>
        <v>125125</v>
      </c>
      <c r="I74" s="130">
        <f t="shared" si="130"/>
        <v>-28.974450669527553</v>
      </c>
      <c r="J74" s="3"/>
      <c r="L74" s="41" t="s">
        <v>68</v>
      </c>
      <c r="M74" s="45">
        <f>+M66+M70+M71+M72</f>
        <v>13684964</v>
      </c>
      <c r="N74" s="43">
        <f t="shared" ref="N74:V74" si="142">+N66+N70+N71+N72</f>
        <v>13734730</v>
      </c>
      <c r="O74" s="170">
        <f t="shared" si="142"/>
        <v>27419694</v>
      </c>
      <c r="P74" s="43">
        <f t="shared" si="142"/>
        <v>37503</v>
      </c>
      <c r="Q74" s="170">
        <f t="shared" si="142"/>
        <v>27457197</v>
      </c>
      <c r="R74" s="45">
        <f t="shared" si="142"/>
        <v>9126527</v>
      </c>
      <c r="S74" s="43">
        <f t="shared" si="142"/>
        <v>9199359</v>
      </c>
      <c r="T74" s="170">
        <f t="shared" si="142"/>
        <v>18325886</v>
      </c>
      <c r="U74" s="43">
        <f t="shared" si="142"/>
        <v>17636</v>
      </c>
      <c r="V74" s="170">
        <f t="shared" si="142"/>
        <v>18343522</v>
      </c>
      <c r="W74" s="46">
        <f t="shared" si="140"/>
        <v>-33.192299272209034</v>
      </c>
    </row>
    <row r="75" spans="1:23" ht="14.25" thickTop="1" thickBot="1" x14ac:dyDescent="0.25">
      <c r="A75" s="3" t="str">
        <f t="shared" ref="A75:A77" si="143">IF(ISERROR(F75/G75)," ",IF(F75/G75&gt;0.5,IF(F75/G75&lt;1.5," ","NOT OK"),"NOT OK"))</f>
        <v xml:space="preserve"> </v>
      </c>
      <c r="B75" s="106" t="s">
        <v>18</v>
      </c>
      <c r="C75" s="120">
        <f t="shared" ref="C75:E75" si="144">+C21+C48</f>
        <v>10667</v>
      </c>
      <c r="D75" s="122">
        <f t="shared" si="144"/>
        <v>10667</v>
      </c>
      <c r="E75" s="158">
        <f t="shared" si="144"/>
        <v>21334</v>
      </c>
      <c r="F75" s="120"/>
      <c r="G75" s="122"/>
      <c r="H75" s="158"/>
      <c r="I75" s="123"/>
      <c r="J75" s="3"/>
      <c r="L75" s="13" t="s">
        <v>18</v>
      </c>
      <c r="M75" s="39">
        <f>+M21+M48</f>
        <v>1586045</v>
      </c>
      <c r="N75" s="37">
        <f>+N21+N48</f>
        <v>1583262</v>
      </c>
      <c r="O75" s="169">
        <f>SUM(M75:N75)</f>
        <v>3169307</v>
      </c>
      <c r="P75" s="140">
        <f>P21+P48</f>
        <v>2527</v>
      </c>
      <c r="Q75" s="169">
        <f>+O75+P75</f>
        <v>3171834</v>
      </c>
      <c r="R75" s="39"/>
      <c r="S75" s="37"/>
      <c r="T75" s="169"/>
      <c r="U75" s="140"/>
      <c r="V75" s="169"/>
      <c r="W75" s="40"/>
    </row>
    <row r="76" spans="1:23" ht="15.75" customHeight="1" thickTop="1" thickBot="1" x14ac:dyDescent="0.25">
      <c r="A76" s="9" t="str">
        <f t="shared" si="143"/>
        <v xml:space="preserve"> </v>
      </c>
      <c r="B76" s="133" t="s">
        <v>19</v>
      </c>
      <c r="C76" s="127">
        <f t="shared" ref="C76:E76" si="145">+C71+C72+C75</f>
        <v>32635</v>
      </c>
      <c r="D76" s="135">
        <f t="shared" si="145"/>
        <v>32638</v>
      </c>
      <c r="E76" s="160">
        <f t="shared" si="145"/>
        <v>65273</v>
      </c>
      <c r="F76" s="127"/>
      <c r="G76" s="135"/>
      <c r="H76" s="160"/>
      <c r="I76" s="130"/>
      <c r="J76" s="9"/>
      <c r="K76" s="10"/>
      <c r="L76" s="47" t="s">
        <v>19</v>
      </c>
      <c r="M76" s="49">
        <f t="shared" ref="M76:Q76" si="146">+M71+M72+M75</f>
        <v>4980330</v>
      </c>
      <c r="N76" s="475">
        <f t="shared" si="146"/>
        <v>4978155</v>
      </c>
      <c r="O76" s="479">
        <f t="shared" si="146"/>
        <v>9958485</v>
      </c>
      <c r="P76" s="488">
        <f t="shared" si="146"/>
        <v>10274</v>
      </c>
      <c r="Q76" s="171">
        <f t="shared" si="146"/>
        <v>9968759</v>
      </c>
      <c r="R76" s="49"/>
      <c r="S76" s="475"/>
      <c r="T76" s="479"/>
      <c r="U76" s="488"/>
      <c r="V76" s="171"/>
      <c r="W76" s="50"/>
    </row>
    <row r="77" spans="1:23" ht="13.5" thickTop="1" x14ac:dyDescent="0.2">
      <c r="A77" s="3" t="str">
        <f t="shared" si="143"/>
        <v xml:space="preserve"> </v>
      </c>
      <c r="B77" s="106" t="s">
        <v>20</v>
      </c>
      <c r="C77" s="120">
        <f t="shared" ref="C77:E81" si="147">+C23+C50</f>
        <v>11040</v>
      </c>
      <c r="D77" s="122">
        <f t="shared" si="147"/>
        <v>11044</v>
      </c>
      <c r="E77" s="161">
        <f t="shared" si="147"/>
        <v>22084</v>
      </c>
      <c r="F77" s="120"/>
      <c r="G77" s="122"/>
      <c r="H77" s="161"/>
      <c r="I77" s="123"/>
      <c r="J77" s="3"/>
      <c r="L77" s="13" t="s">
        <v>21</v>
      </c>
      <c r="M77" s="39">
        <f t="shared" ref="M77:N79" si="148">+M23+M50</f>
        <v>1677234</v>
      </c>
      <c r="N77" s="37">
        <f t="shared" si="148"/>
        <v>1684567</v>
      </c>
      <c r="O77" s="169">
        <f>SUM(M77:N77)</f>
        <v>3361801</v>
      </c>
      <c r="P77" s="140">
        <f>P23+P50</f>
        <v>2286</v>
      </c>
      <c r="Q77" s="169">
        <f>+O77+P77</f>
        <v>3364087</v>
      </c>
      <c r="R77" s="39"/>
      <c r="S77" s="37"/>
      <c r="T77" s="169"/>
      <c r="U77" s="140"/>
      <c r="V77" s="169"/>
      <c r="W77" s="40"/>
    </row>
    <row r="78" spans="1:23" x14ac:dyDescent="0.2">
      <c r="A78" s="3" t="str">
        <f t="shared" ref="A78" si="149">IF(ISERROR(F78/G78)," ",IF(F78/G78&gt;0.5,IF(F78/G78&lt;1.5," ","NOT OK"),"NOT OK"))</f>
        <v xml:space="preserve"> </v>
      </c>
      <c r="B78" s="106" t="s">
        <v>22</v>
      </c>
      <c r="C78" s="120">
        <f t="shared" si="147"/>
        <v>11256</v>
      </c>
      <c r="D78" s="122">
        <f t="shared" si="147"/>
        <v>11241</v>
      </c>
      <c r="E78" s="152">
        <f t="shared" si="147"/>
        <v>22497</v>
      </c>
      <c r="F78" s="120"/>
      <c r="G78" s="122"/>
      <c r="H78" s="152"/>
      <c r="I78" s="123"/>
      <c r="J78" s="3"/>
      <c r="L78" s="13" t="s">
        <v>22</v>
      </c>
      <c r="M78" s="39">
        <f t="shared" si="148"/>
        <v>1762155</v>
      </c>
      <c r="N78" s="37">
        <f t="shared" si="148"/>
        <v>1744990</v>
      </c>
      <c r="O78" s="169">
        <f>SUM(M78:N78)</f>
        <v>3507145</v>
      </c>
      <c r="P78" s="140">
        <f>P24+P51</f>
        <v>4310</v>
      </c>
      <c r="Q78" s="169">
        <f>+O78+P78</f>
        <v>3511455</v>
      </c>
      <c r="R78" s="39"/>
      <c r="S78" s="37"/>
      <c r="T78" s="169"/>
      <c r="U78" s="140"/>
      <c r="V78" s="169"/>
      <c r="W78" s="40"/>
    </row>
    <row r="79" spans="1:23" ht="13.5" thickBot="1" x14ac:dyDescent="0.25">
      <c r="A79" s="3" t="str">
        <f t="shared" ref="A79" si="150">IF(ISERROR(F79/G79)," ",IF(F79/G79&gt;0.5,IF(F79/G79&lt;1.5," ","NOT OK"),"NOT OK"))</f>
        <v xml:space="preserve"> </v>
      </c>
      <c r="B79" s="106" t="s">
        <v>23</v>
      </c>
      <c r="C79" s="120">
        <f t="shared" si="147"/>
        <v>10470</v>
      </c>
      <c r="D79" s="136">
        <f t="shared" si="147"/>
        <v>10482</v>
      </c>
      <c r="E79" s="156">
        <f t="shared" si="147"/>
        <v>20952</v>
      </c>
      <c r="F79" s="120"/>
      <c r="G79" s="136"/>
      <c r="H79" s="156"/>
      <c r="I79" s="137"/>
      <c r="J79" s="3"/>
      <c r="L79" s="13" t="s">
        <v>23</v>
      </c>
      <c r="M79" s="39">
        <f t="shared" si="148"/>
        <v>1545899</v>
      </c>
      <c r="N79" s="37">
        <f t="shared" si="148"/>
        <v>1570548</v>
      </c>
      <c r="O79" s="169">
        <f t="shared" ref="O79" si="151">SUM(M79:N79)</f>
        <v>3116447</v>
      </c>
      <c r="P79" s="38">
        <f>P25+P52</f>
        <v>3568</v>
      </c>
      <c r="Q79" s="172">
        <f>+O79+P79</f>
        <v>3120015</v>
      </c>
      <c r="R79" s="39"/>
      <c r="S79" s="37"/>
      <c r="T79" s="169"/>
      <c r="U79" s="38"/>
      <c r="V79" s="172"/>
      <c r="W79" s="40"/>
    </row>
    <row r="80" spans="1:23" ht="14.25" thickTop="1" thickBot="1" x14ac:dyDescent="0.25">
      <c r="A80" s="3" t="str">
        <f>IF(ISERROR(F80/G80)," ",IF(F80/G80&gt;0.5,IF(F80/G80&lt;1.5," ","NOT OK"),"NOT OK"))</f>
        <v xml:space="preserve"> </v>
      </c>
      <c r="B80" s="126" t="s">
        <v>40</v>
      </c>
      <c r="C80" s="127">
        <f t="shared" si="147"/>
        <v>32766</v>
      </c>
      <c r="D80" s="127">
        <f t="shared" si="147"/>
        <v>32767</v>
      </c>
      <c r="E80" s="127">
        <f t="shared" si="147"/>
        <v>65533</v>
      </c>
      <c r="F80" s="127"/>
      <c r="G80" s="127"/>
      <c r="H80" s="127"/>
      <c r="I80" s="130"/>
      <c r="J80" s="3"/>
      <c r="L80" s="472" t="s">
        <v>40</v>
      </c>
      <c r="M80" s="43">
        <f t="shared" ref="M80:Q80" si="152">+M77+M78+M79</f>
        <v>4985288</v>
      </c>
      <c r="N80" s="474">
        <f t="shared" si="152"/>
        <v>5000105</v>
      </c>
      <c r="O80" s="483">
        <f t="shared" si="152"/>
        <v>9985393</v>
      </c>
      <c r="P80" s="487">
        <f t="shared" si="152"/>
        <v>10164</v>
      </c>
      <c r="Q80" s="170">
        <f t="shared" si="152"/>
        <v>9995557</v>
      </c>
      <c r="R80" s="43"/>
      <c r="S80" s="474"/>
      <c r="T80" s="483"/>
      <c r="U80" s="487"/>
      <c r="V80" s="170"/>
      <c r="W80" s="46"/>
    </row>
    <row r="81" spans="1:23" ht="14.25" thickTop="1" thickBot="1" x14ac:dyDescent="0.25">
      <c r="A81" s="3" t="str">
        <f t="shared" ref="A81" si="153">IF(ISERROR(F81/G81)," ",IF(F81/G81&gt;0.5,IF(F81/G81&lt;1.5," ","NOT OK"),"NOT OK"))</f>
        <v xml:space="preserve"> </v>
      </c>
      <c r="B81" s="126" t="s">
        <v>63</v>
      </c>
      <c r="C81" s="127">
        <f t="shared" si="147"/>
        <v>131513</v>
      </c>
      <c r="D81" s="129">
        <f t="shared" si="147"/>
        <v>131523</v>
      </c>
      <c r="E81" s="299">
        <f t="shared" si="147"/>
        <v>263036</v>
      </c>
      <c r="F81" s="127"/>
      <c r="G81" s="129"/>
      <c r="H81" s="299"/>
      <c r="I81" s="130"/>
      <c r="J81" s="3"/>
      <c r="L81" s="472" t="s">
        <v>63</v>
      </c>
      <c r="M81" s="43">
        <f t="shared" ref="M81:Q81" si="154">+M66+M74+M76+M80</f>
        <v>28636947</v>
      </c>
      <c r="N81" s="474">
        <f t="shared" si="154"/>
        <v>28792918</v>
      </c>
      <c r="O81" s="478">
        <f t="shared" si="154"/>
        <v>57429865</v>
      </c>
      <c r="P81" s="487">
        <f t="shared" si="154"/>
        <v>72532</v>
      </c>
      <c r="Q81" s="301">
        <f t="shared" si="154"/>
        <v>57502397</v>
      </c>
      <c r="R81" s="43"/>
      <c r="S81" s="474"/>
      <c r="T81" s="478"/>
      <c r="U81" s="487"/>
      <c r="V81" s="301"/>
      <c r="W81" s="46"/>
    </row>
    <row r="82" spans="1:23" ht="14.25" thickTop="1" thickBot="1" x14ac:dyDescent="0.25">
      <c r="B82" s="138" t="s">
        <v>60</v>
      </c>
      <c r="C82" s="102"/>
      <c r="D82" s="102"/>
      <c r="E82" s="102"/>
      <c r="F82" s="102"/>
      <c r="G82" s="102"/>
      <c r="H82" s="102"/>
      <c r="I82" s="102"/>
      <c r="J82" s="102"/>
      <c r="L82" s="53" t="s">
        <v>60</v>
      </c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1:23" ht="13.5" thickTop="1" x14ac:dyDescent="0.2">
      <c r="L83" s="525" t="s">
        <v>33</v>
      </c>
      <c r="M83" s="526"/>
      <c r="N83" s="526"/>
      <c r="O83" s="526"/>
      <c r="P83" s="526"/>
      <c r="Q83" s="526"/>
      <c r="R83" s="526"/>
      <c r="S83" s="526"/>
      <c r="T83" s="526"/>
      <c r="U83" s="526"/>
      <c r="V83" s="526"/>
      <c r="W83" s="527"/>
    </row>
    <row r="84" spans="1:23" ht="13.5" thickBot="1" x14ac:dyDescent="0.25">
      <c r="L84" s="519" t="s">
        <v>43</v>
      </c>
      <c r="M84" s="520"/>
      <c r="N84" s="520"/>
      <c r="O84" s="520"/>
      <c r="P84" s="520"/>
      <c r="Q84" s="520"/>
      <c r="R84" s="520"/>
      <c r="S84" s="520"/>
      <c r="T84" s="520"/>
      <c r="U84" s="520"/>
      <c r="V84" s="520"/>
      <c r="W84" s="521"/>
    </row>
    <row r="85" spans="1:23" ht="14.25" thickTop="1" thickBot="1" x14ac:dyDescent="0.25">
      <c r="L85" s="54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 t="s">
        <v>34</v>
      </c>
    </row>
    <row r="86" spans="1:23" ht="24.75" customHeight="1" thickTop="1" thickBot="1" x14ac:dyDescent="0.25">
      <c r="L86" s="57"/>
      <c r="M86" s="522" t="s">
        <v>64</v>
      </c>
      <c r="N86" s="523"/>
      <c r="O86" s="523"/>
      <c r="P86" s="523"/>
      <c r="Q86" s="524"/>
      <c r="R86" s="522" t="s">
        <v>65</v>
      </c>
      <c r="S86" s="523"/>
      <c r="T86" s="523"/>
      <c r="U86" s="523"/>
      <c r="V86" s="524"/>
      <c r="W86" s="311" t="s">
        <v>2</v>
      </c>
    </row>
    <row r="87" spans="1:23" ht="13.5" thickTop="1" x14ac:dyDescent="0.2">
      <c r="L87" s="59" t="s">
        <v>3</v>
      </c>
      <c r="M87" s="60"/>
      <c r="N87" s="54"/>
      <c r="O87" s="61"/>
      <c r="P87" s="62"/>
      <c r="Q87" s="61"/>
      <c r="R87" s="60"/>
      <c r="S87" s="54"/>
      <c r="T87" s="61"/>
      <c r="U87" s="62"/>
      <c r="V87" s="61"/>
      <c r="W87" s="312" t="s">
        <v>4</v>
      </c>
    </row>
    <row r="88" spans="1:23" ht="13.5" thickBot="1" x14ac:dyDescent="0.25">
      <c r="L88" s="64"/>
      <c r="M88" s="65" t="s">
        <v>35</v>
      </c>
      <c r="N88" s="66" t="s">
        <v>36</v>
      </c>
      <c r="O88" s="67" t="s">
        <v>37</v>
      </c>
      <c r="P88" s="68" t="s">
        <v>32</v>
      </c>
      <c r="Q88" s="67" t="s">
        <v>7</v>
      </c>
      <c r="R88" s="65" t="s">
        <v>35</v>
      </c>
      <c r="S88" s="66" t="s">
        <v>36</v>
      </c>
      <c r="T88" s="67" t="s">
        <v>37</v>
      </c>
      <c r="U88" s="68" t="s">
        <v>32</v>
      </c>
      <c r="V88" s="67" t="s">
        <v>7</v>
      </c>
      <c r="W88" s="310"/>
    </row>
    <row r="89" spans="1:23" ht="5.25" customHeight="1" thickTop="1" x14ac:dyDescent="0.2">
      <c r="L89" s="59"/>
      <c r="M89" s="70"/>
      <c r="N89" s="71"/>
      <c r="O89" s="72"/>
      <c r="P89" s="73"/>
      <c r="Q89" s="72"/>
      <c r="R89" s="70"/>
      <c r="S89" s="71"/>
      <c r="T89" s="72"/>
      <c r="U89" s="73"/>
      <c r="V89" s="72"/>
      <c r="W89" s="74"/>
    </row>
    <row r="90" spans="1:23" x14ac:dyDescent="0.2">
      <c r="L90" s="59" t="s">
        <v>10</v>
      </c>
      <c r="M90" s="75">
        <v>602</v>
      </c>
      <c r="N90" s="76">
        <v>3194</v>
      </c>
      <c r="O90" s="182">
        <f>M90+N90</f>
        <v>3796</v>
      </c>
      <c r="P90" s="77">
        <v>0</v>
      </c>
      <c r="Q90" s="182">
        <f>O90+P90</f>
        <v>3796</v>
      </c>
      <c r="R90" s="75">
        <v>1079</v>
      </c>
      <c r="S90" s="76">
        <v>2840</v>
      </c>
      <c r="T90" s="182">
        <f>R90+S90</f>
        <v>3919</v>
      </c>
      <c r="U90" s="77">
        <v>0</v>
      </c>
      <c r="V90" s="182">
        <f>T90+U90</f>
        <v>3919</v>
      </c>
      <c r="W90" s="78">
        <f>IF(Q90=0,0,((V90/Q90)-1)*100)</f>
        <v>3.2402528977871548</v>
      </c>
    </row>
    <row r="91" spans="1:23" x14ac:dyDescent="0.2">
      <c r="L91" s="59" t="s">
        <v>11</v>
      </c>
      <c r="M91" s="75">
        <v>577</v>
      </c>
      <c r="N91" s="76">
        <v>2840</v>
      </c>
      <c r="O91" s="182">
        <f>M91+N91</f>
        <v>3417</v>
      </c>
      <c r="P91" s="77">
        <v>0</v>
      </c>
      <c r="Q91" s="182">
        <f>O91+P91</f>
        <v>3417</v>
      </c>
      <c r="R91" s="75">
        <v>1018</v>
      </c>
      <c r="S91" s="76">
        <v>1762</v>
      </c>
      <c r="T91" s="182">
        <f>R91+S91</f>
        <v>2780</v>
      </c>
      <c r="U91" s="77">
        <v>0</v>
      </c>
      <c r="V91" s="182">
        <f>T91+U91</f>
        <v>2780</v>
      </c>
      <c r="W91" s="78">
        <f>IF(Q91=0,0,((V91/Q91)-1)*100)</f>
        <v>-18.6420836991513</v>
      </c>
    </row>
    <row r="92" spans="1:23" ht="13.5" thickBot="1" x14ac:dyDescent="0.25">
      <c r="L92" s="64" t="s">
        <v>12</v>
      </c>
      <c r="M92" s="75">
        <v>480</v>
      </c>
      <c r="N92" s="76">
        <v>2564</v>
      </c>
      <c r="O92" s="182">
        <f>M92+N92</f>
        <v>3044</v>
      </c>
      <c r="P92" s="77">
        <v>6</v>
      </c>
      <c r="Q92" s="182">
        <f t="shared" ref="Q92" si="155">O92+P92</f>
        <v>3050</v>
      </c>
      <c r="R92" s="75">
        <v>844</v>
      </c>
      <c r="S92" s="76">
        <v>2669</v>
      </c>
      <c r="T92" s="182">
        <f>R92+S92</f>
        <v>3513</v>
      </c>
      <c r="U92" s="77">
        <v>0</v>
      </c>
      <c r="V92" s="182">
        <f t="shared" ref="V92" si="156">T92+U92</f>
        <v>3513</v>
      </c>
      <c r="W92" s="78">
        <f>IF(Q92=0,0,((V92/Q92)-1)*100)</f>
        <v>15.180327868852462</v>
      </c>
    </row>
    <row r="93" spans="1:23" ht="14.25" thickTop="1" thickBot="1" x14ac:dyDescent="0.25">
      <c r="L93" s="79" t="s">
        <v>57</v>
      </c>
      <c r="M93" s="80">
        <f t="shared" ref="M93:Q93" si="157">+M90+M91+M92</f>
        <v>1659</v>
      </c>
      <c r="N93" s="81">
        <f t="shared" si="157"/>
        <v>8598</v>
      </c>
      <c r="O93" s="183">
        <f t="shared" si="157"/>
        <v>10257</v>
      </c>
      <c r="P93" s="80">
        <f t="shared" si="157"/>
        <v>6</v>
      </c>
      <c r="Q93" s="183">
        <f t="shared" si="157"/>
        <v>10263</v>
      </c>
      <c r="R93" s="80">
        <f t="shared" ref="R93:V93" si="158">+R90+R91+R92</f>
        <v>2941</v>
      </c>
      <c r="S93" s="81">
        <f t="shared" si="158"/>
        <v>7271</v>
      </c>
      <c r="T93" s="183">
        <f t="shared" si="158"/>
        <v>10212</v>
      </c>
      <c r="U93" s="80">
        <f t="shared" si="158"/>
        <v>0</v>
      </c>
      <c r="V93" s="183">
        <f t="shared" si="158"/>
        <v>10212</v>
      </c>
      <c r="W93" s="82">
        <f t="shared" ref="W93:W94" si="159">IF(Q93=0,0,((V93/Q93)-1)*100)</f>
        <v>-0.49693072201111299</v>
      </c>
    </row>
    <row r="94" spans="1:23" ht="13.5" thickTop="1" x14ac:dyDescent="0.2">
      <c r="L94" s="59" t="s">
        <v>13</v>
      </c>
      <c r="M94" s="75">
        <v>471</v>
      </c>
      <c r="N94" s="76">
        <v>2175</v>
      </c>
      <c r="O94" s="182">
        <f t="shared" ref="O94" si="160">+M94+N94</f>
        <v>2646</v>
      </c>
      <c r="P94" s="77">
        <v>21</v>
      </c>
      <c r="Q94" s="182">
        <f>O94+P94</f>
        <v>2667</v>
      </c>
      <c r="R94" s="75">
        <v>589</v>
      </c>
      <c r="S94" s="76">
        <v>1842</v>
      </c>
      <c r="T94" s="182">
        <f>R94+S94</f>
        <v>2431</v>
      </c>
      <c r="U94" s="77">
        <v>0</v>
      </c>
      <c r="V94" s="182">
        <f>T94+U94</f>
        <v>2431</v>
      </c>
      <c r="W94" s="78">
        <f t="shared" si="159"/>
        <v>-8.8488938882639641</v>
      </c>
    </row>
    <row r="95" spans="1:23" x14ac:dyDescent="0.2">
      <c r="L95" s="59" t="s">
        <v>14</v>
      </c>
      <c r="M95" s="75">
        <v>502</v>
      </c>
      <c r="N95" s="76">
        <v>1715</v>
      </c>
      <c r="O95" s="182">
        <f>+M95+N95</f>
        <v>2217</v>
      </c>
      <c r="P95" s="77">
        <v>0</v>
      </c>
      <c r="Q95" s="182">
        <f>O95+P95</f>
        <v>2217</v>
      </c>
      <c r="R95" s="75">
        <v>469</v>
      </c>
      <c r="S95" s="76">
        <v>1995</v>
      </c>
      <c r="T95" s="182">
        <f t="shared" ref="T95:T97" si="161">R95+S95</f>
        <v>2464</v>
      </c>
      <c r="U95" s="77">
        <v>0</v>
      </c>
      <c r="V95" s="182">
        <f>T95+U95</f>
        <v>2464</v>
      </c>
      <c r="W95" s="78">
        <f>IF(Q95=0,0,((V95/Q95)-1)*100)</f>
        <v>11.141181777176357</v>
      </c>
    </row>
    <row r="96" spans="1:23" ht="13.5" thickBot="1" x14ac:dyDescent="0.25">
      <c r="L96" s="59" t="s">
        <v>15</v>
      </c>
      <c r="M96" s="75">
        <v>833</v>
      </c>
      <c r="N96" s="76">
        <v>2466</v>
      </c>
      <c r="O96" s="182">
        <f>+M96+N96</f>
        <v>3299</v>
      </c>
      <c r="P96" s="77">
        <v>0</v>
      </c>
      <c r="Q96" s="182">
        <f>O96+P96</f>
        <v>3299</v>
      </c>
      <c r="R96" s="75">
        <v>286</v>
      </c>
      <c r="S96" s="76">
        <v>1515</v>
      </c>
      <c r="T96" s="182">
        <f t="shared" si="161"/>
        <v>1801</v>
      </c>
      <c r="U96" s="77">
        <v>0</v>
      </c>
      <c r="V96" s="182">
        <f>T96+U96</f>
        <v>1801</v>
      </c>
      <c r="W96" s="78">
        <f>IF(Q96=0,0,((V96/Q96)-1)*100)</f>
        <v>-45.40769930281904</v>
      </c>
    </row>
    <row r="97" spans="1:23" ht="14.25" thickTop="1" thickBot="1" x14ac:dyDescent="0.25">
      <c r="L97" s="79" t="s">
        <v>61</v>
      </c>
      <c r="M97" s="80">
        <f>+M94+M95+M96</f>
        <v>1806</v>
      </c>
      <c r="N97" s="81">
        <f t="shared" ref="N97" si="162">+N94+N95+N96</f>
        <v>6356</v>
      </c>
      <c r="O97" s="183">
        <f t="shared" ref="O97" si="163">+O94+O95+O96</f>
        <v>8162</v>
      </c>
      <c r="P97" s="80">
        <f t="shared" ref="P97" si="164">+P94+P95+P96</f>
        <v>21</v>
      </c>
      <c r="Q97" s="183">
        <f t="shared" ref="Q97" si="165">+Q94+Q95+Q96</f>
        <v>8183</v>
      </c>
      <c r="R97" s="80">
        <f>+R94+R95+R96</f>
        <v>1344</v>
      </c>
      <c r="S97" s="81">
        <f>+S94+S95+S96</f>
        <v>5352</v>
      </c>
      <c r="T97" s="183">
        <f t="shared" si="161"/>
        <v>6696</v>
      </c>
      <c r="U97" s="80">
        <f t="shared" ref="U97" si="166">+U94+U95+U96</f>
        <v>0</v>
      </c>
      <c r="V97" s="183">
        <f t="shared" ref="V97" si="167">+V94+V95+V96</f>
        <v>6696</v>
      </c>
      <c r="W97" s="82">
        <f t="shared" ref="W97" si="168">IF(Q97=0,0,((V97/Q97)-1)*100)</f>
        <v>-18.17181962605402</v>
      </c>
    </row>
    <row r="98" spans="1:23" ht="13.5" thickTop="1" x14ac:dyDescent="0.2">
      <c r="L98" s="59" t="s">
        <v>16</v>
      </c>
      <c r="M98" s="75">
        <v>574</v>
      </c>
      <c r="N98" s="76">
        <v>2317</v>
      </c>
      <c r="O98" s="182">
        <f>+M98+N98</f>
        <v>2891</v>
      </c>
      <c r="P98" s="77">
        <v>0</v>
      </c>
      <c r="Q98" s="182">
        <f>O98+P98</f>
        <v>2891</v>
      </c>
      <c r="R98" s="75">
        <v>432</v>
      </c>
      <c r="S98" s="76">
        <v>950</v>
      </c>
      <c r="T98" s="182">
        <f>+R98+S98</f>
        <v>1382</v>
      </c>
      <c r="U98" s="77">
        <v>0</v>
      </c>
      <c r="V98" s="182">
        <f>T98+U98</f>
        <v>1382</v>
      </c>
      <c r="W98" s="78">
        <f>IF(Q98=0,0,((V98/Q98)-1)*100)</f>
        <v>-52.196471809062608</v>
      </c>
    </row>
    <row r="99" spans="1:23" ht="13.5" thickBot="1" x14ac:dyDescent="0.25">
      <c r="L99" s="59" t="s">
        <v>66</v>
      </c>
      <c r="M99" s="75">
        <v>131</v>
      </c>
      <c r="N99" s="76">
        <v>3348</v>
      </c>
      <c r="O99" s="182">
        <f>+M99+N99</f>
        <v>3479</v>
      </c>
      <c r="P99" s="77">
        <v>0</v>
      </c>
      <c r="Q99" s="182">
        <f>O99+P99</f>
        <v>3479</v>
      </c>
      <c r="R99" s="75">
        <v>249</v>
      </c>
      <c r="S99" s="76">
        <v>366</v>
      </c>
      <c r="T99" s="182">
        <f>+R99+S99</f>
        <v>615</v>
      </c>
      <c r="U99" s="77">
        <v>0</v>
      </c>
      <c r="V99" s="182">
        <f>T99+U99</f>
        <v>615</v>
      </c>
      <c r="W99" s="78">
        <f>IF(Q99=0,0,((V99/Q99)-1)*100)</f>
        <v>-82.322506467375689</v>
      </c>
    </row>
    <row r="100" spans="1:23" ht="14.25" thickTop="1" thickBot="1" x14ac:dyDescent="0.25">
      <c r="L100" s="79" t="s">
        <v>67</v>
      </c>
      <c r="M100" s="80">
        <f>M97+M98+M99</f>
        <v>2511</v>
      </c>
      <c r="N100" s="81">
        <f t="shared" ref="N100:V100" si="169">N97+N98+N99</f>
        <v>12021</v>
      </c>
      <c r="O100" s="175">
        <f t="shared" si="169"/>
        <v>14532</v>
      </c>
      <c r="P100" s="80">
        <f t="shared" si="169"/>
        <v>21</v>
      </c>
      <c r="Q100" s="175">
        <f t="shared" si="169"/>
        <v>14553</v>
      </c>
      <c r="R100" s="80">
        <f t="shared" si="169"/>
        <v>2025</v>
      </c>
      <c r="S100" s="81">
        <f t="shared" si="169"/>
        <v>6668</v>
      </c>
      <c r="T100" s="175">
        <f t="shared" si="169"/>
        <v>8693</v>
      </c>
      <c r="U100" s="80">
        <f t="shared" si="169"/>
        <v>0</v>
      </c>
      <c r="V100" s="175">
        <f t="shared" si="169"/>
        <v>8693</v>
      </c>
      <c r="W100" s="82">
        <f t="shared" ref="W100" si="170">IF(Q100=0,0,((V100/Q100)-1)*100)</f>
        <v>-40.266611695183116</v>
      </c>
    </row>
    <row r="101" spans="1:23" ht="14.25" thickTop="1" thickBot="1" x14ac:dyDescent="0.25">
      <c r="L101" s="79" t="s">
        <v>68</v>
      </c>
      <c r="M101" s="80">
        <f>+M93+M97+M98+M99</f>
        <v>4170</v>
      </c>
      <c r="N101" s="81">
        <f t="shared" ref="N101:V101" si="171">+N93+N97+N98+N99</f>
        <v>20619</v>
      </c>
      <c r="O101" s="183">
        <f t="shared" si="171"/>
        <v>24789</v>
      </c>
      <c r="P101" s="80">
        <f t="shared" si="171"/>
        <v>27</v>
      </c>
      <c r="Q101" s="183">
        <f t="shared" si="171"/>
        <v>24816</v>
      </c>
      <c r="R101" s="80">
        <f t="shared" si="171"/>
        <v>4966</v>
      </c>
      <c r="S101" s="81">
        <f t="shared" si="171"/>
        <v>13939</v>
      </c>
      <c r="T101" s="183">
        <f t="shared" si="171"/>
        <v>18905</v>
      </c>
      <c r="U101" s="80">
        <f t="shared" si="171"/>
        <v>0</v>
      </c>
      <c r="V101" s="183">
        <f t="shared" si="171"/>
        <v>18905</v>
      </c>
      <c r="W101" s="82">
        <f>IF(Q101=0,0,((V101/Q101)-1)*100)</f>
        <v>-23.819310122501612</v>
      </c>
    </row>
    <row r="102" spans="1:23" ht="14.25" thickTop="1" thickBot="1" x14ac:dyDescent="0.25">
      <c r="L102" s="59" t="s">
        <v>18</v>
      </c>
      <c r="M102" s="75">
        <v>69</v>
      </c>
      <c r="N102" s="76">
        <v>2303</v>
      </c>
      <c r="O102" s="184">
        <f>+M102+N102</f>
        <v>2372</v>
      </c>
      <c r="P102" s="83">
        <v>0</v>
      </c>
      <c r="Q102" s="184">
        <f>O102+P102</f>
        <v>2372</v>
      </c>
      <c r="R102" s="75"/>
      <c r="S102" s="76"/>
      <c r="T102" s="184"/>
      <c r="U102" s="83"/>
      <c r="V102" s="184"/>
      <c r="W102" s="78"/>
    </row>
    <row r="103" spans="1:23" ht="14.25" thickTop="1" thickBot="1" x14ac:dyDescent="0.25">
      <c r="A103" s="3" t="str">
        <f>IF(ISERROR(F103/G103)," ",IF(F103/G103&gt;0.5,IF(F103/G103&lt;1.5," ","NOT OK"),"NOT OK"))</f>
        <v xml:space="preserve"> </v>
      </c>
      <c r="L103" s="84" t="s">
        <v>19</v>
      </c>
      <c r="M103" s="85">
        <f t="shared" ref="M103:Q103" si="172">+M98+M99+M102</f>
        <v>774</v>
      </c>
      <c r="N103" s="85">
        <f t="shared" si="172"/>
        <v>7968</v>
      </c>
      <c r="O103" s="185">
        <f t="shared" si="172"/>
        <v>8742</v>
      </c>
      <c r="P103" s="86">
        <f t="shared" si="172"/>
        <v>0</v>
      </c>
      <c r="Q103" s="185">
        <f t="shared" si="172"/>
        <v>8742</v>
      </c>
      <c r="R103" s="85"/>
      <c r="S103" s="85"/>
      <c r="T103" s="185"/>
      <c r="U103" s="86"/>
      <c r="V103" s="185"/>
      <c r="W103" s="87"/>
    </row>
    <row r="104" spans="1:23" ht="13.5" thickTop="1" x14ac:dyDescent="0.2">
      <c r="L104" s="59" t="s">
        <v>21</v>
      </c>
      <c r="M104" s="75">
        <v>685</v>
      </c>
      <c r="N104" s="76">
        <v>2418</v>
      </c>
      <c r="O104" s="184">
        <f>+M104+N104</f>
        <v>3103</v>
      </c>
      <c r="P104" s="88">
        <v>0</v>
      </c>
      <c r="Q104" s="184">
        <f>O104+P104</f>
        <v>3103</v>
      </c>
      <c r="R104" s="75"/>
      <c r="S104" s="76"/>
      <c r="T104" s="184"/>
      <c r="U104" s="88"/>
      <c r="V104" s="184"/>
      <c r="W104" s="78"/>
    </row>
    <row r="105" spans="1:23" x14ac:dyDescent="0.2">
      <c r="L105" s="59" t="s">
        <v>22</v>
      </c>
      <c r="M105" s="75">
        <v>900</v>
      </c>
      <c r="N105" s="76">
        <v>2600</v>
      </c>
      <c r="O105" s="184">
        <f t="shared" ref="O105" si="173">+M105+N105</f>
        <v>3500</v>
      </c>
      <c r="P105" s="77">
        <v>0</v>
      </c>
      <c r="Q105" s="184">
        <f>O105+P105</f>
        <v>3500</v>
      </c>
      <c r="R105" s="75"/>
      <c r="S105" s="76"/>
      <c r="T105" s="184"/>
      <c r="U105" s="77"/>
      <c r="V105" s="184"/>
      <c r="W105" s="78"/>
    </row>
    <row r="106" spans="1:23" ht="13.5" thickBot="1" x14ac:dyDescent="0.25">
      <c r="L106" s="59" t="s">
        <v>23</v>
      </c>
      <c r="M106" s="75">
        <v>69</v>
      </c>
      <c r="N106" s="76">
        <v>2301</v>
      </c>
      <c r="O106" s="184">
        <f>+M106+N106</f>
        <v>2370</v>
      </c>
      <c r="P106" s="77">
        <v>0</v>
      </c>
      <c r="Q106" s="184">
        <f>O106+P106</f>
        <v>2370</v>
      </c>
      <c r="R106" s="75"/>
      <c r="S106" s="76"/>
      <c r="T106" s="184"/>
      <c r="U106" s="77"/>
      <c r="V106" s="184"/>
      <c r="W106" s="78"/>
    </row>
    <row r="107" spans="1:23" ht="14.25" thickTop="1" thickBot="1" x14ac:dyDescent="0.25">
      <c r="L107" s="79" t="s">
        <v>40</v>
      </c>
      <c r="M107" s="80">
        <f t="shared" ref="M107:Q107" si="174">+M104+M105+M106</f>
        <v>1654</v>
      </c>
      <c r="N107" s="81">
        <f t="shared" si="174"/>
        <v>7319</v>
      </c>
      <c r="O107" s="183">
        <f t="shared" si="174"/>
        <v>8973</v>
      </c>
      <c r="P107" s="80">
        <f t="shared" si="174"/>
        <v>0</v>
      </c>
      <c r="Q107" s="183">
        <f t="shared" si="174"/>
        <v>8973</v>
      </c>
      <c r="R107" s="80"/>
      <c r="S107" s="81"/>
      <c r="T107" s="183"/>
      <c r="U107" s="80"/>
      <c r="V107" s="183"/>
      <c r="W107" s="82"/>
    </row>
    <row r="108" spans="1:23" ht="14.25" thickTop="1" thickBot="1" x14ac:dyDescent="0.25">
      <c r="L108" s="79" t="s">
        <v>63</v>
      </c>
      <c r="M108" s="80">
        <f t="shared" ref="M108:Q108" si="175">+M93+M97+M103+M107</f>
        <v>5893</v>
      </c>
      <c r="N108" s="81">
        <f t="shared" si="175"/>
        <v>30241</v>
      </c>
      <c r="O108" s="175">
        <f t="shared" si="175"/>
        <v>36134</v>
      </c>
      <c r="P108" s="80">
        <f t="shared" si="175"/>
        <v>27</v>
      </c>
      <c r="Q108" s="175">
        <f t="shared" si="175"/>
        <v>36161</v>
      </c>
      <c r="R108" s="80"/>
      <c r="S108" s="81"/>
      <c r="T108" s="175"/>
      <c r="U108" s="80"/>
      <c r="V108" s="175"/>
      <c r="W108" s="82"/>
    </row>
    <row r="109" spans="1:23" ht="14.25" thickTop="1" thickBot="1" x14ac:dyDescent="0.25">
      <c r="L109" s="89" t="s">
        <v>60</v>
      </c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1:23" ht="13.5" thickTop="1" x14ac:dyDescent="0.2">
      <c r="L110" s="525" t="s">
        <v>41</v>
      </c>
      <c r="M110" s="526"/>
      <c r="N110" s="526"/>
      <c r="O110" s="526"/>
      <c r="P110" s="526"/>
      <c r="Q110" s="526"/>
      <c r="R110" s="526"/>
      <c r="S110" s="526"/>
      <c r="T110" s="526"/>
      <c r="U110" s="526"/>
      <c r="V110" s="526"/>
      <c r="W110" s="527"/>
    </row>
    <row r="111" spans="1:23" ht="13.5" thickBot="1" x14ac:dyDescent="0.25">
      <c r="L111" s="519" t="s">
        <v>44</v>
      </c>
      <c r="M111" s="520"/>
      <c r="N111" s="520"/>
      <c r="O111" s="520"/>
      <c r="P111" s="520"/>
      <c r="Q111" s="520"/>
      <c r="R111" s="520"/>
      <c r="S111" s="520"/>
      <c r="T111" s="520"/>
      <c r="U111" s="520"/>
      <c r="V111" s="520"/>
      <c r="W111" s="521"/>
    </row>
    <row r="112" spans="1:23" ht="14.25" thickTop="1" thickBot="1" x14ac:dyDescent="0.25">
      <c r="L112" s="54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6" t="s">
        <v>34</v>
      </c>
    </row>
    <row r="113" spans="12:23" ht="14.25" thickTop="1" thickBot="1" x14ac:dyDescent="0.25">
      <c r="L113" s="57"/>
      <c r="M113" s="522" t="s">
        <v>64</v>
      </c>
      <c r="N113" s="523"/>
      <c r="O113" s="523"/>
      <c r="P113" s="523"/>
      <c r="Q113" s="524"/>
      <c r="R113" s="522" t="s">
        <v>65</v>
      </c>
      <c r="S113" s="523"/>
      <c r="T113" s="523"/>
      <c r="U113" s="523"/>
      <c r="V113" s="524"/>
      <c r="W113" s="311" t="s">
        <v>2</v>
      </c>
    </row>
    <row r="114" spans="12:23" ht="13.5" thickTop="1" x14ac:dyDescent="0.2">
      <c r="L114" s="59" t="s">
        <v>3</v>
      </c>
      <c r="M114" s="60"/>
      <c r="N114" s="54"/>
      <c r="O114" s="61"/>
      <c r="P114" s="62"/>
      <c r="Q114" s="61"/>
      <c r="R114" s="60"/>
      <c r="S114" s="54"/>
      <c r="T114" s="61"/>
      <c r="U114" s="62"/>
      <c r="V114" s="61"/>
      <c r="W114" s="312" t="s">
        <v>4</v>
      </c>
    </row>
    <row r="115" spans="12:23" ht="13.5" thickBot="1" x14ac:dyDescent="0.25">
      <c r="L115" s="64"/>
      <c r="M115" s="65" t="s">
        <v>35</v>
      </c>
      <c r="N115" s="66" t="s">
        <v>36</v>
      </c>
      <c r="O115" s="67" t="s">
        <v>37</v>
      </c>
      <c r="P115" s="68" t="s">
        <v>32</v>
      </c>
      <c r="Q115" s="67" t="s">
        <v>7</v>
      </c>
      <c r="R115" s="65" t="s">
        <v>35</v>
      </c>
      <c r="S115" s="66" t="s">
        <v>36</v>
      </c>
      <c r="T115" s="67" t="s">
        <v>37</v>
      </c>
      <c r="U115" s="68" t="s">
        <v>32</v>
      </c>
      <c r="V115" s="67" t="s">
        <v>7</v>
      </c>
      <c r="W115" s="313"/>
    </row>
    <row r="116" spans="12:23" ht="6" customHeight="1" thickTop="1" x14ac:dyDescent="0.2">
      <c r="L116" s="59"/>
      <c r="M116" s="70"/>
      <c r="N116" s="71"/>
      <c r="O116" s="72"/>
      <c r="P116" s="73"/>
      <c r="Q116" s="72"/>
      <c r="R116" s="70"/>
      <c r="S116" s="71"/>
      <c r="T116" s="72"/>
      <c r="U116" s="73"/>
      <c r="V116" s="72"/>
      <c r="W116" s="74"/>
    </row>
    <row r="117" spans="12:23" x14ac:dyDescent="0.2">
      <c r="L117" s="59" t="s">
        <v>10</v>
      </c>
      <c r="M117" s="75">
        <v>256</v>
      </c>
      <c r="N117" s="76">
        <v>430</v>
      </c>
      <c r="O117" s="182">
        <f>M117+N117</f>
        <v>686</v>
      </c>
      <c r="P117" s="77">
        <v>0</v>
      </c>
      <c r="Q117" s="182">
        <f>O117+P117</f>
        <v>686</v>
      </c>
      <c r="R117" s="75">
        <v>165</v>
      </c>
      <c r="S117" s="76">
        <v>247</v>
      </c>
      <c r="T117" s="182">
        <f>R117+S117</f>
        <v>412</v>
      </c>
      <c r="U117" s="77">
        <v>0</v>
      </c>
      <c r="V117" s="182">
        <f>T117+U117</f>
        <v>412</v>
      </c>
      <c r="W117" s="78">
        <f>IF(Q117=0,0,((V117/Q117)-1)*100)</f>
        <v>-39.941690962099131</v>
      </c>
    </row>
    <row r="118" spans="12:23" x14ac:dyDescent="0.2">
      <c r="L118" s="59" t="s">
        <v>11</v>
      </c>
      <c r="M118" s="75">
        <v>240</v>
      </c>
      <c r="N118" s="76">
        <v>406</v>
      </c>
      <c r="O118" s="182">
        <f>M118+N118</f>
        <v>646</v>
      </c>
      <c r="P118" s="77">
        <v>0</v>
      </c>
      <c r="Q118" s="182">
        <f>O118+P118</f>
        <v>646</v>
      </c>
      <c r="R118" s="75">
        <v>170</v>
      </c>
      <c r="S118" s="76">
        <v>261</v>
      </c>
      <c r="T118" s="182">
        <f>R118+S118</f>
        <v>431</v>
      </c>
      <c r="U118" s="77">
        <v>0</v>
      </c>
      <c r="V118" s="182">
        <f>T118+U118</f>
        <v>431</v>
      </c>
      <c r="W118" s="78">
        <f>IF(Q118=0,0,((V118/Q118)-1)*100)</f>
        <v>-33.28173374613003</v>
      </c>
    </row>
    <row r="119" spans="12:23" ht="13.5" thickBot="1" x14ac:dyDescent="0.25">
      <c r="L119" s="64" t="s">
        <v>12</v>
      </c>
      <c r="M119" s="75">
        <v>217</v>
      </c>
      <c r="N119" s="76">
        <v>398</v>
      </c>
      <c r="O119" s="182">
        <f>M119+N119</f>
        <v>615</v>
      </c>
      <c r="P119" s="77">
        <v>0</v>
      </c>
      <c r="Q119" s="182">
        <f t="shared" ref="Q119" si="176">O119+P119</f>
        <v>615</v>
      </c>
      <c r="R119" s="75">
        <v>158</v>
      </c>
      <c r="S119" s="76">
        <v>309</v>
      </c>
      <c r="T119" s="182">
        <f>R119+S119</f>
        <v>467</v>
      </c>
      <c r="U119" s="77">
        <v>0</v>
      </c>
      <c r="V119" s="182">
        <f t="shared" ref="V119" si="177">T119+U119</f>
        <v>467</v>
      </c>
      <c r="W119" s="78">
        <f>IF(Q119=0,0,((V119/Q119)-1)*100)</f>
        <v>-24.065040650406498</v>
      </c>
    </row>
    <row r="120" spans="12:23" ht="14.25" thickTop="1" thickBot="1" x14ac:dyDescent="0.25">
      <c r="L120" s="79" t="s">
        <v>38</v>
      </c>
      <c r="M120" s="80">
        <f t="shared" ref="M120:Q120" si="178">+M117+M118+M119</f>
        <v>713</v>
      </c>
      <c r="N120" s="81">
        <f t="shared" si="178"/>
        <v>1234</v>
      </c>
      <c r="O120" s="183">
        <f t="shared" si="178"/>
        <v>1947</v>
      </c>
      <c r="P120" s="80">
        <f t="shared" si="178"/>
        <v>0</v>
      </c>
      <c r="Q120" s="183">
        <f t="shared" si="178"/>
        <v>1947</v>
      </c>
      <c r="R120" s="80">
        <f t="shared" ref="R120:V120" si="179">+R117+R118+R119</f>
        <v>493</v>
      </c>
      <c r="S120" s="81">
        <f t="shared" si="179"/>
        <v>817</v>
      </c>
      <c r="T120" s="183">
        <f t="shared" si="179"/>
        <v>1310</v>
      </c>
      <c r="U120" s="80">
        <f t="shared" si="179"/>
        <v>0</v>
      </c>
      <c r="V120" s="183">
        <f t="shared" si="179"/>
        <v>1310</v>
      </c>
      <c r="W120" s="82">
        <f t="shared" ref="W120:W121" si="180">IF(Q120=0,0,((V120/Q120)-1)*100)</f>
        <v>-32.717000513610685</v>
      </c>
    </row>
    <row r="121" spans="12:23" ht="13.5" thickTop="1" x14ac:dyDescent="0.2">
      <c r="L121" s="59" t="s">
        <v>13</v>
      </c>
      <c r="M121" s="75">
        <v>215</v>
      </c>
      <c r="N121" s="76">
        <v>409</v>
      </c>
      <c r="O121" s="182">
        <f>M121+N121</f>
        <v>624</v>
      </c>
      <c r="P121" s="77">
        <v>0</v>
      </c>
      <c r="Q121" s="182">
        <f>O121+P121</f>
        <v>624</v>
      </c>
      <c r="R121" s="75">
        <v>153</v>
      </c>
      <c r="S121" s="76">
        <v>291</v>
      </c>
      <c r="T121" s="182">
        <f>R121+S121</f>
        <v>444</v>
      </c>
      <c r="U121" s="77">
        <v>0</v>
      </c>
      <c r="V121" s="182">
        <f>T121+U121</f>
        <v>444</v>
      </c>
      <c r="W121" s="78">
        <f t="shared" si="180"/>
        <v>-28.846153846153843</v>
      </c>
    </row>
    <row r="122" spans="12:23" x14ac:dyDescent="0.2">
      <c r="L122" s="59" t="s">
        <v>14</v>
      </c>
      <c r="M122" s="75">
        <v>185</v>
      </c>
      <c r="N122" s="76">
        <v>323</v>
      </c>
      <c r="O122" s="182">
        <f>M122+N122</f>
        <v>508</v>
      </c>
      <c r="P122" s="77">
        <v>0</v>
      </c>
      <c r="Q122" s="182">
        <f>O122+P122</f>
        <v>508</v>
      </c>
      <c r="R122" s="75">
        <v>994</v>
      </c>
      <c r="S122" s="76">
        <v>280</v>
      </c>
      <c r="T122" s="182">
        <f>R122+S122</f>
        <v>1274</v>
      </c>
      <c r="U122" s="77">
        <v>0</v>
      </c>
      <c r="V122" s="182">
        <f>T122+U122</f>
        <v>1274</v>
      </c>
      <c r="W122" s="78">
        <f>IF(Q122=0,0,((V122/Q122)-1)*100)</f>
        <v>150.78740157480314</v>
      </c>
    </row>
    <row r="123" spans="12:23" ht="13.5" thickBot="1" x14ac:dyDescent="0.25">
      <c r="L123" s="59" t="s">
        <v>15</v>
      </c>
      <c r="M123" s="75">
        <v>224</v>
      </c>
      <c r="N123" s="76">
        <v>319</v>
      </c>
      <c r="O123" s="182">
        <f>M123+N123</f>
        <v>543</v>
      </c>
      <c r="P123" s="77">
        <v>0</v>
      </c>
      <c r="Q123" s="182">
        <f>O123+P123</f>
        <v>543</v>
      </c>
      <c r="R123" s="75">
        <v>178.23499999999999</v>
      </c>
      <c r="S123" s="76">
        <v>195.51700000000002</v>
      </c>
      <c r="T123" s="182">
        <f>R123+S123</f>
        <v>373.75200000000001</v>
      </c>
      <c r="U123" s="77">
        <v>0</v>
      </c>
      <c r="V123" s="182">
        <f>T123+U123</f>
        <v>373.75200000000001</v>
      </c>
      <c r="W123" s="78">
        <f>IF(Q123=0,0,((V123/Q123)-1)*100)</f>
        <v>-31.169060773480663</v>
      </c>
    </row>
    <row r="124" spans="12:23" ht="14.25" thickTop="1" thickBot="1" x14ac:dyDescent="0.25">
      <c r="L124" s="79" t="s">
        <v>61</v>
      </c>
      <c r="M124" s="80">
        <f>+M121+M122+M123</f>
        <v>624</v>
      </c>
      <c r="N124" s="81">
        <f t="shared" ref="N124:V124" si="181">+N121+N122+N123</f>
        <v>1051</v>
      </c>
      <c r="O124" s="183">
        <f t="shared" si="181"/>
        <v>1675</v>
      </c>
      <c r="P124" s="80">
        <f t="shared" si="181"/>
        <v>0</v>
      </c>
      <c r="Q124" s="183">
        <f t="shared" si="181"/>
        <v>1675</v>
      </c>
      <c r="R124" s="80">
        <f>+R121+R122+R123</f>
        <v>1325.2349999999999</v>
      </c>
      <c r="S124" s="81">
        <f>+S121+S122+S123</f>
        <v>766.51700000000005</v>
      </c>
      <c r="T124" s="183">
        <f t="shared" si="181"/>
        <v>2091.752</v>
      </c>
      <c r="U124" s="80">
        <f t="shared" si="181"/>
        <v>0</v>
      </c>
      <c r="V124" s="183">
        <f t="shared" si="181"/>
        <v>2091.752</v>
      </c>
      <c r="W124" s="82">
        <f t="shared" ref="W124" si="182">IF(Q124=0,0,((V124/Q124)-1)*100)</f>
        <v>24.880716417910453</v>
      </c>
    </row>
    <row r="125" spans="12:23" ht="13.5" thickTop="1" x14ac:dyDescent="0.2">
      <c r="L125" s="59" t="s">
        <v>16</v>
      </c>
      <c r="M125" s="75">
        <v>150</v>
      </c>
      <c r="N125" s="76">
        <v>268</v>
      </c>
      <c r="O125" s="182">
        <f>SUM(M125:N125)</f>
        <v>418</v>
      </c>
      <c r="P125" s="77">
        <v>0</v>
      </c>
      <c r="Q125" s="182">
        <f>O125+P125</f>
        <v>418</v>
      </c>
      <c r="R125" s="75">
        <v>116</v>
      </c>
      <c r="S125" s="76">
        <v>74</v>
      </c>
      <c r="T125" s="182">
        <f>SUM(R125:S125)</f>
        <v>190</v>
      </c>
      <c r="U125" s="77">
        <v>0</v>
      </c>
      <c r="V125" s="182">
        <f>T125+U125</f>
        <v>190</v>
      </c>
      <c r="W125" s="78">
        <f>IF(Q125=0,0,((V125/Q125)-1)*100)</f>
        <v>-54.54545454545454</v>
      </c>
    </row>
    <row r="126" spans="12:23" ht="13.5" thickBot="1" x14ac:dyDescent="0.25">
      <c r="L126" s="59" t="s">
        <v>66</v>
      </c>
      <c r="M126" s="75">
        <v>166</v>
      </c>
      <c r="N126" s="76">
        <v>226</v>
      </c>
      <c r="O126" s="182">
        <f>SUM(M126:N126)</f>
        <v>392</v>
      </c>
      <c r="P126" s="77">
        <v>0</v>
      </c>
      <c r="Q126" s="182">
        <f>O126+P126</f>
        <v>392</v>
      </c>
      <c r="R126" s="75">
        <v>140</v>
      </c>
      <c r="S126" s="76">
        <v>131</v>
      </c>
      <c r="T126" s="182">
        <f>SUM(R126:S126)</f>
        <v>271</v>
      </c>
      <c r="U126" s="77">
        <v>0</v>
      </c>
      <c r="V126" s="182">
        <f>T126+U126</f>
        <v>271</v>
      </c>
      <c r="W126" s="78">
        <f>IF(Q126=0,0,((V126/Q126)-1)*100)</f>
        <v>-30.867346938775508</v>
      </c>
    </row>
    <row r="127" spans="12:23" ht="14.25" thickTop="1" thickBot="1" x14ac:dyDescent="0.25">
      <c r="L127" s="79" t="s">
        <v>67</v>
      </c>
      <c r="M127" s="80">
        <f>M124+M125+M126</f>
        <v>940</v>
      </c>
      <c r="N127" s="81">
        <f t="shared" ref="N127" si="183">N124+N125+N126</f>
        <v>1545</v>
      </c>
      <c r="O127" s="175">
        <f t="shared" ref="O127" si="184">O124+O125+O126</f>
        <v>2485</v>
      </c>
      <c r="P127" s="80">
        <f t="shared" ref="P127" si="185">P124+P125+P126</f>
        <v>0</v>
      </c>
      <c r="Q127" s="175">
        <f t="shared" ref="Q127" si="186">Q124+Q125+Q126</f>
        <v>2485</v>
      </c>
      <c r="R127" s="80">
        <f t="shared" ref="R127" si="187">R124+R125+R126</f>
        <v>1581.2349999999999</v>
      </c>
      <c r="S127" s="81">
        <f t="shared" ref="S127" si="188">S124+S125+S126</f>
        <v>971.51700000000005</v>
      </c>
      <c r="T127" s="175">
        <f t="shared" ref="T127" si="189">T124+T125+T126</f>
        <v>2552.752</v>
      </c>
      <c r="U127" s="80">
        <f t="shared" ref="U127" si="190">U124+U125+U126</f>
        <v>0</v>
      </c>
      <c r="V127" s="175">
        <f t="shared" ref="V127" si="191">V124+V125+V126</f>
        <v>2552.752</v>
      </c>
      <c r="W127" s="82">
        <f t="shared" ref="W127" si="192">IF(Q127=0,0,((V127/Q127)-1)*100)</f>
        <v>2.7264386317907396</v>
      </c>
    </row>
    <row r="128" spans="12:23" ht="14.25" thickTop="1" thickBot="1" x14ac:dyDescent="0.25">
      <c r="L128" s="79" t="s">
        <v>68</v>
      </c>
      <c r="M128" s="80">
        <f>+M120+M124+M125+M126</f>
        <v>1653</v>
      </c>
      <c r="N128" s="81">
        <f t="shared" ref="N128:V128" si="193">+N120+N124+N125+N126</f>
        <v>2779</v>
      </c>
      <c r="O128" s="183">
        <f t="shared" si="193"/>
        <v>4432</v>
      </c>
      <c r="P128" s="80">
        <f t="shared" si="193"/>
        <v>0</v>
      </c>
      <c r="Q128" s="183">
        <f t="shared" si="193"/>
        <v>4432</v>
      </c>
      <c r="R128" s="80">
        <f t="shared" si="193"/>
        <v>2074.2349999999997</v>
      </c>
      <c r="S128" s="81">
        <f t="shared" si="193"/>
        <v>1788.5170000000001</v>
      </c>
      <c r="T128" s="183">
        <f t="shared" si="193"/>
        <v>3862.752</v>
      </c>
      <c r="U128" s="80">
        <f t="shared" si="193"/>
        <v>0</v>
      </c>
      <c r="V128" s="183">
        <f t="shared" si="193"/>
        <v>3862.752</v>
      </c>
      <c r="W128" s="82">
        <f>IF(Q128=0,0,((V128/Q128)-1)*100)</f>
        <v>-12.844043321299637</v>
      </c>
    </row>
    <row r="129" spans="1:23" ht="14.25" thickTop="1" thickBot="1" x14ac:dyDescent="0.25">
      <c r="L129" s="59" t="s">
        <v>18</v>
      </c>
      <c r="M129" s="75">
        <v>122</v>
      </c>
      <c r="N129" s="76">
        <v>236</v>
      </c>
      <c r="O129" s="184">
        <f>SUM(M129:N129)</f>
        <v>358</v>
      </c>
      <c r="P129" s="83">
        <v>0</v>
      </c>
      <c r="Q129" s="184">
        <f>O129+P129</f>
        <v>358</v>
      </c>
      <c r="R129" s="75"/>
      <c r="S129" s="76"/>
      <c r="T129" s="184"/>
      <c r="U129" s="83"/>
      <c r="V129" s="184"/>
      <c r="W129" s="78"/>
    </row>
    <row r="130" spans="1:23" ht="14.25" thickTop="1" thickBot="1" x14ac:dyDescent="0.25">
      <c r="A130" s="3" t="str">
        <f>IF(ISERROR(F130/G130)," ",IF(F130/G130&gt;0.5,IF(F130/G130&lt;1.5," ","NOT OK"),"NOT OK"))</f>
        <v xml:space="preserve"> </v>
      </c>
      <c r="L130" s="84" t="s">
        <v>19</v>
      </c>
      <c r="M130" s="85">
        <f t="shared" ref="M130:Q130" si="194">+M125+M126+M129</f>
        <v>438</v>
      </c>
      <c r="N130" s="85">
        <f t="shared" si="194"/>
        <v>730</v>
      </c>
      <c r="O130" s="185">
        <f t="shared" si="194"/>
        <v>1168</v>
      </c>
      <c r="P130" s="86">
        <f t="shared" si="194"/>
        <v>0</v>
      </c>
      <c r="Q130" s="185">
        <f t="shared" si="194"/>
        <v>1168</v>
      </c>
      <c r="R130" s="85"/>
      <c r="S130" s="85"/>
      <c r="T130" s="185"/>
      <c r="U130" s="86"/>
      <c r="V130" s="185"/>
      <c r="W130" s="87"/>
    </row>
    <row r="131" spans="1:23" ht="13.5" thickTop="1" x14ac:dyDescent="0.2">
      <c r="A131" s="324"/>
      <c r="K131" s="324"/>
      <c r="L131" s="59" t="s">
        <v>21</v>
      </c>
      <c r="M131" s="75">
        <v>174</v>
      </c>
      <c r="N131" s="76">
        <v>255</v>
      </c>
      <c r="O131" s="184">
        <f>SUM(M131:N131)</f>
        <v>429</v>
      </c>
      <c r="P131" s="88">
        <v>0</v>
      </c>
      <c r="Q131" s="184">
        <f>O131+P131</f>
        <v>429</v>
      </c>
      <c r="R131" s="75"/>
      <c r="S131" s="76"/>
      <c r="T131" s="184"/>
      <c r="U131" s="88"/>
      <c r="V131" s="184"/>
      <c r="W131" s="78"/>
    </row>
    <row r="132" spans="1:23" x14ac:dyDescent="0.2">
      <c r="A132" s="324"/>
      <c r="K132" s="324"/>
      <c r="L132" s="59" t="s">
        <v>22</v>
      </c>
      <c r="M132" s="75">
        <v>181</v>
      </c>
      <c r="N132" s="76">
        <v>277</v>
      </c>
      <c r="O132" s="184">
        <f>SUM(M132:N132)</f>
        <v>458</v>
      </c>
      <c r="P132" s="77">
        <v>0</v>
      </c>
      <c r="Q132" s="184">
        <f>O132+P132</f>
        <v>458</v>
      </c>
      <c r="R132" s="75"/>
      <c r="S132" s="76"/>
      <c r="T132" s="184"/>
      <c r="U132" s="77"/>
      <c r="V132" s="184"/>
      <c r="W132" s="78"/>
    </row>
    <row r="133" spans="1:23" ht="13.5" thickBot="1" x14ac:dyDescent="0.25">
      <c r="A133" s="324"/>
      <c r="K133" s="324"/>
      <c r="L133" s="59" t="s">
        <v>23</v>
      </c>
      <c r="M133" s="75">
        <v>156</v>
      </c>
      <c r="N133" s="76">
        <v>235</v>
      </c>
      <c r="O133" s="184">
        <f>SUM(M133:N133)</f>
        <v>391</v>
      </c>
      <c r="P133" s="77">
        <v>0</v>
      </c>
      <c r="Q133" s="184">
        <f>O133+P133</f>
        <v>391</v>
      </c>
      <c r="R133" s="75"/>
      <c r="S133" s="76"/>
      <c r="T133" s="184"/>
      <c r="U133" s="77"/>
      <c r="V133" s="184"/>
      <c r="W133" s="78"/>
    </row>
    <row r="134" spans="1:23" ht="14.25" thickTop="1" thickBot="1" x14ac:dyDescent="0.25">
      <c r="L134" s="79" t="s">
        <v>40</v>
      </c>
      <c r="M134" s="80">
        <f t="shared" ref="M134:Q134" si="195">+M131+M132+M133</f>
        <v>511</v>
      </c>
      <c r="N134" s="81">
        <f t="shared" si="195"/>
        <v>767</v>
      </c>
      <c r="O134" s="183">
        <f t="shared" si="195"/>
        <v>1278</v>
      </c>
      <c r="P134" s="80">
        <f t="shared" si="195"/>
        <v>0</v>
      </c>
      <c r="Q134" s="183">
        <f t="shared" si="195"/>
        <v>1278</v>
      </c>
      <c r="R134" s="80"/>
      <c r="S134" s="81"/>
      <c r="T134" s="183"/>
      <c r="U134" s="80"/>
      <c r="V134" s="183"/>
      <c r="W134" s="82"/>
    </row>
    <row r="135" spans="1:23" ht="14.25" thickTop="1" thickBot="1" x14ac:dyDescent="0.25">
      <c r="L135" s="79" t="s">
        <v>63</v>
      </c>
      <c r="M135" s="80">
        <f t="shared" ref="M135:Q135" si="196">+M120+M128+M130+M134</f>
        <v>3315</v>
      </c>
      <c r="N135" s="81">
        <f t="shared" si="196"/>
        <v>5510</v>
      </c>
      <c r="O135" s="175">
        <f t="shared" si="196"/>
        <v>8825</v>
      </c>
      <c r="P135" s="80">
        <f t="shared" si="196"/>
        <v>0</v>
      </c>
      <c r="Q135" s="175">
        <f t="shared" si="196"/>
        <v>8825</v>
      </c>
      <c r="R135" s="80"/>
      <c r="S135" s="81"/>
      <c r="T135" s="175"/>
      <c r="U135" s="80"/>
      <c r="V135" s="175"/>
      <c r="W135" s="82"/>
    </row>
    <row r="136" spans="1:23" ht="14.25" thickTop="1" thickBot="1" x14ac:dyDescent="0.25">
      <c r="L136" s="89" t="s">
        <v>60</v>
      </c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1:23" ht="13.5" thickTop="1" x14ac:dyDescent="0.2">
      <c r="L137" s="525" t="s">
        <v>42</v>
      </c>
      <c r="M137" s="526"/>
      <c r="N137" s="526"/>
      <c r="O137" s="526"/>
      <c r="P137" s="526"/>
      <c r="Q137" s="526"/>
      <c r="R137" s="526"/>
      <c r="S137" s="526"/>
      <c r="T137" s="526"/>
      <c r="U137" s="526"/>
      <c r="V137" s="526"/>
      <c r="W137" s="527"/>
    </row>
    <row r="138" spans="1:23" ht="13.5" thickBot="1" x14ac:dyDescent="0.25">
      <c r="L138" s="519" t="s">
        <v>45</v>
      </c>
      <c r="M138" s="520"/>
      <c r="N138" s="520"/>
      <c r="O138" s="520"/>
      <c r="P138" s="520"/>
      <c r="Q138" s="520"/>
      <c r="R138" s="520"/>
      <c r="S138" s="520"/>
      <c r="T138" s="520"/>
      <c r="U138" s="520"/>
      <c r="V138" s="520"/>
      <c r="W138" s="521"/>
    </row>
    <row r="139" spans="1:23" ht="14.25" thickTop="1" thickBot="1" x14ac:dyDescent="0.25">
      <c r="L139" s="54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6" t="s">
        <v>34</v>
      </c>
    </row>
    <row r="140" spans="1:23" ht="14.25" thickTop="1" thickBot="1" x14ac:dyDescent="0.25">
      <c r="L140" s="57"/>
      <c r="M140" s="522" t="s">
        <v>64</v>
      </c>
      <c r="N140" s="523"/>
      <c r="O140" s="523"/>
      <c r="P140" s="523"/>
      <c r="Q140" s="524"/>
      <c r="R140" s="522" t="s">
        <v>65</v>
      </c>
      <c r="S140" s="523"/>
      <c r="T140" s="523"/>
      <c r="U140" s="523"/>
      <c r="V140" s="524"/>
      <c r="W140" s="311" t="s">
        <v>2</v>
      </c>
    </row>
    <row r="141" spans="1:23" ht="13.5" thickTop="1" x14ac:dyDescent="0.2">
      <c r="L141" s="59" t="s">
        <v>3</v>
      </c>
      <c r="M141" s="60"/>
      <c r="N141" s="54"/>
      <c r="O141" s="61"/>
      <c r="P141" s="62"/>
      <c r="Q141" s="98"/>
      <c r="R141" s="60"/>
      <c r="S141" s="54"/>
      <c r="T141" s="61"/>
      <c r="U141" s="62"/>
      <c r="V141" s="98"/>
      <c r="W141" s="312" t="s">
        <v>4</v>
      </c>
    </row>
    <row r="142" spans="1:23" ht="13.5" thickBot="1" x14ac:dyDescent="0.25">
      <c r="L142" s="64"/>
      <c r="M142" s="65" t="s">
        <v>35</v>
      </c>
      <c r="N142" s="66" t="s">
        <v>36</v>
      </c>
      <c r="O142" s="67" t="s">
        <v>37</v>
      </c>
      <c r="P142" s="68" t="s">
        <v>32</v>
      </c>
      <c r="Q142" s="507" t="s">
        <v>7</v>
      </c>
      <c r="R142" s="65" t="s">
        <v>35</v>
      </c>
      <c r="S142" s="66" t="s">
        <v>36</v>
      </c>
      <c r="T142" s="67" t="s">
        <v>37</v>
      </c>
      <c r="U142" s="68" t="s">
        <v>32</v>
      </c>
      <c r="V142" s="99" t="s">
        <v>7</v>
      </c>
      <c r="W142" s="313"/>
    </row>
    <row r="143" spans="1:23" ht="5.25" customHeight="1" thickTop="1" x14ac:dyDescent="0.2">
      <c r="L143" s="59"/>
      <c r="M143" s="70"/>
      <c r="N143" s="71"/>
      <c r="O143" s="72"/>
      <c r="P143" s="73"/>
      <c r="Q143" s="142"/>
      <c r="R143" s="70"/>
      <c r="S143" s="71"/>
      <c r="T143" s="72"/>
      <c r="U143" s="73"/>
      <c r="V143" s="142"/>
      <c r="W143" s="74"/>
    </row>
    <row r="144" spans="1:23" x14ac:dyDescent="0.2">
      <c r="L144" s="59" t="s">
        <v>10</v>
      </c>
      <c r="M144" s="75">
        <f t="shared" ref="M144:N146" si="197">+M90+M117</f>
        <v>858</v>
      </c>
      <c r="N144" s="76">
        <f t="shared" si="197"/>
        <v>3624</v>
      </c>
      <c r="O144" s="182">
        <f>M144+N144</f>
        <v>4482</v>
      </c>
      <c r="P144" s="77">
        <f>+P90+P117</f>
        <v>0</v>
      </c>
      <c r="Q144" s="188">
        <f>O144+P144</f>
        <v>4482</v>
      </c>
      <c r="R144" s="75">
        <f t="shared" ref="R144:S146" si="198">+R90+R117</f>
        <v>1244</v>
      </c>
      <c r="S144" s="76">
        <f t="shared" si="198"/>
        <v>3087</v>
      </c>
      <c r="T144" s="182">
        <f>R144+S144</f>
        <v>4331</v>
      </c>
      <c r="U144" s="77">
        <f>+U90+U117</f>
        <v>0</v>
      </c>
      <c r="V144" s="188">
        <f>T144+U144</f>
        <v>4331</v>
      </c>
      <c r="W144" s="78">
        <f>IF(Q144=0,0,((V144/Q144)-1)*100)</f>
        <v>-3.3690316822846955</v>
      </c>
    </row>
    <row r="145" spans="1:23" x14ac:dyDescent="0.2">
      <c r="L145" s="59" t="s">
        <v>11</v>
      </c>
      <c r="M145" s="75">
        <f t="shared" si="197"/>
        <v>817</v>
      </c>
      <c r="N145" s="76">
        <f t="shared" si="197"/>
        <v>3246</v>
      </c>
      <c r="O145" s="182">
        <f t="shared" ref="O145:O146" si="199">M145+N145</f>
        <v>4063</v>
      </c>
      <c r="P145" s="77">
        <f>+P91+P118</f>
        <v>0</v>
      </c>
      <c r="Q145" s="188">
        <f>O145+P145</f>
        <v>4063</v>
      </c>
      <c r="R145" s="75">
        <f t="shared" si="198"/>
        <v>1188</v>
      </c>
      <c r="S145" s="76">
        <f t="shared" si="198"/>
        <v>2023</v>
      </c>
      <c r="T145" s="182">
        <f t="shared" ref="T145:T146" si="200">R145+S145</f>
        <v>3211</v>
      </c>
      <c r="U145" s="77">
        <f>+U91+U118</f>
        <v>0</v>
      </c>
      <c r="V145" s="188">
        <f>T145+U145</f>
        <v>3211</v>
      </c>
      <c r="W145" s="78">
        <f>IF(Q145=0,0,((V145/Q145)-1)*100)</f>
        <v>-20.969726802855039</v>
      </c>
    </row>
    <row r="146" spans="1:23" ht="13.5" thickBot="1" x14ac:dyDescent="0.25">
      <c r="L146" s="64" t="s">
        <v>12</v>
      </c>
      <c r="M146" s="75">
        <f t="shared" si="197"/>
        <v>697</v>
      </c>
      <c r="N146" s="76">
        <f t="shared" si="197"/>
        <v>2962</v>
      </c>
      <c r="O146" s="182">
        <f t="shared" si="199"/>
        <v>3659</v>
      </c>
      <c r="P146" s="77">
        <f>+P92+P119</f>
        <v>6</v>
      </c>
      <c r="Q146" s="188">
        <f>O146+P146</f>
        <v>3665</v>
      </c>
      <c r="R146" s="75">
        <f t="shared" si="198"/>
        <v>1002</v>
      </c>
      <c r="S146" s="76">
        <f t="shared" si="198"/>
        <v>2978</v>
      </c>
      <c r="T146" s="182">
        <f t="shared" si="200"/>
        <v>3980</v>
      </c>
      <c r="U146" s="77">
        <f>+U92+U119</f>
        <v>0</v>
      </c>
      <c r="V146" s="188">
        <f>T146+U146</f>
        <v>3980</v>
      </c>
      <c r="W146" s="78">
        <f>IF(Q146=0,0,((V146/Q146)-1)*100)</f>
        <v>8.5948158253751785</v>
      </c>
    </row>
    <row r="147" spans="1:23" ht="14.25" thickTop="1" thickBot="1" x14ac:dyDescent="0.25">
      <c r="L147" s="79" t="s">
        <v>38</v>
      </c>
      <c r="M147" s="80">
        <f t="shared" ref="M147:Q147" si="201">+M144+M145+M146</f>
        <v>2372</v>
      </c>
      <c r="N147" s="81">
        <f t="shared" si="201"/>
        <v>9832</v>
      </c>
      <c r="O147" s="183">
        <f t="shared" si="201"/>
        <v>12204</v>
      </c>
      <c r="P147" s="80">
        <f t="shared" si="201"/>
        <v>6</v>
      </c>
      <c r="Q147" s="183">
        <f t="shared" si="201"/>
        <v>12210</v>
      </c>
      <c r="R147" s="80">
        <f t="shared" ref="R147:V147" si="202">+R144+R145+R146</f>
        <v>3434</v>
      </c>
      <c r="S147" s="81">
        <f t="shared" si="202"/>
        <v>8088</v>
      </c>
      <c r="T147" s="183">
        <f t="shared" si="202"/>
        <v>11522</v>
      </c>
      <c r="U147" s="80">
        <f t="shared" si="202"/>
        <v>0</v>
      </c>
      <c r="V147" s="183">
        <f t="shared" si="202"/>
        <v>11522</v>
      </c>
      <c r="W147" s="82">
        <f t="shared" ref="W147" si="203">IF(Q147=0,0,((V147/Q147)-1)*100)</f>
        <v>-5.6347256347256351</v>
      </c>
    </row>
    <row r="148" spans="1:23" ht="13.5" thickTop="1" x14ac:dyDescent="0.2">
      <c r="L148" s="59" t="s">
        <v>13</v>
      </c>
      <c r="M148" s="75">
        <f t="shared" ref="M148:N150" si="204">+M94+M121</f>
        <v>686</v>
      </c>
      <c r="N148" s="76">
        <f t="shared" si="204"/>
        <v>2584</v>
      </c>
      <c r="O148" s="182">
        <f t="shared" ref="O148" si="205">M148+N148</f>
        <v>3270</v>
      </c>
      <c r="P148" s="77">
        <f>+P94+P121</f>
        <v>21</v>
      </c>
      <c r="Q148" s="188">
        <f>O148+P148</f>
        <v>3291</v>
      </c>
      <c r="R148" s="75">
        <f t="shared" ref="R148:S150" si="206">+R94+R121</f>
        <v>742</v>
      </c>
      <c r="S148" s="76">
        <f t="shared" si="206"/>
        <v>2133</v>
      </c>
      <c r="T148" s="182">
        <f>R148+S148</f>
        <v>2875</v>
      </c>
      <c r="U148" s="77">
        <f>+U94+U121</f>
        <v>0</v>
      </c>
      <c r="V148" s="188">
        <f>T148+U148</f>
        <v>2875</v>
      </c>
      <c r="W148" s="78">
        <f>IF(Q148=0,0,((V148/Q148)-1)*100)</f>
        <v>-12.640534791856584</v>
      </c>
    </row>
    <row r="149" spans="1:23" x14ac:dyDescent="0.2">
      <c r="L149" s="59" t="s">
        <v>14</v>
      </c>
      <c r="M149" s="75">
        <f t="shared" si="204"/>
        <v>687</v>
      </c>
      <c r="N149" s="76">
        <f t="shared" si="204"/>
        <v>2038</v>
      </c>
      <c r="O149" s="182">
        <f>M149+N149</f>
        <v>2725</v>
      </c>
      <c r="P149" s="77">
        <f>+P95+P122</f>
        <v>0</v>
      </c>
      <c r="Q149" s="188">
        <f>O149+P149</f>
        <v>2725</v>
      </c>
      <c r="R149" s="75">
        <f t="shared" si="206"/>
        <v>1463</v>
      </c>
      <c r="S149" s="76">
        <f t="shared" si="206"/>
        <v>2275</v>
      </c>
      <c r="T149" s="182">
        <f t="shared" ref="T149:T152" si="207">R149+S149</f>
        <v>3738</v>
      </c>
      <c r="U149" s="77">
        <f>+U95+U122</f>
        <v>0</v>
      </c>
      <c r="V149" s="188">
        <f>T149+U149</f>
        <v>3738</v>
      </c>
      <c r="W149" s="78">
        <f>IF(Q149=0,0,((V149/Q149)-1)*100)</f>
        <v>37.174311926605498</v>
      </c>
    </row>
    <row r="150" spans="1:23" ht="13.5" thickBot="1" x14ac:dyDescent="0.25">
      <c r="L150" s="59" t="s">
        <v>15</v>
      </c>
      <c r="M150" s="75">
        <f t="shared" si="204"/>
        <v>1057</v>
      </c>
      <c r="N150" s="76">
        <f t="shared" si="204"/>
        <v>2785</v>
      </c>
      <c r="O150" s="182">
        <f>M150+N150</f>
        <v>3842</v>
      </c>
      <c r="P150" s="77">
        <f>+P96+P123</f>
        <v>0</v>
      </c>
      <c r="Q150" s="188">
        <f>O150+P150</f>
        <v>3842</v>
      </c>
      <c r="R150" s="75">
        <f t="shared" si="206"/>
        <v>464.23500000000001</v>
      </c>
      <c r="S150" s="76">
        <f t="shared" si="206"/>
        <v>1710.5170000000001</v>
      </c>
      <c r="T150" s="182">
        <f t="shared" si="207"/>
        <v>2174.752</v>
      </c>
      <c r="U150" s="77">
        <f>+U96+U123</f>
        <v>0</v>
      </c>
      <c r="V150" s="188">
        <f>T150+U150</f>
        <v>2174.752</v>
      </c>
      <c r="W150" s="78">
        <f>IF(Q150=0,0,((V150/Q150)-1)*100)</f>
        <v>-43.395314940135343</v>
      </c>
    </row>
    <row r="151" spans="1:23" ht="14.25" thickTop="1" thickBot="1" x14ac:dyDescent="0.25">
      <c r="L151" s="79" t="s">
        <v>61</v>
      </c>
      <c r="M151" s="80">
        <f>+M148+M149+M150</f>
        <v>2430</v>
      </c>
      <c r="N151" s="81">
        <f t="shared" ref="N151:V151" si="208">+N148+N149+N150</f>
        <v>7407</v>
      </c>
      <c r="O151" s="183">
        <f t="shared" si="208"/>
        <v>9837</v>
      </c>
      <c r="P151" s="80">
        <f t="shared" si="208"/>
        <v>21</v>
      </c>
      <c r="Q151" s="183">
        <f t="shared" si="208"/>
        <v>9858</v>
      </c>
      <c r="R151" s="80">
        <f>+R148+R149+R150</f>
        <v>2669.2350000000001</v>
      </c>
      <c r="S151" s="81">
        <f>+S148+S149+S150</f>
        <v>6118.5169999999998</v>
      </c>
      <c r="T151" s="183">
        <f t="shared" si="207"/>
        <v>8787.7520000000004</v>
      </c>
      <c r="U151" s="80">
        <f t="shared" si="208"/>
        <v>0</v>
      </c>
      <c r="V151" s="183">
        <f t="shared" si="208"/>
        <v>8787.7520000000004</v>
      </c>
      <c r="W151" s="82">
        <f t="shared" ref="W151" si="209">IF(Q151=0,0,((V151/Q151)-1)*100)</f>
        <v>-10.856644349766686</v>
      </c>
    </row>
    <row r="152" spans="1:23" ht="13.5" thickTop="1" x14ac:dyDescent="0.2">
      <c r="L152" s="59" t="s">
        <v>16</v>
      </c>
      <c r="M152" s="75">
        <f>+M98+M125</f>
        <v>724</v>
      </c>
      <c r="N152" s="76">
        <f>+N98+N125</f>
        <v>2585</v>
      </c>
      <c r="O152" s="182">
        <f t="shared" ref="O152" si="210">M152+N152</f>
        <v>3309</v>
      </c>
      <c r="P152" s="77">
        <f>+P98+P125</f>
        <v>0</v>
      </c>
      <c r="Q152" s="188">
        <f>O152+P152</f>
        <v>3309</v>
      </c>
      <c r="R152" s="75">
        <f>+R98+R125</f>
        <v>548</v>
      </c>
      <c r="S152" s="76">
        <f>+S98+S125</f>
        <v>1024</v>
      </c>
      <c r="T152" s="182">
        <f t="shared" si="207"/>
        <v>1572</v>
      </c>
      <c r="U152" s="77">
        <f>+U98+U125</f>
        <v>0</v>
      </c>
      <c r="V152" s="188">
        <f>T152+U152</f>
        <v>1572</v>
      </c>
      <c r="W152" s="78">
        <f>IF(Q152=0,0,((V152/Q152)-1)*100)</f>
        <v>-52.493200362647329</v>
      </c>
    </row>
    <row r="153" spans="1:23" ht="13.5" thickBot="1" x14ac:dyDescent="0.25">
      <c r="L153" s="59" t="s">
        <v>66</v>
      </c>
      <c r="M153" s="75">
        <f>+M99+M126</f>
        <v>297</v>
      </c>
      <c r="N153" s="76">
        <f>+N99+N126</f>
        <v>3574</v>
      </c>
      <c r="O153" s="182">
        <f>M153+N153</f>
        <v>3871</v>
      </c>
      <c r="P153" s="77">
        <f>+P99+P126</f>
        <v>0</v>
      </c>
      <c r="Q153" s="188">
        <f>O153+P153</f>
        <v>3871</v>
      </c>
      <c r="R153" s="75">
        <f>+R99+R126</f>
        <v>389</v>
      </c>
      <c r="S153" s="76">
        <f>+S99+S126</f>
        <v>497</v>
      </c>
      <c r="T153" s="182">
        <f>R153+S153</f>
        <v>886</v>
      </c>
      <c r="U153" s="77">
        <f>+U99+U126</f>
        <v>0</v>
      </c>
      <c r="V153" s="188">
        <f>T153+U153</f>
        <v>886</v>
      </c>
      <c r="W153" s="78">
        <f t="shared" ref="W153:W154" si="211">IF(Q153=0,0,((V153/Q153)-1)*100)</f>
        <v>-77.111857401188317</v>
      </c>
    </row>
    <row r="154" spans="1:23" ht="14.25" thickTop="1" thickBot="1" x14ac:dyDescent="0.25">
      <c r="L154" s="79" t="s">
        <v>67</v>
      </c>
      <c r="M154" s="80">
        <f>M151+M152+M153</f>
        <v>3451</v>
      </c>
      <c r="N154" s="81">
        <f t="shared" ref="N154" si="212">N151+N152+N153</f>
        <v>13566</v>
      </c>
      <c r="O154" s="175">
        <f t="shared" ref="O154" si="213">O151+O152+O153</f>
        <v>17017</v>
      </c>
      <c r="P154" s="80">
        <f t="shared" ref="P154" si="214">P151+P152+P153</f>
        <v>21</v>
      </c>
      <c r="Q154" s="175">
        <f t="shared" ref="Q154" si="215">Q151+Q152+Q153</f>
        <v>17038</v>
      </c>
      <c r="R154" s="80">
        <f t="shared" ref="R154" si="216">R151+R152+R153</f>
        <v>3606.2350000000001</v>
      </c>
      <c r="S154" s="81">
        <f t="shared" ref="S154" si="217">S151+S152+S153</f>
        <v>7639.5169999999998</v>
      </c>
      <c r="T154" s="175">
        <f t="shared" ref="T154" si="218">T151+T152+T153</f>
        <v>11245.752</v>
      </c>
      <c r="U154" s="80">
        <f t="shared" ref="U154" si="219">U151+U152+U153</f>
        <v>0</v>
      </c>
      <c r="V154" s="175">
        <f t="shared" ref="V154" si="220">V151+V152+V153</f>
        <v>11245.752</v>
      </c>
      <c r="W154" s="82">
        <f t="shared" si="211"/>
        <v>-33.996055875102705</v>
      </c>
    </row>
    <row r="155" spans="1:23" ht="14.25" thickTop="1" thickBot="1" x14ac:dyDescent="0.25">
      <c r="L155" s="79" t="s">
        <v>68</v>
      </c>
      <c r="M155" s="80">
        <f>+M147+M151+M152+M153</f>
        <v>5823</v>
      </c>
      <c r="N155" s="81">
        <f t="shared" ref="N155:V155" si="221">+N147+N151+N152+N153</f>
        <v>23398</v>
      </c>
      <c r="O155" s="183">
        <f t="shared" si="221"/>
        <v>29221</v>
      </c>
      <c r="P155" s="80">
        <f t="shared" si="221"/>
        <v>27</v>
      </c>
      <c r="Q155" s="183">
        <f t="shared" si="221"/>
        <v>29248</v>
      </c>
      <c r="R155" s="80">
        <f t="shared" si="221"/>
        <v>7040.2350000000006</v>
      </c>
      <c r="S155" s="81">
        <f t="shared" si="221"/>
        <v>15727.517</v>
      </c>
      <c r="T155" s="183">
        <f t="shared" si="221"/>
        <v>22767.752</v>
      </c>
      <c r="U155" s="80">
        <f t="shared" si="221"/>
        <v>0</v>
      </c>
      <c r="V155" s="183">
        <f t="shared" si="221"/>
        <v>22767.752</v>
      </c>
      <c r="W155" s="82">
        <f>IF(Q155=0,0,((V155/Q155)-1)*100)</f>
        <v>-22.156208971553603</v>
      </c>
    </row>
    <row r="156" spans="1:23" ht="14.25" thickTop="1" thickBot="1" x14ac:dyDescent="0.25">
      <c r="L156" s="59" t="s">
        <v>18</v>
      </c>
      <c r="M156" s="75">
        <f>+M102+M129</f>
        <v>191</v>
      </c>
      <c r="N156" s="76">
        <f>+N102+N129</f>
        <v>2539</v>
      </c>
      <c r="O156" s="184">
        <f>M156+N156</f>
        <v>2730</v>
      </c>
      <c r="P156" s="83">
        <f>+P102+P129</f>
        <v>0</v>
      </c>
      <c r="Q156" s="188">
        <f>O156+P156</f>
        <v>2730</v>
      </c>
      <c r="R156" s="75"/>
      <c r="S156" s="76"/>
      <c r="T156" s="184"/>
      <c r="U156" s="83"/>
      <c r="V156" s="188"/>
      <c r="W156" s="78"/>
    </row>
    <row r="157" spans="1:23" ht="14.25" thickTop="1" thickBot="1" x14ac:dyDescent="0.25">
      <c r="A157" s="3" t="str">
        <f>IF(ISERROR(F157/G157)," ",IF(F157/G157&gt;0.5,IF(F157/G157&lt;1.5," ","NOT OK"),"NOT OK"))</f>
        <v xml:space="preserve"> </v>
      </c>
      <c r="L157" s="84" t="s">
        <v>19</v>
      </c>
      <c r="M157" s="85">
        <f t="shared" ref="M157:Q157" si="222">+M152+M153+M156</f>
        <v>1212</v>
      </c>
      <c r="N157" s="85">
        <f t="shared" si="222"/>
        <v>8698</v>
      </c>
      <c r="O157" s="185">
        <f t="shared" si="222"/>
        <v>9910</v>
      </c>
      <c r="P157" s="86">
        <f t="shared" si="222"/>
        <v>0</v>
      </c>
      <c r="Q157" s="185">
        <f t="shared" si="222"/>
        <v>9910</v>
      </c>
      <c r="R157" s="85"/>
      <c r="S157" s="85"/>
      <c r="T157" s="185"/>
      <c r="U157" s="86"/>
      <c r="V157" s="185"/>
      <c r="W157" s="87"/>
    </row>
    <row r="158" spans="1:23" ht="13.5" thickTop="1" x14ac:dyDescent="0.2">
      <c r="L158" s="59" t="s">
        <v>21</v>
      </c>
      <c r="M158" s="75">
        <f t="shared" ref="M158:N160" si="223">+M104+M131</f>
        <v>859</v>
      </c>
      <c r="N158" s="76">
        <f t="shared" si="223"/>
        <v>2673</v>
      </c>
      <c r="O158" s="184">
        <f>M158+N158</f>
        <v>3532</v>
      </c>
      <c r="P158" s="88">
        <f>+P104+P131</f>
        <v>0</v>
      </c>
      <c r="Q158" s="188">
        <f>O158+P158</f>
        <v>3532</v>
      </c>
      <c r="R158" s="75"/>
      <c r="S158" s="76"/>
      <c r="T158" s="184"/>
      <c r="U158" s="88"/>
      <c r="V158" s="188"/>
      <c r="W158" s="78"/>
    </row>
    <row r="159" spans="1:23" x14ac:dyDescent="0.2">
      <c r="L159" s="59" t="s">
        <v>22</v>
      </c>
      <c r="M159" s="75">
        <f t="shared" si="223"/>
        <v>1081</v>
      </c>
      <c r="N159" s="76">
        <f t="shared" si="223"/>
        <v>2877</v>
      </c>
      <c r="O159" s="184">
        <f t="shared" ref="O159" si="224">M159+N159</f>
        <v>3958</v>
      </c>
      <c r="P159" s="77">
        <f>+P105+P132</f>
        <v>0</v>
      </c>
      <c r="Q159" s="188">
        <f>O159+P159</f>
        <v>3958</v>
      </c>
      <c r="R159" s="75"/>
      <c r="S159" s="76"/>
      <c r="T159" s="184"/>
      <c r="U159" s="77"/>
      <c r="V159" s="188"/>
      <c r="W159" s="78"/>
    </row>
    <row r="160" spans="1:23" ht="13.5" thickBot="1" x14ac:dyDescent="0.25">
      <c r="A160" s="324"/>
      <c r="K160" s="324"/>
      <c r="L160" s="59" t="s">
        <v>23</v>
      </c>
      <c r="M160" s="75">
        <f t="shared" si="223"/>
        <v>225</v>
      </c>
      <c r="N160" s="76">
        <f t="shared" si="223"/>
        <v>2536</v>
      </c>
      <c r="O160" s="184">
        <f>M160+N160</f>
        <v>2761</v>
      </c>
      <c r="P160" s="77">
        <f>+P106+P133</f>
        <v>0</v>
      </c>
      <c r="Q160" s="188">
        <f>O160+P160</f>
        <v>2761</v>
      </c>
      <c r="R160" s="75"/>
      <c r="S160" s="76"/>
      <c r="T160" s="184"/>
      <c r="U160" s="77"/>
      <c r="V160" s="188"/>
      <c r="W160" s="78"/>
    </row>
    <row r="161" spans="12:23" ht="14.25" thickTop="1" thickBot="1" x14ac:dyDescent="0.25">
      <c r="L161" s="79" t="s">
        <v>40</v>
      </c>
      <c r="M161" s="80">
        <f t="shared" ref="M161:Q161" si="225">+M158+M159+M160</f>
        <v>2165</v>
      </c>
      <c r="N161" s="81">
        <f t="shared" si="225"/>
        <v>8086</v>
      </c>
      <c r="O161" s="183">
        <f t="shared" si="225"/>
        <v>10251</v>
      </c>
      <c r="P161" s="80">
        <f t="shared" si="225"/>
        <v>0</v>
      </c>
      <c r="Q161" s="183">
        <f t="shared" si="225"/>
        <v>10251</v>
      </c>
      <c r="R161" s="80"/>
      <c r="S161" s="81"/>
      <c r="T161" s="183"/>
      <c r="U161" s="80"/>
      <c r="V161" s="183"/>
      <c r="W161" s="82"/>
    </row>
    <row r="162" spans="12:23" ht="14.25" thickTop="1" thickBot="1" x14ac:dyDescent="0.25">
      <c r="L162" s="79" t="s">
        <v>63</v>
      </c>
      <c r="M162" s="80">
        <f t="shared" ref="M162:Q162" si="226">+M147+M155+M157+M161</f>
        <v>11572</v>
      </c>
      <c r="N162" s="81">
        <f t="shared" si="226"/>
        <v>50014</v>
      </c>
      <c r="O162" s="175">
        <f t="shared" si="226"/>
        <v>61586</v>
      </c>
      <c r="P162" s="80">
        <f t="shared" si="226"/>
        <v>33</v>
      </c>
      <c r="Q162" s="175">
        <f t="shared" si="226"/>
        <v>61619</v>
      </c>
      <c r="R162" s="80"/>
      <c r="S162" s="81"/>
      <c r="T162" s="175"/>
      <c r="U162" s="80"/>
      <c r="V162" s="175"/>
      <c r="W162" s="82"/>
    </row>
    <row r="163" spans="12:23" ht="14.25" thickTop="1" thickBot="1" x14ac:dyDescent="0.25">
      <c r="L163" s="89" t="s">
        <v>60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12:23" ht="13.5" thickTop="1" x14ac:dyDescent="0.2">
      <c r="L164" s="546" t="s">
        <v>54</v>
      </c>
      <c r="M164" s="547"/>
      <c r="N164" s="547"/>
      <c r="O164" s="547"/>
      <c r="P164" s="547"/>
      <c r="Q164" s="547"/>
      <c r="R164" s="547"/>
      <c r="S164" s="547"/>
      <c r="T164" s="547"/>
      <c r="U164" s="547"/>
      <c r="V164" s="547"/>
      <c r="W164" s="548"/>
    </row>
    <row r="165" spans="12:23" ht="24.75" customHeight="1" thickBot="1" x14ac:dyDescent="0.25">
      <c r="L165" s="549" t="s">
        <v>51</v>
      </c>
      <c r="M165" s="550"/>
      <c r="N165" s="550"/>
      <c r="O165" s="550"/>
      <c r="P165" s="550"/>
      <c r="Q165" s="550"/>
      <c r="R165" s="550"/>
      <c r="S165" s="550"/>
      <c r="T165" s="550"/>
      <c r="U165" s="550"/>
      <c r="V165" s="550"/>
      <c r="W165" s="551"/>
    </row>
    <row r="166" spans="12:23" ht="14.25" thickTop="1" thickBot="1" x14ac:dyDescent="0.25">
      <c r="L166" s="211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3" t="s">
        <v>34</v>
      </c>
    </row>
    <row r="167" spans="12:23" ht="14.25" thickTop="1" thickBot="1" x14ac:dyDescent="0.25">
      <c r="L167" s="214"/>
      <c r="M167" s="215" t="s">
        <v>64</v>
      </c>
      <c r="N167" s="216"/>
      <c r="O167" s="253"/>
      <c r="P167" s="215"/>
      <c r="Q167" s="215"/>
      <c r="R167" s="215" t="s">
        <v>65</v>
      </c>
      <c r="S167" s="216"/>
      <c r="T167" s="253"/>
      <c r="U167" s="215"/>
      <c r="V167" s="215"/>
      <c r="W167" s="308" t="s">
        <v>2</v>
      </c>
    </row>
    <row r="168" spans="12:23" ht="13.5" thickTop="1" x14ac:dyDescent="0.2">
      <c r="L168" s="218" t="s">
        <v>3</v>
      </c>
      <c r="M168" s="219"/>
      <c r="N168" s="211"/>
      <c r="O168" s="220"/>
      <c r="P168" s="221"/>
      <c r="Q168" s="220"/>
      <c r="R168" s="219"/>
      <c r="S168" s="211"/>
      <c r="T168" s="220"/>
      <c r="U168" s="221"/>
      <c r="V168" s="220"/>
      <c r="W168" s="309" t="s">
        <v>4</v>
      </c>
    </row>
    <row r="169" spans="12:23" ht="13.5" thickBot="1" x14ac:dyDescent="0.25">
      <c r="L169" s="223"/>
      <c r="M169" s="224" t="s">
        <v>35</v>
      </c>
      <c r="N169" s="225" t="s">
        <v>36</v>
      </c>
      <c r="O169" s="226" t="s">
        <v>37</v>
      </c>
      <c r="P169" s="227" t="s">
        <v>32</v>
      </c>
      <c r="Q169" s="226" t="s">
        <v>7</v>
      </c>
      <c r="R169" s="224" t="s">
        <v>35</v>
      </c>
      <c r="S169" s="225" t="s">
        <v>36</v>
      </c>
      <c r="T169" s="226" t="s">
        <v>37</v>
      </c>
      <c r="U169" s="227" t="s">
        <v>32</v>
      </c>
      <c r="V169" s="226" t="s">
        <v>7</v>
      </c>
      <c r="W169" s="310"/>
    </row>
    <row r="170" spans="12:23" ht="5.25" customHeight="1" thickTop="1" x14ac:dyDescent="0.2">
      <c r="L170" s="218"/>
      <c r="M170" s="229"/>
      <c r="N170" s="230"/>
      <c r="O170" s="231"/>
      <c r="P170" s="232"/>
      <c r="Q170" s="231"/>
      <c r="R170" s="229"/>
      <c r="S170" s="230"/>
      <c r="T170" s="231"/>
      <c r="U170" s="232"/>
      <c r="V170" s="231"/>
      <c r="W170" s="233"/>
    </row>
    <row r="171" spans="12:23" x14ac:dyDescent="0.2">
      <c r="L171" s="218" t="s">
        <v>10</v>
      </c>
      <c r="M171" s="234">
        <v>0</v>
      </c>
      <c r="N171" s="235">
        <v>0</v>
      </c>
      <c r="O171" s="236">
        <f>M171+N171</f>
        <v>0</v>
      </c>
      <c r="P171" s="237">
        <v>0</v>
      </c>
      <c r="Q171" s="236">
        <f>O171+P171</f>
        <v>0</v>
      </c>
      <c r="R171" s="234">
        <v>0</v>
      </c>
      <c r="S171" s="235">
        <v>0</v>
      </c>
      <c r="T171" s="236">
        <f>R171+S171</f>
        <v>0</v>
      </c>
      <c r="U171" s="237">
        <v>0</v>
      </c>
      <c r="V171" s="236">
        <f>T171+U171</f>
        <v>0</v>
      </c>
      <c r="W171" s="341">
        <f>IF(Q171=0,0,((V171/Q171)-1)*100)</f>
        <v>0</v>
      </c>
    </row>
    <row r="172" spans="12:23" x14ac:dyDescent="0.2">
      <c r="L172" s="218" t="s">
        <v>11</v>
      </c>
      <c r="M172" s="234">
        <v>0</v>
      </c>
      <c r="N172" s="235">
        <v>0</v>
      </c>
      <c r="O172" s="236">
        <f>M172+N172</f>
        <v>0</v>
      </c>
      <c r="P172" s="237">
        <v>0</v>
      </c>
      <c r="Q172" s="236">
        <f>O172+P172</f>
        <v>0</v>
      </c>
      <c r="R172" s="234">
        <v>0</v>
      </c>
      <c r="S172" s="235">
        <v>0</v>
      </c>
      <c r="T172" s="236">
        <f>R172+S172</f>
        <v>0</v>
      </c>
      <c r="U172" s="237">
        <v>0</v>
      </c>
      <c r="V172" s="236">
        <f>T172+U172</f>
        <v>0</v>
      </c>
      <c r="W172" s="341">
        <f>IF(Q172=0,0,((V172/Q172)-1)*100)</f>
        <v>0</v>
      </c>
    </row>
    <row r="173" spans="12:23" ht="13.5" thickBot="1" x14ac:dyDescent="0.25">
      <c r="L173" s="223" t="s">
        <v>12</v>
      </c>
      <c r="M173" s="234">
        <v>0</v>
      </c>
      <c r="N173" s="235">
        <v>0</v>
      </c>
      <c r="O173" s="236">
        <f>M173+N173</f>
        <v>0</v>
      </c>
      <c r="P173" s="237">
        <v>0</v>
      </c>
      <c r="Q173" s="236">
        <f t="shared" ref="Q173" si="227">O173+P173</f>
        <v>0</v>
      </c>
      <c r="R173" s="234">
        <v>0</v>
      </c>
      <c r="S173" s="235">
        <v>0</v>
      </c>
      <c r="T173" s="236">
        <f>R173+S173</f>
        <v>0</v>
      </c>
      <c r="U173" s="237">
        <v>0</v>
      </c>
      <c r="V173" s="236">
        <f t="shared" ref="V173" si="228">T173+U173</f>
        <v>0</v>
      </c>
      <c r="W173" s="341">
        <f>IF(Q173=0,0,((V173/Q173)-1)*100)</f>
        <v>0</v>
      </c>
    </row>
    <row r="174" spans="12:23" ht="14.25" thickTop="1" thickBot="1" x14ac:dyDescent="0.25">
      <c r="L174" s="239" t="s">
        <v>57</v>
      </c>
      <c r="M174" s="240">
        <f t="shared" ref="M174:Q174" si="229">+M171+M172+M173</f>
        <v>0</v>
      </c>
      <c r="N174" s="241">
        <f t="shared" si="229"/>
        <v>0</v>
      </c>
      <c r="O174" s="242">
        <f t="shared" si="229"/>
        <v>0</v>
      </c>
      <c r="P174" s="240">
        <f t="shared" si="229"/>
        <v>0</v>
      </c>
      <c r="Q174" s="242">
        <f t="shared" si="229"/>
        <v>0</v>
      </c>
      <c r="R174" s="240">
        <f t="shared" ref="R174:V174" si="230">+R171+R172+R173</f>
        <v>0</v>
      </c>
      <c r="S174" s="241">
        <f t="shared" si="230"/>
        <v>0</v>
      </c>
      <c r="T174" s="242">
        <f t="shared" si="230"/>
        <v>0</v>
      </c>
      <c r="U174" s="240">
        <f t="shared" si="230"/>
        <v>0</v>
      </c>
      <c r="V174" s="242">
        <f t="shared" si="230"/>
        <v>0</v>
      </c>
      <c r="W174" s="340">
        <f t="shared" ref="W174:W175" si="231">IF(Q174=0,0,((V174/Q174)-1)*100)</f>
        <v>0</v>
      </c>
    </row>
    <row r="175" spans="12:23" ht="13.5" thickTop="1" x14ac:dyDescent="0.2">
      <c r="L175" s="218" t="s">
        <v>13</v>
      </c>
      <c r="M175" s="234">
        <v>0</v>
      </c>
      <c r="N175" s="235">
        <v>0</v>
      </c>
      <c r="O175" s="236">
        <f>M175+N175</f>
        <v>0</v>
      </c>
      <c r="P175" s="237">
        <v>0</v>
      </c>
      <c r="Q175" s="236">
        <f>O175+P175</f>
        <v>0</v>
      </c>
      <c r="R175" s="234">
        <v>0</v>
      </c>
      <c r="S175" s="235">
        <v>0</v>
      </c>
      <c r="T175" s="236">
        <f>SUM(R175:S175)</f>
        <v>0</v>
      </c>
      <c r="U175" s="237">
        <v>0</v>
      </c>
      <c r="V175" s="236">
        <f>T175+U175</f>
        <v>0</v>
      </c>
      <c r="W175" s="341">
        <f t="shared" si="231"/>
        <v>0</v>
      </c>
    </row>
    <row r="176" spans="12:23" x14ac:dyDescent="0.2">
      <c r="L176" s="218" t="s">
        <v>14</v>
      </c>
      <c r="M176" s="234">
        <v>0</v>
      </c>
      <c r="N176" s="235">
        <v>0</v>
      </c>
      <c r="O176" s="236">
        <f>M176+N176</f>
        <v>0</v>
      </c>
      <c r="P176" s="237">
        <v>0</v>
      </c>
      <c r="Q176" s="236">
        <f>O176+P176</f>
        <v>0</v>
      </c>
      <c r="R176" s="234">
        <v>0</v>
      </c>
      <c r="S176" s="235">
        <v>0</v>
      </c>
      <c r="T176" s="236">
        <f t="shared" ref="T176:T179" si="232">SUM(R176:S176)</f>
        <v>0</v>
      </c>
      <c r="U176" s="237">
        <v>0</v>
      </c>
      <c r="V176" s="236">
        <f>T176+U176</f>
        <v>0</v>
      </c>
      <c r="W176" s="341">
        <f>IF(Q176=0,0,((V176/Q176)-1)*100)</f>
        <v>0</v>
      </c>
    </row>
    <row r="177" spans="1:23" ht="13.5" thickBot="1" x14ac:dyDescent="0.25">
      <c r="L177" s="218" t="s">
        <v>15</v>
      </c>
      <c r="M177" s="234">
        <v>0</v>
      </c>
      <c r="N177" s="235">
        <v>0</v>
      </c>
      <c r="O177" s="236">
        <f>M177+N177</f>
        <v>0</v>
      </c>
      <c r="P177" s="237">
        <v>0</v>
      </c>
      <c r="Q177" s="236">
        <f>O177+P177</f>
        <v>0</v>
      </c>
      <c r="R177" s="234">
        <v>0</v>
      </c>
      <c r="S177" s="235">
        <v>0</v>
      </c>
      <c r="T177" s="236">
        <f t="shared" si="232"/>
        <v>0</v>
      </c>
      <c r="U177" s="237">
        <v>0</v>
      </c>
      <c r="V177" s="236">
        <f>T177+U177</f>
        <v>0</v>
      </c>
      <c r="W177" s="341">
        <f>IF(Q177=0,0,((V177/Q177)-1)*100)</f>
        <v>0</v>
      </c>
    </row>
    <row r="178" spans="1:23" ht="14.25" thickTop="1" thickBot="1" x14ac:dyDescent="0.25">
      <c r="L178" s="239" t="s">
        <v>61</v>
      </c>
      <c r="M178" s="240">
        <f>+M175+M176+M177</f>
        <v>0</v>
      </c>
      <c r="N178" s="241">
        <f t="shared" ref="N178:V178" si="233">+N175+N176+N177</f>
        <v>0</v>
      </c>
      <c r="O178" s="242">
        <f t="shared" si="233"/>
        <v>0</v>
      </c>
      <c r="P178" s="240">
        <f t="shared" si="233"/>
        <v>0</v>
      </c>
      <c r="Q178" s="242">
        <f t="shared" si="233"/>
        <v>0</v>
      </c>
      <c r="R178" s="240">
        <f>+R175+R176+R177</f>
        <v>0</v>
      </c>
      <c r="S178" s="241">
        <f>+S175+S176+S177</f>
        <v>0</v>
      </c>
      <c r="T178" s="242">
        <f t="shared" si="232"/>
        <v>0</v>
      </c>
      <c r="U178" s="240">
        <f t="shared" si="233"/>
        <v>0</v>
      </c>
      <c r="V178" s="242">
        <f t="shared" si="233"/>
        <v>0</v>
      </c>
      <c r="W178" s="340">
        <f t="shared" ref="W178" si="234">IF(Q178=0,0,((V178/Q178)-1)*100)</f>
        <v>0</v>
      </c>
    </row>
    <row r="179" spans="1:23" ht="13.5" thickTop="1" x14ac:dyDescent="0.2">
      <c r="L179" s="218" t="s">
        <v>16</v>
      </c>
      <c r="M179" s="234">
        <v>0</v>
      </c>
      <c r="N179" s="235">
        <v>0</v>
      </c>
      <c r="O179" s="236">
        <f>SUM(M179:N179)</f>
        <v>0</v>
      </c>
      <c r="P179" s="237">
        <v>0</v>
      </c>
      <c r="Q179" s="236">
        <f t="shared" ref="Q179" si="235">O179+P179</f>
        <v>0</v>
      </c>
      <c r="R179" s="234">
        <v>0</v>
      </c>
      <c r="S179" s="235">
        <v>0</v>
      </c>
      <c r="T179" s="236">
        <f t="shared" si="232"/>
        <v>0</v>
      </c>
      <c r="U179" s="237">
        <v>0</v>
      </c>
      <c r="V179" s="236">
        <f t="shared" ref="V179" si="236">T179+U179</f>
        <v>0</v>
      </c>
      <c r="W179" s="341">
        <f>IF(Q179=0,0,((V179/Q179)-1)*100)</f>
        <v>0</v>
      </c>
    </row>
    <row r="180" spans="1:23" ht="13.5" thickBot="1" x14ac:dyDescent="0.25">
      <c r="L180" s="218" t="s">
        <v>66</v>
      </c>
      <c r="M180" s="234">
        <v>0</v>
      </c>
      <c r="N180" s="235">
        <v>0</v>
      </c>
      <c r="O180" s="236">
        <f>SUM(M180:N180)</f>
        <v>0</v>
      </c>
      <c r="P180" s="237">
        <v>0</v>
      </c>
      <c r="Q180" s="236">
        <f>O180+P180</f>
        <v>0</v>
      </c>
      <c r="R180" s="234">
        <v>0</v>
      </c>
      <c r="S180" s="235">
        <v>0</v>
      </c>
      <c r="T180" s="236">
        <f>SUM(R180:S180)</f>
        <v>0</v>
      </c>
      <c r="U180" s="237">
        <v>0</v>
      </c>
      <c r="V180" s="236">
        <f>T180+U180</f>
        <v>0</v>
      </c>
      <c r="W180" s="341">
        <f>IF(Q180=0,0,((V180/Q180)-1)*100)</f>
        <v>0</v>
      </c>
    </row>
    <row r="181" spans="1:23" ht="14.25" thickTop="1" thickBot="1" x14ac:dyDescent="0.25">
      <c r="L181" s="239" t="s">
        <v>67</v>
      </c>
      <c r="M181" s="240">
        <f>M178+M179+M180</f>
        <v>0</v>
      </c>
      <c r="N181" s="241">
        <f t="shared" ref="N181" si="237">N178+N179+N180</f>
        <v>0</v>
      </c>
      <c r="O181" s="242">
        <f t="shared" ref="O181" si="238">O178+O179+O180</f>
        <v>0</v>
      </c>
      <c r="P181" s="240">
        <f t="shared" ref="P181" si="239">P178+P179+P180</f>
        <v>0</v>
      </c>
      <c r="Q181" s="242">
        <f t="shared" ref="Q181" si="240">Q178+Q179+Q180</f>
        <v>0</v>
      </c>
      <c r="R181" s="240">
        <f t="shared" ref="R181" si="241">R178+R179+R180</f>
        <v>0</v>
      </c>
      <c r="S181" s="241">
        <f t="shared" ref="S181" si="242">S178+S179+S180</f>
        <v>0</v>
      </c>
      <c r="T181" s="242">
        <f t="shared" ref="T181" si="243">T178+T179+T180</f>
        <v>0</v>
      </c>
      <c r="U181" s="240">
        <f t="shared" ref="U181" si="244">U178+U179+U180</f>
        <v>0</v>
      </c>
      <c r="V181" s="242">
        <f t="shared" ref="V181" si="245">V178+V179+V180</f>
        <v>0</v>
      </c>
      <c r="W181" s="340">
        <f t="shared" ref="W181" si="246">IF(Q181=0,0,((V181/Q181)-1)*100)</f>
        <v>0</v>
      </c>
    </row>
    <row r="182" spans="1:23" ht="14.25" thickTop="1" thickBot="1" x14ac:dyDescent="0.25">
      <c r="L182" s="239" t="s">
        <v>68</v>
      </c>
      <c r="M182" s="240">
        <f>+M174+M178+M179+M180</f>
        <v>0</v>
      </c>
      <c r="N182" s="241">
        <f t="shared" ref="N182:V182" si="247">+N174+N178+N179+N180</f>
        <v>0</v>
      </c>
      <c r="O182" s="242">
        <f t="shared" si="247"/>
        <v>0</v>
      </c>
      <c r="P182" s="240">
        <f t="shared" si="247"/>
        <v>0</v>
      </c>
      <c r="Q182" s="242">
        <f t="shared" si="247"/>
        <v>0</v>
      </c>
      <c r="R182" s="240">
        <f t="shared" si="247"/>
        <v>0</v>
      </c>
      <c r="S182" s="241">
        <f t="shared" si="247"/>
        <v>0</v>
      </c>
      <c r="T182" s="242">
        <f t="shared" si="247"/>
        <v>0</v>
      </c>
      <c r="U182" s="240">
        <f t="shared" si="247"/>
        <v>0</v>
      </c>
      <c r="V182" s="242">
        <f t="shared" si="247"/>
        <v>0</v>
      </c>
      <c r="W182" s="340">
        <f>IF(Q182=0,0,((V182/Q182)-1)*100)</f>
        <v>0</v>
      </c>
    </row>
    <row r="183" spans="1:23" ht="14.25" thickTop="1" thickBot="1" x14ac:dyDescent="0.25">
      <c r="L183" s="218" t="s">
        <v>18</v>
      </c>
      <c r="M183" s="234">
        <v>0</v>
      </c>
      <c r="N183" s="235">
        <v>0</v>
      </c>
      <c r="O183" s="244">
        <f>SUM(M183:N183)</f>
        <v>0</v>
      </c>
      <c r="P183" s="245">
        <v>0</v>
      </c>
      <c r="Q183" s="244">
        <f>O183+P183</f>
        <v>0</v>
      </c>
      <c r="R183" s="234"/>
      <c r="S183" s="235"/>
      <c r="T183" s="244"/>
      <c r="U183" s="245"/>
      <c r="V183" s="244"/>
      <c r="W183" s="341"/>
    </row>
    <row r="184" spans="1:23" ht="14.25" thickTop="1" thickBot="1" x14ac:dyDescent="0.25">
      <c r="L184" s="246" t="s">
        <v>19</v>
      </c>
      <c r="M184" s="247">
        <f t="shared" ref="M184:Q184" si="248">+M179+M180+M183</f>
        <v>0</v>
      </c>
      <c r="N184" s="247">
        <f t="shared" si="248"/>
        <v>0</v>
      </c>
      <c r="O184" s="248">
        <f t="shared" si="248"/>
        <v>0</v>
      </c>
      <c r="P184" s="249">
        <f t="shared" si="248"/>
        <v>0</v>
      </c>
      <c r="Q184" s="248">
        <f t="shared" si="248"/>
        <v>0</v>
      </c>
      <c r="R184" s="247"/>
      <c r="S184" s="247"/>
      <c r="T184" s="248"/>
      <c r="U184" s="249"/>
      <c r="V184" s="248"/>
      <c r="W184" s="342"/>
    </row>
    <row r="185" spans="1:23" ht="13.5" thickTop="1" x14ac:dyDescent="0.2">
      <c r="A185" s="324"/>
      <c r="K185" s="324"/>
      <c r="L185" s="218" t="s">
        <v>21</v>
      </c>
      <c r="M185" s="234">
        <v>0</v>
      </c>
      <c r="N185" s="235">
        <v>0</v>
      </c>
      <c r="O185" s="244">
        <f>SUM(M185:N185)</f>
        <v>0</v>
      </c>
      <c r="P185" s="251">
        <v>0</v>
      </c>
      <c r="Q185" s="244">
        <f>O185+P185</f>
        <v>0</v>
      </c>
      <c r="R185" s="234"/>
      <c r="S185" s="235"/>
      <c r="T185" s="244"/>
      <c r="U185" s="251"/>
      <c r="V185" s="244"/>
      <c r="W185" s="341"/>
    </row>
    <row r="186" spans="1:23" x14ac:dyDescent="0.2">
      <c r="A186" s="324"/>
      <c r="K186" s="324"/>
      <c r="L186" s="218" t="s">
        <v>22</v>
      </c>
      <c r="M186" s="234">
        <v>0</v>
      </c>
      <c r="N186" s="235">
        <v>0</v>
      </c>
      <c r="O186" s="244">
        <f>SUM(M186:N186)</f>
        <v>0</v>
      </c>
      <c r="P186" s="237">
        <v>0</v>
      </c>
      <c r="Q186" s="244">
        <f>O186+P186</f>
        <v>0</v>
      </c>
      <c r="R186" s="234"/>
      <c r="S186" s="235"/>
      <c r="T186" s="244"/>
      <c r="U186" s="237"/>
      <c r="V186" s="244"/>
      <c r="W186" s="341"/>
    </row>
    <row r="187" spans="1:23" ht="13.5" thickBot="1" x14ac:dyDescent="0.25">
      <c r="A187" s="324"/>
      <c r="K187" s="324"/>
      <c r="L187" s="218" t="s">
        <v>23</v>
      </c>
      <c r="M187" s="234">
        <v>0</v>
      </c>
      <c r="N187" s="235">
        <v>0</v>
      </c>
      <c r="O187" s="244">
        <f>SUM(M187:N187)</f>
        <v>0</v>
      </c>
      <c r="P187" s="237">
        <v>0</v>
      </c>
      <c r="Q187" s="244">
        <f>O187+P187</f>
        <v>0</v>
      </c>
      <c r="R187" s="234"/>
      <c r="S187" s="235"/>
      <c r="T187" s="244"/>
      <c r="U187" s="237"/>
      <c r="V187" s="244"/>
      <c r="W187" s="341"/>
    </row>
    <row r="188" spans="1:23" ht="14.25" thickTop="1" thickBot="1" x14ac:dyDescent="0.25">
      <c r="L188" s="239" t="s">
        <v>40</v>
      </c>
      <c r="M188" s="240">
        <f t="shared" ref="M188:Q188" si="249">+M185+M186+M187</f>
        <v>0</v>
      </c>
      <c r="N188" s="241">
        <f t="shared" si="249"/>
        <v>0</v>
      </c>
      <c r="O188" s="242">
        <f t="shared" si="249"/>
        <v>0</v>
      </c>
      <c r="P188" s="240">
        <f t="shared" si="249"/>
        <v>0</v>
      </c>
      <c r="Q188" s="242">
        <f t="shared" si="249"/>
        <v>0</v>
      </c>
      <c r="R188" s="240"/>
      <c r="S188" s="241"/>
      <c r="T188" s="242"/>
      <c r="U188" s="240"/>
      <c r="V188" s="242"/>
      <c r="W188" s="340"/>
    </row>
    <row r="189" spans="1:23" ht="14.25" thickTop="1" thickBot="1" x14ac:dyDescent="0.25">
      <c r="L189" s="239" t="s">
        <v>63</v>
      </c>
      <c r="M189" s="240">
        <f t="shared" ref="M189:Q189" si="250">+M174+M182+M184+M188</f>
        <v>0</v>
      </c>
      <c r="N189" s="241">
        <f t="shared" si="250"/>
        <v>0</v>
      </c>
      <c r="O189" s="242">
        <f t="shared" si="250"/>
        <v>0</v>
      </c>
      <c r="P189" s="240">
        <f t="shared" si="250"/>
        <v>0</v>
      </c>
      <c r="Q189" s="242">
        <f t="shared" si="250"/>
        <v>0</v>
      </c>
      <c r="R189" s="240"/>
      <c r="S189" s="241"/>
      <c r="T189" s="242"/>
      <c r="U189" s="240"/>
      <c r="V189" s="242"/>
      <c r="W189" s="340"/>
    </row>
    <row r="190" spans="1:23" ht="14.25" thickTop="1" thickBot="1" x14ac:dyDescent="0.25">
      <c r="L190" s="252" t="s">
        <v>60</v>
      </c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</row>
    <row r="191" spans="1:23" ht="13.5" thickTop="1" x14ac:dyDescent="0.2">
      <c r="L191" s="546" t="s">
        <v>55</v>
      </c>
      <c r="M191" s="547"/>
      <c r="N191" s="547"/>
      <c r="O191" s="547"/>
      <c r="P191" s="547"/>
      <c r="Q191" s="547"/>
      <c r="R191" s="547"/>
      <c r="S191" s="547"/>
      <c r="T191" s="547"/>
      <c r="U191" s="547"/>
      <c r="V191" s="547"/>
      <c r="W191" s="548"/>
    </row>
    <row r="192" spans="1:23" ht="13.5" thickBot="1" x14ac:dyDescent="0.25">
      <c r="L192" s="549" t="s">
        <v>52</v>
      </c>
      <c r="M192" s="550"/>
      <c r="N192" s="550"/>
      <c r="O192" s="550"/>
      <c r="P192" s="550"/>
      <c r="Q192" s="550"/>
      <c r="R192" s="550"/>
      <c r="S192" s="550"/>
      <c r="T192" s="550"/>
      <c r="U192" s="550"/>
      <c r="V192" s="550"/>
      <c r="W192" s="551"/>
    </row>
    <row r="193" spans="12:23" ht="14.25" thickTop="1" thickBot="1" x14ac:dyDescent="0.25">
      <c r="L193" s="211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3" t="s">
        <v>34</v>
      </c>
    </row>
    <row r="194" spans="12:23" ht="14.25" thickTop="1" thickBot="1" x14ac:dyDescent="0.25">
      <c r="L194" s="214"/>
      <c r="M194" s="215" t="s">
        <v>64</v>
      </c>
      <c r="N194" s="216"/>
      <c r="O194" s="253"/>
      <c r="P194" s="215"/>
      <c r="Q194" s="215"/>
      <c r="R194" s="215" t="s">
        <v>65</v>
      </c>
      <c r="S194" s="216"/>
      <c r="T194" s="253"/>
      <c r="U194" s="215"/>
      <c r="V194" s="215"/>
      <c r="W194" s="308" t="s">
        <v>2</v>
      </c>
    </row>
    <row r="195" spans="12:23" ht="13.5" thickTop="1" x14ac:dyDescent="0.2">
      <c r="L195" s="218" t="s">
        <v>3</v>
      </c>
      <c r="M195" s="219"/>
      <c r="N195" s="211"/>
      <c r="O195" s="220"/>
      <c r="P195" s="221"/>
      <c r="Q195" s="220"/>
      <c r="R195" s="219"/>
      <c r="S195" s="211"/>
      <c r="T195" s="220"/>
      <c r="U195" s="221"/>
      <c r="V195" s="220"/>
      <c r="W195" s="309" t="s">
        <v>4</v>
      </c>
    </row>
    <row r="196" spans="12:23" ht="13.5" thickBot="1" x14ac:dyDescent="0.25">
      <c r="L196" s="223"/>
      <c r="M196" s="224" t="s">
        <v>35</v>
      </c>
      <c r="N196" s="225" t="s">
        <v>36</v>
      </c>
      <c r="O196" s="226" t="s">
        <v>37</v>
      </c>
      <c r="P196" s="227" t="s">
        <v>32</v>
      </c>
      <c r="Q196" s="226" t="s">
        <v>7</v>
      </c>
      <c r="R196" s="224" t="s">
        <v>35</v>
      </c>
      <c r="S196" s="225" t="s">
        <v>36</v>
      </c>
      <c r="T196" s="226" t="s">
        <v>37</v>
      </c>
      <c r="U196" s="227" t="s">
        <v>32</v>
      </c>
      <c r="V196" s="226" t="s">
        <v>7</v>
      </c>
      <c r="W196" s="310"/>
    </row>
    <row r="197" spans="12:23" ht="6" customHeight="1" thickTop="1" x14ac:dyDescent="0.2">
      <c r="L197" s="218"/>
      <c r="M197" s="229"/>
      <c r="N197" s="230"/>
      <c r="O197" s="231"/>
      <c r="P197" s="232"/>
      <c r="Q197" s="231"/>
      <c r="R197" s="229"/>
      <c r="S197" s="230"/>
      <c r="T197" s="231"/>
      <c r="U197" s="232"/>
      <c r="V197" s="231"/>
      <c r="W197" s="233"/>
    </row>
    <row r="198" spans="12:23" x14ac:dyDescent="0.2">
      <c r="L198" s="218" t="s">
        <v>10</v>
      </c>
      <c r="M198" s="234">
        <v>0</v>
      </c>
      <c r="N198" s="235">
        <v>0</v>
      </c>
      <c r="O198" s="236">
        <f>M198+N198</f>
        <v>0</v>
      </c>
      <c r="P198" s="237">
        <v>0</v>
      </c>
      <c r="Q198" s="236">
        <f>O198+P198</f>
        <v>0</v>
      </c>
      <c r="R198" s="234">
        <v>0</v>
      </c>
      <c r="S198" s="235">
        <v>0</v>
      </c>
      <c r="T198" s="236">
        <f>R198+S198</f>
        <v>0</v>
      </c>
      <c r="U198" s="237">
        <v>0</v>
      </c>
      <c r="V198" s="236">
        <f>T198+U198</f>
        <v>0</v>
      </c>
      <c r="W198" s="341">
        <f>IF(Q198=0,0,((V198/Q198)-1)*100)</f>
        <v>0</v>
      </c>
    </row>
    <row r="199" spans="12:23" x14ac:dyDescent="0.2">
      <c r="L199" s="218" t="s">
        <v>11</v>
      </c>
      <c r="M199" s="234">
        <v>0</v>
      </c>
      <c r="N199" s="235">
        <v>0</v>
      </c>
      <c r="O199" s="236">
        <f>M199+N199</f>
        <v>0</v>
      </c>
      <c r="P199" s="237">
        <v>0</v>
      </c>
      <c r="Q199" s="236">
        <f>O199+P199</f>
        <v>0</v>
      </c>
      <c r="R199" s="234">
        <v>0</v>
      </c>
      <c r="S199" s="235">
        <v>0</v>
      </c>
      <c r="T199" s="236">
        <f>R199+S199</f>
        <v>0</v>
      </c>
      <c r="U199" s="237">
        <v>0</v>
      </c>
      <c r="V199" s="236">
        <f>T199+U199</f>
        <v>0</v>
      </c>
      <c r="W199" s="341">
        <f>IF(Q199=0,0,((V199/Q199)-1)*100)</f>
        <v>0</v>
      </c>
    </row>
    <row r="200" spans="12:23" ht="13.5" thickBot="1" x14ac:dyDescent="0.25">
      <c r="L200" s="223" t="s">
        <v>12</v>
      </c>
      <c r="M200" s="234">
        <v>0</v>
      </c>
      <c r="N200" s="235">
        <v>0</v>
      </c>
      <c r="O200" s="236">
        <f>M200+N200</f>
        <v>0</v>
      </c>
      <c r="P200" s="237">
        <v>0</v>
      </c>
      <c r="Q200" s="236">
        <f t="shared" ref="Q200" si="251">O200+P200</f>
        <v>0</v>
      </c>
      <c r="R200" s="234">
        <v>0</v>
      </c>
      <c r="S200" s="235">
        <v>0</v>
      </c>
      <c r="T200" s="236">
        <f>R200+S200</f>
        <v>0</v>
      </c>
      <c r="U200" s="237">
        <v>0</v>
      </c>
      <c r="V200" s="236">
        <f t="shared" ref="V200" si="252">T200+U200</f>
        <v>0</v>
      </c>
      <c r="W200" s="341">
        <f>IF(Q200=0,0,((V200/Q200)-1)*100)</f>
        <v>0</v>
      </c>
    </row>
    <row r="201" spans="12:23" ht="14.25" thickTop="1" thickBot="1" x14ac:dyDescent="0.25">
      <c r="L201" s="239" t="s">
        <v>38</v>
      </c>
      <c r="M201" s="240">
        <f t="shared" ref="M201:Q201" si="253">+M198+M199+M200</f>
        <v>0</v>
      </c>
      <c r="N201" s="241">
        <f t="shared" si="253"/>
        <v>0</v>
      </c>
      <c r="O201" s="242">
        <f t="shared" si="253"/>
        <v>0</v>
      </c>
      <c r="P201" s="240">
        <f t="shared" si="253"/>
        <v>0</v>
      </c>
      <c r="Q201" s="242">
        <f t="shared" si="253"/>
        <v>0</v>
      </c>
      <c r="R201" s="240">
        <f t="shared" ref="R201:V201" si="254">+R198+R199+R200</f>
        <v>0</v>
      </c>
      <c r="S201" s="241">
        <f t="shared" si="254"/>
        <v>0</v>
      </c>
      <c r="T201" s="242">
        <f t="shared" si="254"/>
        <v>0</v>
      </c>
      <c r="U201" s="240">
        <f t="shared" si="254"/>
        <v>0</v>
      </c>
      <c r="V201" s="242">
        <f t="shared" si="254"/>
        <v>0</v>
      </c>
      <c r="W201" s="340">
        <f t="shared" ref="W201:W202" si="255">IF(Q201=0,0,((V201/Q201)-1)*100)</f>
        <v>0</v>
      </c>
    </row>
    <row r="202" spans="12:23" ht="13.5" thickTop="1" x14ac:dyDescent="0.2">
      <c r="L202" s="218" t="s">
        <v>13</v>
      </c>
      <c r="M202" s="234">
        <v>0</v>
      </c>
      <c r="N202" s="235">
        <v>0</v>
      </c>
      <c r="O202" s="236">
        <f>M202+N202</f>
        <v>0</v>
      </c>
      <c r="P202" s="237">
        <v>0</v>
      </c>
      <c r="Q202" s="236">
        <f>O202+P202</f>
        <v>0</v>
      </c>
      <c r="R202" s="234">
        <v>0</v>
      </c>
      <c r="S202" s="235">
        <v>0</v>
      </c>
      <c r="T202" s="236">
        <f>SUM(R202:S202)</f>
        <v>0</v>
      </c>
      <c r="U202" s="237">
        <v>0</v>
      </c>
      <c r="V202" s="236">
        <f>T202+U202</f>
        <v>0</v>
      </c>
      <c r="W202" s="341">
        <f t="shared" si="255"/>
        <v>0</v>
      </c>
    </row>
    <row r="203" spans="12:23" ht="15.75" customHeight="1" x14ac:dyDescent="0.2">
      <c r="L203" s="218" t="s">
        <v>14</v>
      </c>
      <c r="M203" s="234">
        <v>0</v>
      </c>
      <c r="N203" s="235">
        <v>0</v>
      </c>
      <c r="O203" s="236">
        <f>M203+N203</f>
        <v>0</v>
      </c>
      <c r="P203" s="237">
        <v>0</v>
      </c>
      <c r="Q203" s="236">
        <f>O203+P203</f>
        <v>0</v>
      </c>
      <c r="R203" s="234">
        <v>0</v>
      </c>
      <c r="S203" s="235">
        <v>0</v>
      </c>
      <c r="T203" s="236">
        <f t="shared" ref="T203:T206" si="256">SUM(R203:S203)</f>
        <v>0</v>
      </c>
      <c r="U203" s="237">
        <v>0</v>
      </c>
      <c r="V203" s="236">
        <f>T203+U203</f>
        <v>0</v>
      </c>
      <c r="W203" s="341">
        <f>IF(Q203=0,0,((V203/Q203)-1)*100)</f>
        <v>0</v>
      </c>
    </row>
    <row r="204" spans="12:23" ht="13.5" thickBot="1" x14ac:dyDescent="0.25">
      <c r="L204" s="218" t="s">
        <v>15</v>
      </c>
      <c r="M204" s="234">
        <v>0</v>
      </c>
      <c r="N204" s="235">
        <v>0</v>
      </c>
      <c r="O204" s="236">
        <f>M204+N204</f>
        <v>0</v>
      </c>
      <c r="P204" s="237">
        <v>0</v>
      </c>
      <c r="Q204" s="236">
        <f>O204+P204</f>
        <v>0</v>
      </c>
      <c r="R204" s="234">
        <v>0</v>
      </c>
      <c r="S204" s="235">
        <v>0</v>
      </c>
      <c r="T204" s="236">
        <f t="shared" si="256"/>
        <v>0</v>
      </c>
      <c r="U204" s="237">
        <v>0</v>
      </c>
      <c r="V204" s="236">
        <f>T204+U204</f>
        <v>0</v>
      </c>
      <c r="W204" s="341">
        <f>IF(Q204=0,0,((V204/Q204)-1)*100)</f>
        <v>0</v>
      </c>
    </row>
    <row r="205" spans="12:23" ht="14.25" thickTop="1" thickBot="1" x14ac:dyDescent="0.25">
      <c r="L205" s="239" t="s">
        <v>61</v>
      </c>
      <c r="M205" s="240">
        <f>+M202+M203+M204</f>
        <v>0</v>
      </c>
      <c r="N205" s="241">
        <f t="shared" ref="N205:V205" si="257">+N202+N203+N204</f>
        <v>0</v>
      </c>
      <c r="O205" s="242">
        <f t="shared" si="257"/>
        <v>0</v>
      </c>
      <c r="P205" s="240">
        <f t="shared" si="257"/>
        <v>0</v>
      </c>
      <c r="Q205" s="242">
        <f t="shared" si="257"/>
        <v>0</v>
      </c>
      <c r="R205" s="240">
        <f>+R202+R203+R204</f>
        <v>0</v>
      </c>
      <c r="S205" s="241">
        <f>+S202+S203+S204</f>
        <v>0</v>
      </c>
      <c r="T205" s="242">
        <f t="shared" si="256"/>
        <v>0</v>
      </c>
      <c r="U205" s="240">
        <f t="shared" si="257"/>
        <v>0</v>
      </c>
      <c r="V205" s="242">
        <f t="shared" si="257"/>
        <v>0</v>
      </c>
      <c r="W205" s="340">
        <f t="shared" ref="W205" si="258">IF(Q205=0,0,((V205/Q205)-1)*100)</f>
        <v>0</v>
      </c>
    </row>
    <row r="206" spans="12:23" ht="13.5" thickTop="1" x14ac:dyDescent="0.2">
      <c r="L206" s="218" t="s">
        <v>16</v>
      </c>
      <c r="M206" s="234">
        <v>0</v>
      </c>
      <c r="N206" s="235">
        <v>0</v>
      </c>
      <c r="O206" s="236">
        <f>SUM(M206:N206)</f>
        <v>0</v>
      </c>
      <c r="P206" s="237">
        <v>0</v>
      </c>
      <c r="Q206" s="236">
        <f>O206+P206</f>
        <v>0</v>
      </c>
      <c r="R206" s="234">
        <v>0</v>
      </c>
      <c r="S206" s="235">
        <v>0</v>
      </c>
      <c r="T206" s="236">
        <f t="shared" si="256"/>
        <v>0</v>
      </c>
      <c r="U206" s="237">
        <v>0</v>
      </c>
      <c r="V206" s="236">
        <f>T206+U206</f>
        <v>0</v>
      </c>
      <c r="W206" s="341">
        <f>IF(Q206=0,0,((V206/Q206)-1)*100)</f>
        <v>0</v>
      </c>
    </row>
    <row r="207" spans="12:23" ht="13.5" thickBot="1" x14ac:dyDescent="0.25">
      <c r="L207" s="218" t="s">
        <v>66</v>
      </c>
      <c r="M207" s="234">
        <v>0</v>
      </c>
      <c r="N207" s="235">
        <v>0</v>
      </c>
      <c r="O207" s="236">
        <f>SUM(M207:N207)</f>
        <v>0</v>
      </c>
      <c r="P207" s="237">
        <v>0</v>
      </c>
      <c r="Q207" s="236">
        <f>O207+P207</f>
        <v>0</v>
      </c>
      <c r="R207" s="234">
        <v>0</v>
      </c>
      <c r="S207" s="235">
        <v>0</v>
      </c>
      <c r="T207" s="236">
        <f>SUM(R207:S207)</f>
        <v>0</v>
      </c>
      <c r="U207" s="237">
        <v>0</v>
      </c>
      <c r="V207" s="236">
        <f>T207+U207</f>
        <v>0</v>
      </c>
      <c r="W207" s="341">
        <f>IF(Q207=0,0,((V207/Q207)-1)*100)</f>
        <v>0</v>
      </c>
    </row>
    <row r="208" spans="12:23" ht="14.25" thickTop="1" thickBot="1" x14ac:dyDescent="0.25">
      <c r="L208" s="239" t="s">
        <v>67</v>
      </c>
      <c r="M208" s="240">
        <f>M205+M206+M207</f>
        <v>0</v>
      </c>
      <c r="N208" s="241">
        <f t="shared" ref="N208" si="259">N205+N206+N207</f>
        <v>0</v>
      </c>
      <c r="O208" s="242">
        <f t="shared" ref="O208" si="260">O205+O206+O207</f>
        <v>0</v>
      </c>
      <c r="P208" s="240">
        <f t="shared" ref="P208" si="261">P205+P206+P207</f>
        <v>0</v>
      </c>
      <c r="Q208" s="242">
        <f t="shared" ref="Q208" si="262">Q205+Q206+Q207</f>
        <v>0</v>
      </c>
      <c r="R208" s="240">
        <f t="shared" ref="R208" si="263">R205+R206+R207</f>
        <v>0</v>
      </c>
      <c r="S208" s="241">
        <f t="shared" ref="S208" si="264">S205+S206+S207</f>
        <v>0</v>
      </c>
      <c r="T208" s="242">
        <f t="shared" ref="T208" si="265">T205+T206+T207</f>
        <v>0</v>
      </c>
      <c r="U208" s="240">
        <f t="shared" ref="U208" si="266">U205+U206+U207</f>
        <v>0</v>
      </c>
      <c r="V208" s="242">
        <f t="shared" ref="V208" si="267">V205+V206+V207</f>
        <v>0</v>
      </c>
      <c r="W208" s="340">
        <f t="shared" ref="W208" si="268">IF(Q208=0,0,((V208/Q208)-1)*100)</f>
        <v>0</v>
      </c>
    </row>
    <row r="209" spans="1:23" ht="14.25" thickTop="1" thickBot="1" x14ac:dyDescent="0.25">
      <c r="L209" s="239" t="s">
        <v>68</v>
      </c>
      <c r="M209" s="240">
        <f>+M201+M205+M206+M207</f>
        <v>0</v>
      </c>
      <c r="N209" s="241">
        <f t="shared" ref="N209:V209" si="269">+N201+N205+N206+N207</f>
        <v>0</v>
      </c>
      <c r="O209" s="242">
        <f t="shared" si="269"/>
        <v>0</v>
      </c>
      <c r="P209" s="240">
        <f t="shared" si="269"/>
        <v>0</v>
      </c>
      <c r="Q209" s="242">
        <f t="shared" si="269"/>
        <v>0</v>
      </c>
      <c r="R209" s="240">
        <f t="shared" si="269"/>
        <v>0</v>
      </c>
      <c r="S209" s="241">
        <f t="shared" si="269"/>
        <v>0</v>
      </c>
      <c r="T209" s="242">
        <f t="shared" si="269"/>
        <v>0</v>
      </c>
      <c r="U209" s="240">
        <f t="shared" si="269"/>
        <v>0</v>
      </c>
      <c r="V209" s="242">
        <f t="shared" si="269"/>
        <v>0</v>
      </c>
      <c r="W209" s="340">
        <f>IF(Q209=0,0,((V209/Q209)-1)*100)</f>
        <v>0</v>
      </c>
    </row>
    <row r="210" spans="1:23" ht="14.25" thickTop="1" thickBot="1" x14ac:dyDescent="0.25">
      <c r="L210" s="218" t="s">
        <v>18</v>
      </c>
      <c r="M210" s="234">
        <v>0</v>
      </c>
      <c r="N210" s="235">
        <v>0</v>
      </c>
      <c r="O210" s="244">
        <f>SUM(M210:N210)</f>
        <v>0</v>
      </c>
      <c r="P210" s="245">
        <v>0</v>
      </c>
      <c r="Q210" s="244">
        <f>O210+P210</f>
        <v>0</v>
      </c>
      <c r="R210" s="234"/>
      <c r="S210" s="235"/>
      <c r="T210" s="244"/>
      <c r="U210" s="245"/>
      <c r="V210" s="244"/>
      <c r="W210" s="341"/>
    </row>
    <row r="211" spans="1:23" ht="14.25" thickTop="1" thickBot="1" x14ac:dyDescent="0.25">
      <c r="L211" s="246" t="s">
        <v>19</v>
      </c>
      <c r="M211" s="247">
        <f t="shared" ref="M211:Q211" si="270">+M206+M207+M210</f>
        <v>0</v>
      </c>
      <c r="N211" s="247">
        <f t="shared" si="270"/>
        <v>0</v>
      </c>
      <c r="O211" s="248">
        <f t="shared" si="270"/>
        <v>0</v>
      </c>
      <c r="P211" s="249">
        <f t="shared" si="270"/>
        <v>0</v>
      </c>
      <c r="Q211" s="248">
        <f t="shared" si="270"/>
        <v>0</v>
      </c>
      <c r="R211" s="247"/>
      <c r="S211" s="247"/>
      <c r="T211" s="248"/>
      <c r="U211" s="249"/>
      <c r="V211" s="248"/>
      <c r="W211" s="342"/>
    </row>
    <row r="212" spans="1:23" ht="13.5" thickTop="1" x14ac:dyDescent="0.2">
      <c r="A212" s="324"/>
      <c r="K212" s="324"/>
      <c r="L212" s="218" t="s">
        <v>21</v>
      </c>
      <c r="M212" s="234">
        <v>0</v>
      </c>
      <c r="N212" s="235">
        <v>0</v>
      </c>
      <c r="O212" s="244">
        <f>SUM(M212:N212)</f>
        <v>0</v>
      </c>
      <c r="P212" s="251">
        <v>0</v>
      </c>
      <c r="Q212" s="244">
        <f>O212+P212</f>
        <v>0</v>
      </c>
      <c r="R212" s="234"/>
      <c r="S212" s="235"/>
      <c r="T212" s="244"/>
      <c r="U212" s="251"/>
      <c r="V212" s="244"/>
      <c r="W212" s="341"/>
    </row>
    <row r="213" spans="1:23" x14ac:dyDescent="0.2">
      <c r="A213" s="324"/>
      <c r="K213" s="324"/>
      <c r="L213" s="218" t="s">
        <v>22</v>
      </c>
      <c r="M213" s="234">
        <v>0</v>
      </c>
      <c r="N213" s="235">
        <v>0</v>
      </c>
      <c r="O213" s="244">
        <f>SUM(M213:N213)</f>
        <v>0</v>
      </c>
      <c r="P213" s="237">
        <v>0</v>
      </c>
      <c r="Q213" s="244">
        <f>O213+P213</f>
        <v>0</v>
      </c>
      <c r="R213" s="234"/>
      <c r="S213" s="235"/>
      <c r="T213" s="244"/>
      <c r="U213" s="237"/>
      <c r="V213" s="244"/>
      <c r="W213" s="341"/>
    </row>
    <row r="214" spans="1:23" ht="13.5" thickBot="1" x14ac:dyDescent="0.25">
      <c r="A214" s="324"/>
      <c r="K214" s="324"/>
      <c r="L214" s="218" t="s">
        <v>23</v>
      </c>
      <c r="M214" s="234">
        <v>0</v>
      </c>
      <c r="N214" s="235">
        <v>0</v>
      </c>
      <c r="O214" s="244">
        <f>SUM(M214:N214)</f>
        <v>0</v>
      </c>
      <c r="P214" s="237">
        <v>0</v>
      </c>
      <c r="Q214" s="244">
        <f>O214+P214</f>
        <v>0</v>
      </c>
      <c r="R214" s="234"/>
      <c r="S214" s="235"/>
      <c r="T214" s="244"/>
      <c r="U214" s="237"/>
      <c r="V214" s="244"/>
      <c r="W214" s="341"/>
    </row>
    <row r="215" spans="1:23" ht="14.25" thickTop="1" thickBot="1" x14ac:dyDescent="0.25">
      <c r="L215" s="239" t="s">
        <v>40</v>
      </c>
      <c r="M215" s="240">
        <f t="shared" ref="M215:Q215" si="271">+M212+M213+M214</f>
        <v>0</v>
      </c>
      <c r="N215" s="241">
        <f t="shared" si="271"/>
        <v>0</v>
      </c>
      <c r="O215" s="242">
        <f t="shared" si="271"/>
        <v>0</v>
      </c>
      <c r="P215" s="240">
        <f t="shared" si="271"/>
        <v>0</v>
      </c>
      <c r="Q215" s="242">
        <f t="shared" si="271"/>
        <v>0</v>
      </c>
      <c r="R215" s="240"/>
      <c r="S215" s="241"/>
      <c r="T215" s="242"/>
      <c r="U215" s="240"/>
      <c r="V215" s="242"/>
      <c r="W215" s="340"/>
    </row>
    <row r="216" spans="1:23" ht="14.25" thickTop="1" thickBot="1" x14ac:dyDescent="0.25">
      <c r="L216" s="239" t="s">
        <v>63</v>
      </c>
      <c r="M216" s="240">
        <f t="shared" ref="M216:Q216" si="272">+M201+M209+M211+M215</f>
        <v>0</v>
      </c>
      <c r="N216" s="241">
        <f t="shared" si="272"/>
        <v>0</v>
      </c>
      <c r="O216" s="242">
        <f t="shared" si="272"/>
        <v>0</v>
      </c>
      <c r="P216" s="240">
        <f t="shared" si="272"/>
        <v>0</v>
      </c>
      <c r="Q216" s="242">
        <f t="shared" si="272"/>
        <v>0</v>
      </c>
      <c r="R216" s="240"/>
      <c r="S216" s="241"/>
      <c r="T216" s="242"/>
      <c r="U216" s="240"/>
      <c r="V216" s="242"/>
      <c r="W216" s="340"/>
    </row>
    <row r="217" spans="1:23" ht="14.25" thickTop="1" thickBot="1" x14ac:dyDescent="0.25">
      <c r="L217" s="252" t="s">
        <v>60</v>
      </c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</row>
    <row r="218" spans="1:23" ht="13.5" thickTop="1" x14ac:dyDescent="0.2">
      <c r="L218" s="513" t="s">
        <v>56</v>
      </c>
      <c r="M218" s="514"/>
      <c r="N218" s="514"/>
      <c r="O218" s="514"/>
      <c r="P218" s="514"/>
      <c r="Q218" s="514"/>
      <c r="R218" s="514"/>
      <c r="S218" s="514"/>
      <c r="T218" s="514"/>
      <c r="U218" s="514"/>
      <c r="V218" s="514"/>
      <c r="W218" s="515"/>
    </row>
    <row r="219" spans="1:23" ht="13.5" thickBot="1" x14ac:dyDescent="0.25">
      <c r="L219" s="516" t="s">
        <v>53</v>
      </c>
      <c r="M219" s="517"/>
      <c r="N219" s="517"/>
      <c r="O219" s="517"/>
      <c r="P219" s="517"/>
      <c r="Q219" s="517"/>
      <c r="R219" s="517"/>
      <c r="S219" s="517"/>
      <c r="T219" s="517"/>
      <c r="U219" s="517"/>
      <c r="V219" s="517"/>
      <c r="W219" s="518"/>
    </row>
    <row r="220" spans="1:23" ht="14.25" thickTop="1" thickBot="1" x14ac:dyDescent="0.25">
      <c r="L220" s="211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3" t="s">
        <v>34</v>
      </c>
    </row>
    <row r="221" spans="1:23" ht="14.25" thickTop="1" thickBot="1" x14ac:dyDescent="0.25">
      <c r="L221" s="214"/>
      <c r="M221" s="215" t="s">
        <v>64</v>
      </c>
      <c r="N221" s="216"/>
      <c r="O221" s="253"/>
      <c r="P221" s="215"/>
      <c r="Q221" s="215"/>
      <c r="R221" s="215" t="s">
        <v>65</v>
      </c>
      <c r="S221" s="216"/>
      <c r="T221" s="253"/>
      <c r="U221" s="215"/>
      <c r="V221" s="215"/>
      <c r="W221" s="308" t="s">
        <v>2</v>
      </c>
    </row>
    <row r="222" spans="1:23" ht="13.5" thickTop="1" x14ac:dyDescent="0.2">
      <c r="L222" s="218" t="s">
        <v>3</v>
      </c>
      <c r="M222" s="219"/>
      <c r="N222" s="211"/>
      <c r="O222" s="220"/>
      <c r="P222" s="221"/>
      <c r="Q222" s="307"/>
      <c r="R222" s="219"/>
      <c r="S222" s="211"/>
      <c r="T222" s="220"/>
      <c r="U222" s="221"/>
      <c r="V222" s="307"/>
      <c r="W222" s="309" t="s">
        <v>4</v>
      </c>
    </row>
    <row r="223" spans="1:23" ht="13.5" thickBot="1" x14ac:dyDescent="0.25">
      <c r="L223" s="223"/>
      <c r="M223" s="224" t="s">
        <v>35</v>
      </c>
      <c r="N223" s="225" t="s">
        <v>36</v>
      </c>
      <c r="O223" s="226" t="s">
        <v>37</v>
      </c>
      <c r="P223" s="227" t="s">
        <v>32</v>
      </c>
      <c r="Q223" s="508" t="s">
        <v>7</v>
      </c>
      <c r="R223" s="224" t="s">
        <v>35</v>
      </c>
      <c r="S223" s="225" t="s">
        <v>36</v>
      </c>
      <c r="T223" s="226" t="s">
        <v>37</v>
      </c>
      <c r="U223" s="227" t="s">
        <v>32</v>
      </c>
      <c r="V223" s="303" t="s">
        <v>7</v>
      </c>
      <c r="W223" s="310"/>
    </row>
    <row r="224" spans="1:23" ht="4.5" customHeight="1" thickTop="1" x14ac:dyDescent="0.2">
      <c r="L224" s="218"/>
      <c r="M224" s="229"/>
      <c r="N224" s="230"/>
      <c r="O224" s="231"/>
      <c r="P224" s="232"/>
      <c r="Q224" s="264"/>
      <c r="R224" s="229"/>
      <c r="S224" s="230"/>
      <c r="T224" s="231"/>
      <c r="U224" s="232"/>
      <c r="V224" s="264"/>
      <c r="W224" s="233"/>
    </row>
    <row r="225" spans="1:23" x14ac:dyDescent="0.2">
      <c r="L225" s="218" t="s">
        <v>10</v>
      </c>
      <c r="M225" s="234">
        <f t="shared" ref="M225:N227" si="273">+M171+M198</f>
        <v>0</v>
      </c>
      <c r="N225" s="235">
        <f t="shared" si="273"/>
        <v>0</v>
      </c>
      <c r="O225" s="236">
        <f>M225+N225</f>
        <v>0</v>
      </c>
      <c r="P225" s="237">
        <f>+P171+P198</f>
        <v>0</v>
      </c>
      <c r="Q225" s="265">
        <f>O225+P225</f>
        <v>0</v>
      </c>
      <c r="R225" s="234">
        <f t="shared" ref="R225:S227" si="274">+R171+R198</f>
        <v>0</v>
      </c>
      <c r="S225" s="235">
        <f t="shared" si="274"/>
        <v>0</v>
      </c>
      <c r="T225" s="236">
        <f>R225+S225</f>
        <v>0</v>
      </c>
      <c r="U225" s="237">
        <f>+U171+U198</f>
        <v>0</v>
      </c>
      <c r="V225" s="265">
        <f>T225+U225</f>
        <v>0</v>
      </c>
      <c r="W225" s="341">
        <f>IF(Q225=0,0,((V225/Q225)-1)*100)</f>
        <v>0</v>
      </c>
    </row>
    <row r="226" spans="1:23" x14ac:dyDescent="0.2">
      <c r="L226" s="218" t="s">
        <v>11</v>
      </c>
      <c r="M226" s="234">
        <f t="shared" si="273"/>
        <v>0</v>
      </c>
      <c r="N226" s="235">
        <f t="shared" si="273"/>
        <v>0</v>
      </c>
      <c r="O226" s="236">
        <f t="shared" ref="O226:O227" si="275">M226+N226</f>
        <v>0</v>
      </c>
      <c r="P226" s="237">
        <f>+P172+P199</f>
        <v>0</v>
      </c>
      <c r="Q226" s="265">
        <f>O226+P226</f>
        <v>0</v>
      </c>
      <c r="R226" s="234">
        <f t="shared" si="274"/>
        <v>0</v>
      </c>
      <c r="S226" s="235">
        <f t="shared" si="274"/>
        <v>0</v>
      </c>
      <c r="T226" s="236">
        <f t="shared" ref="T226:T227" si="276">R226+S226</f>
        <v>0</v>
      </c>
      <c r="U226" s="237">
        <f>+U172+U199</f>
        <v>0</v>
      </c>
      <c r="V226" s="265">
        <f>T226+U226</f>
        <v>0</v>
      </c>
      <c r="W226" s="341">
        <f>IF(Q226=0,0,((V226/Q226)-1)*100)</f>
        <v>0</v>
      </c>
    </row>
    <row r="227" spans="1:23" ht="13.5" thickBot="1" x14ac:dyDescent="0.25">
      <c r="L227" s="223" t="s">
        <v>12</v>
      </c>
      <c r="M227" s="234">
        <f t="shared" si="273"/>
        <v>0</v>
      </c>
      <c r="N227" s="235">
        <f t="shared" si="273"/>
        <v>0</v>
      </c>
      <c r="O227" s="236">
        <f t="shared" si="275"/>
        <v>0</v>
      </c>
      <c r="P227" s="237">
        <f>+P173+P200</f>
        <v>0</v>
      </c>
      <c r="Q227" s="265">
        <f>O227+P227</f>
        <v>0</v>
      </c>
      <c r="R227" s="234">
        <f t="shared" si="274"/>
        <v>0</v>
      </c>
      <c r="S227" s="235">
        <f t="shared" si="274"/>
        <v>0</v>
      </c>
      <c r="T227" s="236">
        <f t="shared" si="276"/>
        <v>0</v>
      </c>
      <c r="U227" s="237">
        <f>+U173+U200</f>
        <v>0</v>
      </c>
      <c r="V227" s="265">
        <f>T227+U227</f>
        <v>0</v>
      </c>
      <c r="W227" s="341">
        <f>IF(Q227=0,0,((V227/Q227)-1)*100)</f>
        <v>0</v>
      </c>
    </row>
    <row r="228" spans="1:23" ht="14.25" thickTop="1" thickBot="1" x14ac:dyDescent="0.25">
      <c r="L228" s="239" t="s">
        <v>38</v>
      </c>
      <c r="M228" s="240">
        <f t="shared" ref="M228:Q228" si="277">+M225+M226+M227</f>
        <v>0</v>
      </c>
      <c r="N228" s="241">
        <f t="shared" si="277"/>
        <v>0</v>
      </c>
      <c r="O228" s="242">
        <f t="shared" si="277"/>
        <v>0</v>
      </c>
      <c r="P228" s="240">
        <f t="shared" si="277"/>
        <v>0</v>
      </c>
      <c r="Q228" s="242">
        <f t="shared" si="277"/>
        <v>0</v>
      </c>
      <c r="R228" s="240">
        <f t="shared" ref="R228:V228" si="278">+R225+R226+R227</f>
        <v>0</v>
      </c>
      <c r="S228" s="241">
        <f t="shared" si="278"/>
        <v>0</v>
      </c>
      <c r="T228" s="242">
        <f t="shared" si="278"/>
        <v>0</v>
      </c>
      <c r="U228" s="240">
        <f t="shared" si="278"/>
        <v>0</v>
      </c>
      <c r="V228" s="242">
        <f t="shared" si="278"/>
        <v>0</v>
      </c>
      <c r="W228" s="340">
        <f t="shared" ref="W228" si="279">IF(Q228=0,0,((V228/Q228)-1)*100)</f>
        <v>0</v>
      </c>
    </row>
    <row r="229" spans="1:23" ht="13.5" thickTop="1" x14ac:dyDescent="0.2">
      <c r="L229" s="218" t="s">
        <v>13</v>
      </c>
      <c r="M229" s="234">
        <f t="shared" ref="M229:N231" si="280">+M175+M202</f>
        <v>0</v>
      </c>
      <c r="N229" s="235">
        <f t="shared" si="280"/>
        <v>0</v>
      </c>
      <c r="O229" s="236">
        <f t="shared" ref="O229" si="281">M229+N229</f>
        <v>0</v>
      </c>
      <c r="P229" s="258">
        <f>+P175+P202</f>
        <v>0</v>
      </c>
      <c r="Q229" s="337">
        <f>O229+P229</f>
        <v>0</v>
      </c>
      <c r="R229" s="234">
        <f t="shared" ref="R229:S231" si="282">+R175+R202</f>
        <v>0</v>
      </c>
      <c r="S229" s="235">
        <f t="shared" si="282"/>
        <v>0</v>
      </c>
      <c r="T229" s="236">
        <f>R229+S229</f>
        <v>0</v>
      </c>
      <c r="U229" s="258">
        <f>+U175+U202</f>
        <v>0</v>
      </c>
      <c r="V229" s="337">
        <f>T229+U229</f>
        <v>0</v>
      </c>
      <c r="W229" s="341">
        <f>IF(Q229=0,0,((V229/Q229)-1)*100)</f>
        <v>0</v>
      </c>
    </row>
    <row r="230" spans="1:23" x14ac:dyDescent="0.2">
      <c r="L230" s="218" t="s">
        <v>14</v>
      </c>
      <c r="M230" s="234">
        <f t="shared" si="280"/>
        <v>0</v>
      </c>
      <c r="N230" s="235">
        <f t="shared" si="280"/>
        <v>0</v>
      </c>
      <c r="O230" s="244">
        <f>M230+N230</f>
        <v>0</v>
      </c>
      <c r="P230" s="258">
        <f>+P176+P203</f>
        <v>0</v>
      </c>
      <c r="Q230" s="236">
        <f>O230+P230</f>
        <v>0</v>
      </c>
      <c r="R230" s="234">
        <f t="shared" si="282"/>
        <v>0</v>
      </c>
      <c r="S230" s="235">
        <f t="shared" si="282"/>
        <v>0</v>
      </c>
      <c r="T230" s="244">
        <f t="shared" ref="T230:T233" si="283">R230+S230</f>
        <v>0</v>
      </c>
      <c r="U230" s="258">
        <f>+U176+U203</f>
        <v>0</v>
      </c>
      <c r="V230" s="236">
        <f>T230+U230</f>
        <v>0</v>
      </c>
      <c r="W230" s="341">
        <f>IF(Q230=0,0,((V230/Q230)-1)*100)</f>
        <v>0</v>
      </c>
    </row>
    <row r="231" spans="1:23" ht="13.5" thickBot="1" x14ac:dyDescent="0.25">
      <c r="L231" s="218" t="s">
        <v>15</v>
      </c>
      <c r="M231" s="305">
        <f t="shared" si="280"/>
        <v>0</v>
      </c>
      <c r="N231" s="344">
        <f t="shared" si="280"/>
        <v>0</v>
      </c>
      <c r="O231" s="266">
        <f>M231+N231</f>
        <v>0</v>
      </c>
      <c r="P231" s="245">
        <f>+P177+P204</f>
        <v>0</v>
      </c>
      <c r="Q231" s="345">
        <f>O231+P231</f>
        <v>0</v>
      </c>
      <c r="R231" s="305">
        <f t="shared" si="282"/>
        <v>0</v>
      </c>
      <c r="S231" s="344">
        <f t="shared" si="282"/>
        <v>0</v>
      </c>
      <c r="T231" s="266">
        <f t="shared" si="283"/>
        <v>0</v>
      </c>
      <c r="U231" s="245">
        <f>+U177+U204</f>
        <v>0</v>
      </c>
      <c r="V231" s="345">
        <f>T231+U231</f>
        <v>0</v>
      </c>
      <c r="W231" s="341">
        <f>IF(Q231=0,0,((V231/Q231)-1)*100)</f>
        <v>0</v>
      </c>
    </row>
    <row r="232" spans="1:23" ht="14.25" thickTop="1" thickBot="1" x14ac:dyDescent="0.25">
      <c r="L232" s="239" t="s">
        <v>61</v>
      </c>
      <c r="M232" s="240">
        <f>+M229+M230+M231</f>
        <v>0</v>
      </c>
      <c r="N232" s="241">
        <f t="shared" ref="N232" si="284">+N229+N230+N231</f>
        <v>0</v>
      </c>
      <c r="O232" s="242">
        <f t="shared" ref="O232" si="285">+O229+O230+O231</f>
        <v>0</v>
      </c>
      <c r="P232" s="240">
        <f t="shared" ref="P232" si="286">+P229+P230+P231</f>
        <v>0</v>
      </c>
      <c r="Q232" s="242">
        <f t="shared" ref="Q232" si="287">+Q229+Q230+Q231</f>
        <v>0</v>
      </c>
      <c r="R232" s="240">
        <f>+R229+R230+R231</f>
        <v>0</v>
      </c>
      <c r="S232" s="241">
        <f t="shared" ref="S232:V232" si="288">+S229+S230+S231</f>
        <v>0</v>
      </c>
      <c r="T232" s="242">
        <f t="shared" si="283"/>
        <v>0</v>
      </c>
      <c r="U232" s="240">
        <f t="shared" si="288"/>
        <v>0</v>
      </c>
      <c r="V232" s="242">
        <f t="shared" si="288"/>
        <v>0</v>
      </c>
      <c r="W232" s="340">
        <f t="shared" ref="W232" si="289">IF(Q232=0,0,((V232/Q232)-1)*100)</f>
        <v>0</v>
      </c>
    </row>
    <row r="233" spans="1:23" ht="13.5" thickTop="1" x14ac:dyDescent="0.2">
      <c r="L233" s="218" t="s">
        <v>16</v>
      </c>
      <c r="M233" s="234">
        <f>+M179+M206</f>
        <v>0</v>
      </c>
      <c r="N233" s="235">
        <f>+N179+N206</f>
        <v>0</v>
      </c>
      <c r="O233" s="236">
        <f>M233+N233</f>
        <v>0</v>
      </c>
      <c r="P233" s="237">
        <f>+P179+P206</f>
        <v>0</v>
      </c>
      <c r="Q233" s="265">
        <f>O233+P233</f>
        <v>0</v>
      </c>
      <c r="R233" s="234">
        <f>+R179+R206</f>
        <v>0</v>
      </c>
      <c r="S233" s="235">
        <f>+S179+S206</f>
        <v>0</v>
      </c>
      <c r="T233" s="236">
        <f t="shared" si="283"/>
        <v>0</v>
      </c>
      <c r="U233" s="237">
        <f>+U179+U206</f>
        <v>0</v>
      </c>
      <c r="V233" s="265">
        <f>T233+U233</f>
        <v>0</v>
      </c>
      <c r="W233" s="341">
        <f t="shared" ref="W233" si="290">IF(Q233=0,0,((V233/Q233)-1)*100)</f>
        <v>0</v>
      </c>
    </row>
    <row r="234" spans="1:23" ht="13.5" thickBot="1" x14ac:dyDescent="0.25">
      <c r="L234" s="218" t="s">
        <v>66</v>
      </c>
      <c r="M234" s="234">
        <f>+M180+M207</f>
        <v>0</v>
      </c>
      <c r="N234" s="235">
        <f>+N180+N207</f>
        <v>0</v>
      </c>
      <c r="O234" s="236">
        <f>M234+N234</f>
        <v>0</v>
      </c>
      <c r="P234" s="237">
        <f>+P180+P207</f>
        <v>0</v>
      </c>
      <c r="Q234" s="265">
        <f>O234+P234</f>
        <v>0</v>
      </c>
      <c r="R234" s="234">
        <f>+R180+R207</f>
        <v>0</v>
      </c>
      <c r="S234" s="235">
        <f>+S180+S207</f>
        <v>0</v>
      </c>
      <c r="T234" s="236">
        <f>R234+S234</f>
        <v>0</v>
      </c>
      <c r="U234" s="237">
        <f>+U180+U207</f>
        <v>0</v>
      </c>
      <c r="V234" s="265">
        <f>T234+U234</f>
        <v>0</v>
      </c>
      <c r="W234" s="341">
        <f>IF(Q234=0,0,((V234/Q234)-1)*100)</f>
        <v>0</v>
      </c>
    </row>
    <row r="235" spans="1:23" ht="14.25" thickTop="1" thickBot="1" x14ac:dyDescent="0.25">
      <c r="L235" s="239" t="s">
        <v>67</v>
      </c>
      <c r="M235" s="240">
        <f>M232+M233+M234</f>
        <v>0</v>
      </c>
      <c r="N235" s="241">
        <f t="shared" ref="N235" si="291">N232+N233+N234</f>
        <v>0</v>
      </c>
      <c r="O235" s="242">
        <f t="shared" ref="O235" si="292">O232+O233+O234</f>
        <v>0</v>
      </c>
      <c r="P235" s="240">
        <f t="shared" ref="P235" si="293">P232+P233+P234</f>
        <v>0</v>
      </c>
      <c r="Q235" s="242">
        <f t="shared" ref="Q235" si="294">Q232+Q233+Q234</f>
        <v>0</v>
      </c>
      <c r="R235" s="240">
        <f t="shared" ref="R235" si="295">R232+R233+R234</f>
        <v>0</v>
      </c>
      <c r="S235" s="241">
        <f t="shared" ref="S235" si="296">S232+S233+S234</f>
        <v>0</v>
      </c>
      <c r="T235" s="242">
        <f t="shared" ref="T235" si="297">T232+T233+T234</f>
        <v>0</v>
      </c>
      <c r="U235" s="240">
        <f t="shared" ref="U235" si="298">U232+U233+U234</f>
        <v>0</v>
      </c>
      <c r="V235" s="242">
        <f t="shared" ref="V235" si="299">V232+V233+V234</f>
        <v>0</v>
      </c>
      <c r="W235" s="340">
        <f t="shared" ref="W235" si="300">IF(Q235=0,0,((V235/Q235)-1)*100)</f>
        <v>0</v>
      </c>
    </row>
    <row r="236" spans="1:23" ht="14.25" thickTop="1" thickBot="1" x14ac:dyDescent="0.25">
      <c r="L236" s="239" t="s">
        <v>68</v>
      </c>
      <c r="M236" s="240">
        <f>+M228+M232+M233+M234</f>
        <v>0</v>
      </c>
      <c r="N236" s="241">
        <f t="shared" ref="N236:V236" si="301">+N228+N232+N233+N234</f>
        <v>0</v>
      </c>
      <c r="O236" s="242">
        <f t="shared" si="301"/>
        <v>0</v>
      </c>
      <c r="P236" s="240">
        <f t="shared" si="301"/>
        <v>0</v>
      </c>
      <c r="Q236" s="242">
        <f t="shared" si="301"/>
        <v>0</v>
      </c>
      <c r="R236" s="240">
        <f t="shared" si="301"/>
        <v>0</v>
      </c>
      <c r="S236" s="241">
        <f t="shared" si="301"/>
        <v>0</v>
      </c>
      <c r="T236" s="242">
        <f t="shared" si="301"/>
        <v>0</v>
      </c>
      <c r="U236" s="240">
        <f t="shared" si="301"/>
        <v>0</v>
      </c>
      <c r="V236" s="242">
        <f t="shared" si="301"/>
        <v>0</v>
      </c>
      <c r="W236" s="340">
        <f>IF(Q236=0,0,((V236/Q236)-1)*100)</f>
        <v>0</v>
      </c>
    </row>
    <row r="237" spans="1:23" ht="14.25" thickTop="1" thickBot="1" x14ac:dyDescent="0.25">
      <c r="L237" s="218" t="s">
        <v>18</v>
      </c>
      <c r="M237" s="234">
        <f>+M183+M210</f>
        <v>0</v>
      </c>
      <c r="N237" s="235">
        <f>+N183+N210</f>
        <v>0</v>
      </c>
      <c r="O237" s="244">
        <f>M237+N237</f>
        <v>0</v>
      </c>
      <c r="P237" s="245">
        <f>+P183+P210</f>
        <v>0</v>
      </c>
      <c r="Q237" s="265">
        <f>O237+P237</f>
        <v>0</v>
      </c>
      <c r="R237" s="234"/>
      <c r="S237" s="235"/>
      <c r="T237" s="244"/>
      <c r="U237" s="245"/>
      <c r="V237" s="265"/>
      <c r="W237" s="341"/>
    </row>
    <row r="238" spans="1:23" ht="14.25" thickTop="1" thickBot="1" x14ac:dyDescent="0.25">
      <c r="L238" s="246" t="s">
        <v>19</v>
      </c>
      <c r="M238" s="247">
        <f t="shared" ref="M238:Q238" si="302">+M233+M234+M237</f>
        <v>0</v>
      </c>
      <c r="N238" s="247">
        <f t="shared" si="302"/>
        <v>0</v>
      </c>
      <c r="O238" s="248">
        <f t="shared" si="302"/>
        <v>0</v>
      </c>
      <c r="P238" s="249">
        <f t="shared" si="302"/>
        <v>0</v>
      </c>
      <c r="Q238" s="248">
        <f t="shared" si="302"/>
        <v>0</v>
      </c>
      <c r="R238" s="247"/>
      <c r="S238" s="247"/>
      <c r="T238" s="248"/>
      <c r="U238" s="249"/>
      <c r="V238" s="248"/>
      <c r="W238" s="342"/>
    </row>
    <row r="239" spans="1:23" ht="13.5" thickTop="1" x14ac:dyDescent="0.2">
      <c r="A239" s="324"/>
      <c r="K239" s="324"/>
      <c r="L239" s="218" t="s">
        <v>21</v>
      </c>
      <c r="M239" s="234">
        <f t="shared" ref="M239:N241" si="303">+M185+M212</f>
        <v>0</v>
      </c>
      <c r="N239" s="235">
        <f t="shared" si="303"/>
        <v>0</v>
      </c>
      <c r="O239" s="244">
        <f>M239+N239</f>
        <v>0</v>
      </c>
      <c r="P239" s="251">
        <f>+P185+P212</f>
        <v>0</v>
      </c>
      <c r="Q239" s="265">
        <f>O239+P239</f>
        <v>0</v>
      </c>
      <c r="R239" s="234"/>
      <c r="S239" s="235"/>
      <c r="T239" s="244"/>
      <c r="U239" s="251"/>
      <c r="V239" s="265"/>
      <c r="W239" s="341"/>
    </row>
    <row r="240" spans="1:23" x14ac:dyDescent="0.2">
      <c r="A240" s="324"/>
      <c r="K240" s="324"/>
      <c r="L240" s="218" t="s">
        <v>22</v>
      </c>
      <c r="M240" s="234">
        <f t="shared" si="303"/>
        <v>0</v>
      </c>
      <c r="N240" s="235">
        <f t="shared" si="303"/>
        <v>0</v>
      </c>
      <c r="O240" s="244">
        <f>M240+N240</f>
        <v>0</v>
      </c>
      <c r="P240" s="237">
        <f>+P186+P213</f>
        <v>0</v>
      </c>
      <c r="Q240" s="265">
        <f>O240+P240</f>
        <v>0</v>
      </c>
      <c r="R240" s="234"/>
      <c r="S240" s="235"/>
      <c r="T240" s="244"/>
      <c r="U240" s="237"/>
      <c r="V240" s="265"/>
      <c r="W240" s="341"/>
    </row>
    <row r="241" spans="1:23" ht="13.5" thickBot="1" x14ac:dyDescent="0.25">
      <c r="A241" s="324"/>
      <c r="K241" s="324"/>
      <c r="L241" s="218" t="s">
        <v>23</v>
      </c>
      <c r="M241" s="234">
        <f t="shared" si="303"/>
        <v>0</v>
      </c>
      <c r="N241" s="235">
        <f t="shared" si="303"/>
        <v>0</v>
      </c>
      <c r="O241" s="244">
        <f t="shared" ref="O241" si="304">M241+N241</f>
        <v>0</v>
      </c>
      <c r="P241" s="237">
        <f>+P187+P214</f>
        <v>0</v>
      </c>
      <c r="Q241" s="265">
        <f t="shared" ref="Q241" si="305">O241+P241</f>
        <v>0</v>
      </c>
      <c r="R241" s="234"/>
      <c r="S241" s="235"/>
      <c r="T241" s="244"/>
      <c r="U241" s="237"/>
      <c r="V241" s="265"/>
      <c r="W241" s="341"/>
    </row>
    <row r="242" spans="1:23" ht="14.25" thickTop="1" thickBot="1" x14ac:dyDescent="0.25">
      <c r="L242" s="239" t="s">
        <v>40</v>
      </c>
      <c r="M242" s="240">
        <f t="shared" ref="M242:Q242" si="306">+M239+M240+M241</f>
        <v>0</v>
      </c>
      <c r="N242" s="241">
        <f t="shared" si="306"/>
        <v>0</v>
      </c>
      <c r="O242" s="242">
        <f t="shared" si="306"/>
        <v>0</v>
      </c>
      <c r="P242" s="240">
        <f t="shared" si="306"/>
        <v>0</v>
      </c>
      <c r="Q242" s="242">
        <f t="shared" si="306"/>
        <v>0</v>
      </c>
      <c r="R242" s="240"/>
      <c r="S242" s="241"/>
      <c r="T242" s="242"/>
      <c r="U242" s="240"/>
      <c r="V242" s="242"/>
      <c r="W242" s="340"/>
    </row>
    <row r="243" spans="1:23" ht="14.25" thickTop="1" thickBot="1" x14ac:dyDescent="0.25">
      <c r="L243" s="239" t="s">
        <v>63</v>
      </c>
      <c r="M243" s="240">
        <f t="shared" ref="M243:Q243" si="307">+M228+M232+M238+M242</f>
        <v>0</v>
      </c>
      <c r="N243" s="241">
        <f t="shared" si="307"/>
        <v>0</v>
      </c>
      <c r="O243" s="242">
        <f t="shared" si="307"/>
        <v>0</v>
      </c>
      <c r="P243" s="240">
        <f t="shared" si="307"/>
        <v>0</v>
      </c>
      <c r="Q243" s="242">
        <f t="shared" si="307"/>
        <v>0</v>
      </c>
      <c r="R243" s="240"/>
      <c r="S243" s="241"/>
      <c r="T243" s="242"/>
      <c r="U243" s="240"/>
      <c r="V243" s="242"/>
      <c r="W243" s="340"/>
    </row>
    <row r="244" spans="1:23" ht="13.5" thickTop="1" x14ac:dyDescent="0.2">
      <c r="L244" s="252" t="s">
        <v>60</v>
      </c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</row>
  </sheetData>
  <sheetProtection algorithmName="SHA-512" hashValue="6MaFsi4G0pnVODENCuIAPoJdQEc8r8EqZXgpldBWZ0AlebJKEXgaSi2NTntDV3X5tvL/Fk1P833mWtnmRBhIbA==" saltValue="Wt1HmcHrhcmDHrndcohV7A==" spinCount="100000" sheet="1" objects="1" scenarios="1"/>
  <mergeCells count="42">
    <mergeCell ref="B29:I29"/>
    <mergeCell ref="B30:I30"/>
    <mergeCell ref="C32:E32"/>
    <mergeCell ref="F32:H32"/>
    <mergeCell ref="L29:W29"/>
    <mergeCell ref="L30:W30"/>
    <mergeCell ref="M32:Q32"/>
    <mergeCell ref="R32:V32"/>
    <mergeCell ref="B2:I2"/>
    <mergeCell ref="B3:I3"/>
    <mergeCell ref="C5:E5"/>
    <mergeCell ref="F5:H5"/>
    <mergeCell ref="L2:W2"/>
    <mergeCell ref="L3:W3"/>
    <mergeCell ref="M5:Q5"/>
    <mergeCell ref="R5:V5"/>
    <mergeCell ref="B56:I56"/>
    <mergeCell ref="B57:I57"/>
    <mergeCell ref="C59:E59"/>
    <mergeCell ref="F59:H59"/>
    <mergeCell ref="L56:W56"/>
    <mergeCell ref="L57:W57"/>
    <mergeCell ref="M59:Q59"/>
    <mergeCell ref="R59:V59"/>
    <mergeCell ref="L83:W83"/>
    <mergeCell ref="L84:W84"/>
    <mergeCell ref="L110:W110"/>
    <mergeCell ref="L111:W111"/>
    <mergeCell ref="L137:W137"/>
    <mergeCell ref="M86:Q86"/>
    <mergeCell ref="R86:V86"/>
    <mergeCell ref="M113:Q113"/>
    <mergeCell ref="R113:V113"/>
    <mergeCell ref="L138:W138"/>
    <mergeCell ref="L218:W218"/>
    <mergeCell ref="L219:W219"/>
    <mergeCell ref="L164:W164"/>
    <mergeCell ref="L165:W165"/>
    <mergeCell ref="L191:W191"/>
    <mergeCell ref="L192:W192"/>
    <mergeCell ref="M140:Q140"/>
    <mergeCell ref="R140:V140"/>
  </mergeCells>
  <conditionalFormatting sqref="K50:K54 A50:A54 K77:K81 A77:A81 A131:A135 K131:K135 K212:K216 A212:A216 K239:K1048576 A239:A1048576 K41:K42 A41:A42 K68:K69 A68:A69 K203:K204 A203:A204 A230:A231 K230:K231 K114:K123 A114:A123 A141:A150 K141:K150 K158:K177 A158:A177 K14:K18 K20:K31 A14:A18 A20:A31 K48 K44:K45 A48 A44:A45 A75 A71:A72 K75 K71:K72 A95:A99 A101:A112 K95:K99 K101:K112 A129 A125:A126 K129 K125:K126 A156 A152:A153 K156 K152:K153 A183:A193 A179:A180 K183:K193 K179:K180 A210 A206:A207 K210 K206:K207 A237 A233:A234 K237 K233:K234">
    <cfRule type="containsText" dxfId="371" priority="661" operator="containsText" text="NOT OK">
      <formula>NOT(ISERROR(SEARCH("NOT OK",A14)))</formula>
    </cfRule>
  </conditionalFormatting>
  <conditionalFormatting sqref="A55:A58 K55:K58 K136:K139 K133 A136:A139 A133 K160 A160 K217:K220 K214 A217:A220 A214 K241 A241 A44:A45 K44:K45 K71:K72 A71:A72 K125:K126 A125:A126 K152:K153 A152:A153 K206:K207 A206:A207 K233:K234 A233:A234 K1:K16 A1:A16 A33:A42 K33:K42 A60:A69 K60:K69 A82:A97 K82:K97 A195:A204 K195:K204 K222:K231 A222:A231">
    <cfRule type="containsText" dxfId="370" priority="516" operator="containsText" text="NOT OK">
      <formula>NOT(ISERROR(SEARCH("NOT OK",A1)))</formula>
    </cfRule>
  </conditionalFormatting>
  <conditionalFormatting sqref="A32 K32">
    <cfRule type="containsText" dxfId="369" priority="488" operator="containsText" text="NOT OK">
      <formula>NOT(ISERROR(SEARCH("NOT OK",A32)))</formula>
    </cfRule>
  </conditionalFormatting>
  <conditionalFormatting sqref="A59 K59">
    <cfRule type="containsText" dxfId="368" priority="487" operator="containsText" text="NOT OK">
      <formula>NOT(ISERROR(SEARCH("NOT OK",A59)))</formula>
    </cfRule>
  </conditionalFormatting>
  <conditionalFormatting sqref="A194 K194">
    <cfRule type="containsText" dxfId="367" priority="484" operator="containsText" text="NOT OK">
      <formula>NOT(ISERROR(SEARCH("NOT OK",A194)))</formula>
    </cfRule>
  </conditionalFormatting>
  <conditionalFormatting sqref="K113 A113">
    <cfRule type="containsText" dxfId="366" priority="486" operator="containsText" text="NOT OK">
      <formula>NOT(ISERROR(SEARCH("NOT OK",A113)))</formula>
    </cfRule>
  </conditionalFormatting>
  <conditionalFormatting sqref="K140 A140">
    <cfRule type="containsText" dxfId="365" priority="485" operator="containsText" text="NOT OK">
      <formula>NOT(ISERROR(SEARCH("NOT OK",A140)))</formula>
    </cfRule>
  </conditionalFormatting>
  <conditionalFormatting sqref="A221 K221">
    <cfRule type="containsText" dxfId="364" priority="483" operator="containsText" text="NOT OK">
      <formula>NOT(ISERROR(SEARCH("NOT OK",A221)))</formula>
    </cfRule>
  </conditionalFormatting>
  <conditionalFormatting sqref="A15:A16 K15:K16">
    <cfRule type="containsText" dxfId="363" priority="482" operator="containsText" text="NOT OK">
      <formula>NOT(ISERROR(SEARCH("NOT OK",A15)))</formula>
    </cfRule>
  </conditionalFormatting>
  <conditionalFormatting sqref="K42 A42">
    <cfRule type="containsText" dxfId="362" priority="481" operator="containsText" text="NOT OK">
      <formula>NOT(ISERROR(SEARCH("NOT OK",A42)))</formula>
    </cfRule>
  </conditionalFormatting>
  <conditionalFormatting sqref="K69 A69">
    <cfRule type="containsText" dxfId="361" priority="480" operator="containsText" text="NOT OK">
      <formula>NOT(ISERROR(SEARCH("NOT OK",A69)))</formula>
    </cfRule>
  </conditionalFormatting>
  <conditionalFormatting sqref="A123 K123">
    <cfRule type="containsText" dxfId="360" priority="478" operator="containsText" text="NOT OK">
      <formula>NOT(ISERROR(SEARCH("NOT OK",A123)))</formula>
    </cfRule>
  </conditionalFormatting>
  <conditionalFormatting sqref="K150 A150">
    <cfRule type="containsText" dxfId="359" priority="477" operator="containsText" text="NOT OK">
      <formula>NOT(ISERROR(SEARCH("NOT OK",A150)))</formula>
    </cfRule>
  </conditionalFormatting>
  <conditionalFormatting sqref="K204 A204">
    <cfRule type="containsText" dxfId="358" priority="475" operator="containsText" text="NOT OK">
      <formula>NOT(ISERROR(SEARCH("NOT OK",A204)))</formula>
    </cfRule>
  </conditionalFormatting>
  <conditionalFormatting sqref="K231 A231">
    <cfRule type="containsText" dxfId="357" priority="474" operator="containsText" text="NOT OK">
      <formula>NOT(ISERROR(SEARCH("NOT OK",A231)))</formula>
    </cfRule>
  </conditionalFormatting>
  <conditionalFormatting sqref="A231 K231">
    <cfRule type="containsText" dxfId="356" priority="473" operator="containsText" text="NOT OK">
      <formula>NOT(ISERROR(SEARCH("NOT OK",A231)))</formula>
    </cfRule>
  </conditionalFormatting>
  <conditionalFormatting sqref="A27 K27">
    <cfRule type="containsText" dxfId="355" priority="455" operator="containsText" text="NOT OK">
      <formula>NOT(ISERROR(SEARCH("NOT OK",A27)))</formula>
    </cfRule>
  </conditionalFormatting>
  <conditionalFormatting sqref="K108 A108">
    <cfRule type="containsText" dxfId="354" priority="450" operator="containsText" text="NOT OK">
      <formula>NOT(ISERROR(SEARCH("NOT OK",A108)))</formula>
    </cfRule>
  </conditionalFormatting>
  <conditionalFormatting sqref="A189 K189">
    <cfRule type="containsText" dxfId="353" priority="444" operator="containsText" text="NOT OK">
      <formula>NOT(ISERROR(SEARCH("NOT OK",A189)))</formula>
    </cfRule>
  </conditionalFormatting>
  <conditionalFormatting sqref="A54 K54">
    <cfRule type="containsText" dxfId="352" priority="373" operator="containsText" text="NOT OK">
      <formula>NOT(ISERROR(SEARCH("NOT OK",A54)))</formula>
    </cfRule>
  </conditionalFormatting>
  <conditionalFormatting sqref="A81 K81">
    <cfRule type="containsText" dxfId="351" priority="371" operator="containsText" text="NOT OK">
      <formula>NOT(ISERROR(SEARCH("NOT OK",A81)))</formula>
    </cfRule>
  </conditionalFormatting>
  <conditionalFormatting sqref="K135 A135">
    <cfRule type="containsText" dxfId="350" priority="370" operator="containsText" text="NOT OK">
      <formula>NOT(ISERROR(SEARCH("NOT OK",A135)))</formula>
    </cfRule>
  </conditionalFormatting>
  <conditionalFormatting sqref="K162 A162">
    <cfRule type="containsText" dxfId="349" priority="368" operator="containsText" text="NOT OK">
      <formula>NOT(ISERROR(SEARCH("NOT OK",A162)))</formula>
    </cfRule>
  </conditionalFormatting>
  <conditionalFormatting sqref="A216 K216">
    <cfRule type="containsText" dxfId="348" priority="366" operator="containsText" text="NOT OK">
      <formula>NOT(ISERROR(SEARCH("NOT OK",A216)))</formula>
    </cfRule>
  </conditionalFormatting>
  <conditionalFormatting sqref="A243 K243">
    <cfRule type="containsText" dxfId="347" priority="364" operator="containsText" text="NOT OK">
      <formula>NOT(ISERROR(SEARCH("NOT OK",A243)))</formula>
    </cfRule>
  </conditionalFormatting>
  <conditionalFormatting sqref="K49:K51 A49:A51">
    <cfRule type="containsText" dxfId="346" priority="196" operator="containsText" text="NOT OK">
      <formula>NOT(ISERROR(SEARCH("NOT OK",A49)))</formula>
    </cfRule>
  </conditionalFormatting>
  <conditionalFormatting sqref="K76:K78 A76:A78">
    <cfRule type="containsText" dxfId="345" priority="192" operator="containsText" text="NOT OK">
      <formula>NOT(ISERROR(SEARCH("NOT OK",A76)))</formula>
    </cfRule>
  </conditionalFormatting>
  <conditionalFormatting sqref="A130:A132 K130:K132">
    <cfRule type="containsText" dxfId="344" priority="188" operator="containsText" text="NOT OK">
      <formula>NOT(ISERROR(SEARCH("NOT OK",A130)))</formula>
    </cfRule>
  </conditionalFormatting>
  <conditionalFormatting sqref="A157:A159 K157:K159">
    <cfRule type="containsText" dxfId="343" priority="184" operator="containsText" text="NOT OK">
      <formula>NOT(ISERROR(SEARCH("NOT OK",A157)))</formula>
    </cfRule>
  </conditionalFormatting>
  <conditionalFormatting sqref="K211:K213 A211:A213">
    <cfRule type="containsText" dxfId="342" priority="180" operator="containsText" text="NOT OK">
      <formula>NOT(ISERROR(SEARCH("NOT OK",A211)))</formula>
    </cfRule>
  </conditionalFormatting>
  <conditionalFormatting sqref="K238:K240 A238:A240">
    <cfRule type="containsText" dxfId="341" priority="176" operator="containsText" text="NOT OK">
      <formula>NOT(ISERROR(SEARCH("NOT OK",A238)))</formula>
    </cfRule>
  </conditionalFormatting>
  <conditionalFormatting sqref="K20 A20">
    <cfRule type="containsText" dxfId="340" priority="124" operator="containsText" text="NOT OK">
      <formula>NOT(ISERROR(SEARCH("NOT OK",A20)))</formula>
    </cfRule>
  </conditionalFormatting>
  <conditionalFormatting sqref="A101 K101">
    <cfRule type="containsText" dxfId="339" priority="121" operator="containsText" text="NOT OK">
      <formula>NOT(ISERROR(SEARCH("NOT OK",A101)))</formula>
    </cfRule>
  </conditionalFormatting>
  <conditionalFormatting sqref="A43 K43">
    <cfRule type="containsText" dxfId="338" priority="66" operator="containsText" text="NOT OK">
      <formula>NOT(ISERROR(SEARCH("NOT OK",A43)))</formula>
    </cfRule>
  </conditionalFormatting>
  <conditionalFormatting sqref="K43 A43">
    <cfRule type="containsText" dxfId="337" priority="65" operator="containsText" text="NOT OK">
      <formula>NOT(ISERROR(SEARCH("NOT OK",A43)))</formula>
    </cfRule>
  </conditionalFormatting>
  <conditionalFormatting sqref="A232 K232">
    <cfRule type="containsText" dxfId="336" priority="55" operator="containsText" text="NOT OK">
      <formula>NOT(ISERROR(SEARCH("NOT OK",A232)))</formula>
    </cfRule>
  </conditionalFormatting>
  <conditionalFormatting sqref="A43 K43">
    <cfRule type="containsText" dxfId="335" priority="64" operator="containsText" text="NOT OK">
      <formula>NOT(ISERROR(SEARCH("NOT OK",A43)))</formula>
    </cfRule>
  </conditionalFormatting>
  <conditionalFormatting sqref="K232 A232">
    <cfRule type="containsText" dxfId="334" priority="54" operator="containsText" text="NOT OK">
      <formula>NOT(ISERROR(SEARCH("NOT OK",A232)))</formula>
    </cfRule>
  </conditionalFormatting>
  <conditionalFormatting sqref="A70 K70">
    <cfRule type="containsText" dxfId="333" priority="49" operator="containsText" text="NOT OK">
      <formula>NOT(ISERROR(SEARCH("NOT OK",A70)))</formula>
    </cfRule>
  </conditionalFormatting>
  <conditionalFormatting sqref="K100 A100">
    <cfRule type="containsText" dxfId="332" priority="40" operator="containsText" text="NOT OK">
      <formula>NOT(ISERROR(SEARCH("NOT OK",A100)))</formula>
    </cfRule>
  </conditionalFormatting>
  <conditionalFormatting sqref="K19 A19">
    <cfRule type="containsText" dxfId="331" priority="52" operator="containsText" text="NOT OK">
      <formula>NOT(ISERROR(SEARCH("NOT OK",A19)))</formula>
    </cfRule>
  </conditionalFormatting>
  <conditionalFormatting sqref="K70 A70">
    <cfRule type="containsText" dxfId="330" priority="48" operator="containsText" text="NOT OK">
      <formula>NOT(ISERROR(SEARCH("NOT OK",A70)))</formula>
    </cfRule>
  </conditionalFormatting>
  <conditionalFormatting sqref="K124 A124">
    <cfRule type="containsText" dxfId="329" priority="39" operator="containsText" text="NOT OK">
      <formula>NOT(ISERROR(SEARCH("NOT OK",A124)))</formula>
    </cfRule>
  </conditionalFormatting>
  <conditionalFormatting sqref="A70 K70">
    <cfRule type="containsText" dxfId="328" priority="47" operator="containsText" text="NOT OK">
      <formula>NOT(ISERROR(SEARCH("NOT OK",A70)))</formula>
    </cfRule>
  </conditionalFormatting>
  <conditionalFormatting sqref="A124 K124">
    <cfRule type="containsText" dxfId="327" priority="38" operator="containsText" text="NOT OK">
      <formula>NOT(ISERROR(SEARCH("NOT OK",A124)))</formula>
    </cfRule>
  </conditionalFormatting>
  <conditionalFormatting sqref="A151 K151">
    <cfRule type="containsText" dxfId="326" priority="32" operator="containsText" text="NOT OK">
      <formula>NOT(ISERROR(SEARCH("NOT OK",A151)))</formula>
    </cfRule>
  </conditionalFormatting>
  <conditionalFormatting sqref="K178 A178">
    <cfRule type="containsText" dxfId="325" priority="26" operator="containsText" text="NOT OK">
      <formula>NOT(ISERROR(SEARCH("NOT OK",A178)))</formula>
    </cfRule>
  </conditionalFormatting>
  <conditionalFormatting sqref="K151 A151">
    <cfRule type="containsText" dxfId="324" priority="33" operator="containsText" text="NOT OK">
      <formula>NOT(ISERROR(SEARCH("NOT OK",A151)))</formula>
    </cfRule>
  </conditionalFormatting>
  <conditionalFormatting sqref="K181 A181">
    <cfRule type="containsText" dxfId="323" priority="24" operator="containsText" text="NOT OK">
      <formula>NOT(ISERROR(SEARCH("NOT OK",A181)))</formula>
    </cfRule>
  </conditionalFormatting>
  <conditionalFormatting sqref="A182 K182">
    <cfRule type="containsText" dxfId="322" priority="25" operator="containsText" text="NOT OK">
      <formula>NOT(ISERROR(SEARCH("NOT OK",A182)))</formula>
    </cfRule>
  </conditionalFormatting>
  <conditionalFormatting sqref="K205 A205">
    <cfRule type="containsText" dxfId="321" priority="23" operator="containsText" text="NOT OK">
      <formula>NOT(ISERROR(SEARCH("NOT OK",A205)))</formula>
    </cfRule>
  </conditionalFormatting>
  <conditionalFormatting sqref="K47 A47">
    <cfRule type="containsText" dxfId="320" priority="16" operator="containsText" text="NOT OK">
      <formula>NOT(ISERROR(SEARCH("NOT OK",A47)))</formula>
    </cfRule>
  </conditionalFormatting>
  <conditionalFormatting sqref="K47 A47">
    <cfRule type="containsText" dxfId="319" priority="15" operator="containsText" text="NOT OK">
      <formula>NOT(ISERROR(SEARCH("NOT OK",A47)))</formula>
    </cfRule>
  </conditionalFormatting>
  <conditionalFormatting sqref="K46 A46">
    <cfRule type="containsText" dxfId="318" priority="14" operator="containsText" text="NOT OK">
      <formula>NOT(ISERROR(SEARCH("NOT OK",A46)))</formula>
    </cfRule>
  </conditionalFormatting>
  <conditionalFormatting sqref="K74 A74">
    <cfRule type="containsText" dxfId="317" priority="13" operator="containsText" text="NOT OK">
      <formula>NOT(ISERROR(SEARCH("NOT OK",A74)))</formula>
    </cfRule>
  </conditionalFormatting>
  <conditionalFormatting sqref="K74 A74">
    <cfRule type="containsText" dxfId="316" priority="12" operator="containsText" text="NOT OK">
      <formula>NOT(ISERROR(SEARCH("NOT OK",A74)))</formula>
    </cfRule>
  </conditionalFormatting>
  <conditionalFormatting sqref="K73 A73">
    <cfRule type="containsText" dxfId="315" priority="11" operator="containsText" text="NOT OK">
      <formula>NOT(ISERROR(SEARCH("NOT OK",A73)))</formula>
    </cfRule>
  </conditionalFormatting>
  <conditionalFormatting sqref="A128 K128">
    <cfRule type="containsText" dxfId="314" priority="10" operator="containsText" text="NOT OK">
      <formula>NOT(ISERROR(SEARCH("NOT OK",A128)))</formula>
    </cfRule>
  </conditionalFormatting>
  <conditionalFormatting sqref="A128 K128">
    <cfRule type="containsText" dxfId="313" priority="9" operator="containsText" text="NOT OK">
      <formula>NOT(ISERROR(SEARCH("NOT OK",A128)))</formula>
    </cfRule>
  </conditionalFormatting>
  <conditionalFormatting sqref="K127 A127">
    <cfRule type="containsText" dxfId="312" priority="8" operator="containsText" text="NOT OK">
      <formula>NOT(ISERROR(SEARCH("NOT OK",A127)))</formula>
    </cfRule>
  </conditionalFormatting>
  <conditionalFormatting sqref="A155 K155">
    <cfRule type="containsText" dxfId="311" priority="7" operator="containsText" text="NOT OK">
      <formula>NOT(ISERROR(SEARCH("NOT OK",A155)))</formula>
    </cfRule>
  </conditionalFormatting>
  <conditionalFormatting sqref="A155 K155">
    <cfRule type="containsText" dxfId="310" priority="6" operator="containsText" text="NOT OK">
      <formula>NOT(ISERROR(SEARCH("NOT OK",A155)))</formula>
    </cfRule>
  </conditionalFormatting>
  <conditionalFormatting sqref="K154 A154">
    <cfRule type="containsText" dxfId="309" priority="5" operator="containsText" text="NOT OK">
      <formula>NOT(ISERROR(SEARCH("NOT OK",A154)))</formula>
    </cfRule>
  </conditionalFormatting>
  <conditionalFormatting sqref="K208 A208">
    <cfRule type="containsText" dxfId="308" priority="3" operator="containsText" text="NOT OK">
      <formula>NOT(ISERROR(SEARCH("NOT OK",A208)))</formula>
    </cfRule>
  </conditionalFormatting>
  <conditionalFormatting sqref="A209 K209">
    <cfRule type="containsText" dxfId="307" priority="4" operator="containsText" text="NOT OK">
      <formula>NOT(ISERROR(SEARCH("NOT OK",A209)))</formula>
    </cfRule>
  </conditionalFormatting>
  <conditionalFormatting sqref="K235 A235">
    <cfRule type="containsText" dxfId="306" priority="1" operator="containsText" text="NOT OK">
      <formula>NOT(ISERROR(SEARCH("NOT OK",A235)))</formula>
    </cfRule>
  </conditionalFormatting>
  <conditionalFormatting sqref="A236 K236">
    <cfRule type="containsText" dxfId="305" priority="2" operator="containsText" text="NOT OK">
      <formula>NOT(ISERROR(SEARCH("NOT OK",A236)))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Don Mueang International Airport</oddHeader>
  </headerFooter>
  <rowBreaks count="2" manualBreakCount="2">
    <brk id="82" min="11" max="22" man="1"/>
    <brk id="163" min="1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244"/>
  <sheetViews>
    <sheetView zoomScaleNormal="100" workbookViewId="0">
      <selection activeCell="A11" sqref="A11"/>
    </sheetView>
  </sheetViews>
  <sheetFormatPr defaultColWidth="9.140625" defaultRowHeight="12.75" x14ac:dyDescent="0.2"/>
  <cols>
    <col min="1" max="1" width="9.140625" style="3"/>
    <col min="2" max="2" width="12.42578125" style="1" customWidth="1"/>
    <col min="3" max="3" width="14.42578125" style="1" customWidth="1"/>
    <col min="4" max="4" width="13.28515625" style="1" customWidth="1"/>
    <col min="5" max="5" width="14.140625" style="1" customWidth="1"/>
    <col min="6" max="6" width="12.85546875" style="1" customWidth="1"/>
    <col min="7" max="7" width="13.85546875" style="1" customWidth="1"/>
    <col min="8" max="8" width="13" style="1" customWidth="1"/>
    <col min="9" max="9" width="11.5703125" style="2" customWidth="1"/>
    <col min="10" max="10" width="7" style="1" customWidth="1"/>
    <col min="11" max="11" width="7" style="3"/>
    <col min="12" max="12" width="13" style="1" customWidth="1"/>
    <col min="13" max="13" width="14.42578125" style="1" customWidth="1"/>
    <col min="14" max="14" width="12.7109375" style="1" customWidth="1"/>
    <col min="15" max="15" width="15.28515625" style="1" customWidth="1"/>
    <col min="16" max="16" width="16.5703125" style="1" customWidth="1"/>
    <col min="17" max="17" width="15.5703125" style="1" customWidth="1"/>
    <col min="18" max="18" width="14.28515625" style="1" customWidth="1"/>
    <col min="19" max="19" width="13.28515625" style="1" customWidth="1"/>
    <col min="20" max="20" width="16.28515625" style="1" customWidth="1"/>
    <col min="21" max="22" width="13.5703125" style="1" customWidth="1"/>
    <col min="23" max="23" width="14.85546875" style="2" customWidth="1"/>
    <col min="24" max="16384" width="9.140625" style="1"/>
  </cols>
  <sheetData>
    <row r="1" spans="1:23" ht="13.5" thickBot="1" x14ac:dyDescent="0.25"/>
    <row r="2" spans="1:23" ht="13.5" thickTop="1" x14ac:dyDescent="0.2">
      <c r="B2" s="528" t="s">
        <v>0</v>
      </c>
      <c r="C2" s="529"/>
      <c r="D2" s="529"/>
      <c r="E2" s="529"/>
      <c r="F2" s="529"/>
      <c r="G2" s="529"/>
      <c r="H2" s="529"/>
      <c r="I2" s="530"/>
      <c r="J2" s="3"/>
      <c r="L2" s="531" t="s">
        <v>1</v>
      </c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3"/>
    </row>
    <row r="3" spans="1:23" ht="13.5" thickBot="1" x14ac:dyDescent="0.25">
      <c r="B3" s="534" t="s">
        <v>46</v>
      </c>
      <c r="C3" s="535"/>
      <c r="D3" s="535"/>
      <c r="E3" s="535"/>
      <c r="F3" s="535"/>
      <c r="G3" s="535"/>
      <c r="H3" s="535"/>
      <c r="I3" s="536"/>
      <c r="J3" s="3"/>
      <c r="L3" s="537" t="s">
        <v>48</v>
      </c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9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540" t="s">
        <v>64</v>
      </c>
      <c r="D5" s="541"/>
      <c r="E5" s="542"/>
      <c r="F5" s="540" t="s">
        <v>65</v>
      </c>
      <c r="G5" s="541"/>
      <c r="H5" s="542"/>
      <c r="I5" s="105" t="s">
        <v>2</v>
      </c>
      <c r="J5" s="3"/>
      <c r="L5" s="11"/>
      <c r="M5" s="543" t="s">
        <v>64</v>
      </c>
      <c r="N5" s="544"/>
      <c r="O5" s="544"/>
      <c r="P5" s="544"/>
      <c r="Q5" s="545"/>
      <c r="R5" s="543" t="s">
        <v>65</v>
      </c>
      <c r="S5" s="544"/>
      <c r="T5" s="544"/>
      <c r="U5" s="544"/>
      <c r="V5" s="545"/>
      <c r="W5" s="12" t="s">
        <v>2</v>
      </c>
    </row>
    <row r="6" spans="1:23" ht="13.5" thickTop="1" x14ac:dyDescent="0.2">
      <c r="B6" s="106" t="s">
        <v>3</v>
      </c>
      <c r="C6" s="107"/>
      <c r="D6" s="108"/>
      <c r="E6" s="109"/>
      <c r="F6" s="107"/>
      <c r="G6" s="108"/>
      <c r="H6" s="109"/>
      <c r="I6" s="110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1"/>
      <c r="C7" s="112" t="s">
        <v>5</v>
      </c>
      <c r="D7" s="113" t="s">
        <v>6</v>
      </c>
      <c r="E7" s="506" t="s">
        <v>7</v>
      </c>
      <c r="F7" s="112" t="s">
        <v>5</v>
      </c>
      <c r="G7" s="113" t="s">
        <v>6</v>
      </c>
      <c r="H7" s="114" t="s">
        <v>7</v>
      </c>
      <c r="I7" s="115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x14ac:dyDescent="0.2">
      <c r="B8" s="106"/>
      <c r="C8" s="116"/>
      <c r="D8" s="117"/>
      <c r="E8" s="157"/>
      <c r="F8" s="116"/>
      <c r="G8" s="117"/>
      <c r="H8" s="157"/>
      <c r="I8" s="119"/>
      <c r="J8" s="3"/>
      <c r="L8" s="13"/>
      <c r="M8" s="33"/>
      <c r="N8" s="30"/>
      <c r="O8" s="31"/>
      <c r="P8" s="328"/>
      <c r="Q8" s="34"/>
      <c r="R8" s="33"/>
      <c r="S8" s="30"/>
      <c r="T8" s="31"/>
      <c r="U8" s="328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10</v>
      </c>
      <c r="C9" s="120">
        <v>430</v>
      </c>
      <c r="D9" s="122">
        <v>431</v>
      </c>
      <c r="E9" s="158">
        <f>SUM(C9:D9)</f>
        <v>861</v>
      </c>
      <c r="F9" s="120">
        <v>564</v>
      </c>
      <c r="G9" s="122">
        <v>564</v>
      </c>
      <c r="H9" s="158">
        <f>SUM(F9:G9)</f>
        <v>1128</v>
      </c>
      <c r="I9" s="123">
        <f>IF(E9=0,0,((H9/E9)-1)*100)</f>
        <v>31.010452961672463</v>
      </c>
      <c r="J9" s="3"/>
      <c r="L9" s="13" t="s">
        <v>10</v>
      </c>
      <c r="M9" s="39">
        <v>52948</v>
      </c>
      <c r="N9" s="37">
        <v>55020</v>
      </c>
      <c r="O9" s="169">
        <f>SUM(M9:N9)</f>
        <v>107968</v>
      </c>
      <c r="P9" s="326">
        <v>0</v>
      </c>
      <c r="Q9" s="169">
        <f>O9+P9</f>
        <v>107968</v>
      </c>
      <c r="R9" s="39">
        <v>75639</v>
      </c>
      <c r="S9" s="37">
        <v>77552</v>
      </c>
      <c r="T9" s="169">
        <f>SUM(R9:S9)</f>
        <v>153191</v>
      </c>
      <c r="U9" s="326">
        <v>0</v>
      </c>
      <c r="V9" s="169">
        <f>T9+U9</f>
        <v>153191</v>
      </c>
      <c r="W9" s="40">
        <f>IF(Q9=0,0,((V9/Q9)-1)*100)</f>
        <v>41.885558684054523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11</v>
      </c>
      <c r="C10" s="120">
        <v>459</v>
      </c>
      <c r="D10" s="122">
        <v>460</v>
      </c>
      <c r="E10" s="158">
        <f t="shared" ref="E10:E13" si="0">SUM(C10:D10)</f>
        <v>919</v>
      </c>
      <c r="F10" s="120">
        <v>614</v>
      </c>
      <c r="G10" s="122">
        <v>614</v>
      </c>
      <c r="H10" s="158">
        <f t="shared" ref="H10:H17" si="1">SUM(F10:G10)</f>
        <v>1228</v>
      </c>
      <c r="I10" s="123">
        <f>IF(E10=0,0,((H10/E10)-1)*100)</f>
        <v>33.623503808487484</v>
      </c>
      <c r="J10" s="3"/>
      <c r="K10" s="6"/>
      <c r="L10" s="13" t="s">
        <v>11</v>
      </c>
      <c r="M10" s="39">
        <v>65882</v>
      </c>
      <c r="N10" s="37">
        <v>61238</v>
      </c>
      <c r="O10" s="169">
        <f>SUM(M10:N10)</f>
        <v>127120</v>
      </c>
      <c r="P10" s="326">
        <v>0</v>
      </c>
      <c r="Q10" s="169">
        <f>O10+P10</f>
        <v>127120</v>
      </c>
      <c r="R10" s="39">
        <v>88050</v>
      </c>
      <c r="S10" s="37">
        <v>84163</v>
      </c>
      <c r="T10" s="169">
        <f>SUM(R10:S10)</f>
        <v>172213</v>
      </c>
      <c r="U10" s="326">
        <v>0</v>
      </c>
      <c r="V10" s="169">
        <f>T10+U10</f>
        <v>172213</v>
      </c>
      <c r="W10" s="40">
        <f>IF(Q10=0,0,((V10/Q10)-1)*100)</f>
        <v>35.472781623662677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12</v>
      </c>
      <c r="C11" s="124">
        <v>540</v>
      </c>
      <c r="D11" s="125">
        <v>538</v>
      </c>
      <c r="E11" s="158">
        <f t="shared" si="0"/>
        <v>1078</v>
      </c>
      <c r="F11" s="124">
        <v>634</v>
      </c>
      <c r="G11" s="125">
        <v>633</v>
      </c>
      <c r="H11" s="158">
        <f t="shared" si="1"/>
        <v>1267</v>
      </c>
      <c r="I11" s="123">
        <f>IF(E11=0,0,((H11/E11)-1)*100)</f>
        <v>17.532467532467532</v>
      </c>
      <c r="J11" s="3"/>
      <c r="K11" s="6"/>
      <c r="L11" s="22" t="s">
        <v>12</v>
      </c>
      <c r="M11" s="39">
        <v>84786</v>
      </c>
      <c r="N11" s="37">
        <v>81231</v>
      </c>
      <c r="O11" s="169">
        <f t="shared" ref="O11" si="2">SUM(M11:N11)</f>
        <v>166017</v>
      </c>
      <c r="P11" s="327">
        <v>0</v>
      </c>
      <c r="Q11" s="267">
        <f t="shared" ref="Q11" si="3">O11+P11</f>
        <v>166017</v>
      </c>
      <c r="R11" s="39">
        <v>91894</v>
      </c>
      <c r="S11" s="37">
        <v>89416</v>
      </c>
      <c r="T11" s="169">
        <f t="shared" ref="T11" si="4">SUM(R11:S11)</f>
        <v>181310</v>
      </c>
      <c r="U11" s="327">
        <v>0</v>
      </c>
      <c r="V11" s="267">
        <f t="shared" ref="V11" si="5">T11+U11</f>
        <v>181310</v>
      </c>
      <c r="W11" s="40">
        <f>IF(Q11=0,0,((V11/Q11)-1)*100)</f>
        <v>9.2117072348012474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57</v>
      </c>
      <c r="C12" s="127">
        <f t="shared" ref="C12:D12" si="6">+C9+C10+C11</f>
        <v>1429</v>
      </c>
      <c r="D12" s="129">
        <f t="shared" si="6"/>
        <v>1429</v>
      </c>
      <c r="E12" s="162">
        <f t="shared" si="0"/>
        <v>2858</v>
      </c>
      <c r="F12" s="127">
        <f t="shared" ref="F12:G12" si="7">+F9+F10+F11</f>
        <v>1812</v>
      </c>
      <c r="G12" s="129">
        <f t="shared" si="7"/>
        <v>1811</v>
      </c>
      <c r="H12" s="162">
        <f t="shared" si="1"/>
        <v>3623</v>
      </c>
      <c r="I12" s="130">
        <f>IF(E12=0,0,((H12/E12)-1)*100)</f>
        <v>26.766969909027296</v>
      </c>
      <c r="J12" s="3"/>
      <c r="L12" s="41" t="s">
        <v>57</v>
      </c>
      <c r="M12" s="45">
        <f>+M9+M10+M11</f>
        <v>203616</v>
      </c>
      <c r="N12" s="43">
        <f t="shared" ref="N12" si="8">+N9+N10+N11</f>
        <v>197489</v>
      </c>
      <c r="O12" s="170">
        <f>+O9+O10+O11</f>
        <v>401105</v>
      </c>
      <c r="P12" s="43">
        <f t="shared" ref="P12:Q12" si="9">+P9+P10+P11</f>
        <v>0</v>
      </c>
      <c r="Q12" s="170">
        <f t="shared" si="9"/>
        <v>401105</v>
      </c>
      <c r="R12" s="45">
        <f>+R9+R10+R11</f>
        <v>255583</v>
      </c>
      <c r="S12" s="43">
        <f t="shared" ref="S12:V12" si="10">+S9+S10+S11</f>
        <v>251131</v>
      </c>
      <c r="T12" s="170">
        <f>+T9+T10+T11</f>
        <v>506714</v>
      </c>
      <c r="U12" s="43">
        <f t="shared" si="10"/>
        <v>0</v>
      </c>
      <c r="V12" s="170">
        <f t="shared" si="10"/>
        <v>506714</v>
      </c>
      <c r="W12" s="46">
        <f>IF(Q12=0,0,((V12/Q12)-1)*100)</f>
        <v>26.329514715598169</v>
      </c>
    </row>
    <row r="13" spans="1:23" ht="13.5" thickTop="1" x14ac:dyDescent="0.2">
      <c r="A13" s="3" t="str">
        <f t="shared" ref="A13:A67" si="11">IF(ISERROR(F13/G13)," ",IF(F13/G13&gt;0.5,IF(F13/G13&lt;1.5," ","NOT OK"),"NOT OK"))</f>
        <v xml:space="preserve"> </v>
      </c>
      <c r="B13" s="106" t="s">
        <v>13</v>
      </c>
      <c r="C13" s="120">
        <v>580</v>
      </c>
      <c r="D13" s="122">
        <v>580</v>
      </c>
      <c r="E13" s="158">
        <f t="shared" si="0"/>
        <v>1160</v>
      </c>
      <c r="F13" s="120">
        <v>670</v>
      </c>
      <c r="G13" s="122">
        <v>672</v>
      </c>
      <c r="H13" s="158">
        <f t="shared" si="1"/>
        <v>1342</v>
      </c>
      <c r="I13" s="123">
        <f t="shared" ref="I13" si="12">IF(E13=0,0,((H13/E13)-1)*100)</f>
        <v>15.689655172413786</v>
      </c>
      <c r="J13" s="3"/>
      <c r="L13" s="13" t="s">
        <v>13</v>
      </c>
      <c r="M13" s="39">
        <v>90949</v>
      </c>
      <c r="N13" s="500">
        <v>87464</v>
      </c>
      <c r="O13" s="169">
        <f t="shared" ref="O13" si="13">+M13+N13</f>
        <v>178413</v>
      </c>
      <c r="P13" s="326">
        <v>0</v>
      </c>
      <c r="Q13" s="169">
        <f>O13+P13</f>
        <v>178413</v>
      </c>
      <c r="R13" s="39">
        <v>95155</v>
      </c>
      <c r="S13" s="500">
        <v>97059</v>
      </c>
      <c r="T13" s="169">
        <f t="shared" ref="T13" si="14">+R13+S13</f>
        <v>192214</v>
      </c>
      <c r="U13" s="326">
        <v>0</v>
      </c>
      <c r="V13" s="169">
        <f>T13+U13</f>
        <v>192214</v>
      </c>
      <c r="W13" s="40">
        <f t="shared" ref="W13" si="15">IF(Q13=0,0,((V13/Q13)-1)*100)</f>
        <v>7.7354228671677516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14</v>
      </c>
      <c r="C14" s="120">
        <v>541</v>
      </c>
      <c r="D14" s="122">
        <v>542</v>
      </c>
      <c r="E14" s="158">
        <f>SUM(C14:D14)</f>
        <v>1083</v>
      </c>
      <c r="F14" s="120">
        <v>389</v>
      </c>
      <c r="G14" s="122">
        <v>386</v>
      </c>
      <c r="H14" s="158">
        <f>SUM(F14:G14)</f>
        <v>775</v>
      </c>
      <c r="I14" s="123">
        <f>IF(E14=0,0,((H14/E14)-1)*100)</f>
        <v>-28.439519852262229</v>
      </c>
      <c r="J14" s="3"/>
      <c r="L14" s="13" t="s">
        <v>14</v>
      </c>
      <c r="M14" s="37">
        <v>83202</v>
      </c>
      <c r="N14" s="473">
        <v>87384</v>
      </c>
      <c r="O14" s="172">
        <f>+M14+N14</f>
        <v>170586</v>
      </c>
      <c r="P14" s="326">
        <v>0</v>
      </c>
      <c r="Q14" s="169">
        <f>O14+P14</f>
        <v>170586</v>
      </c>
      <c r="R14" s="37">
        <v>32793</v>
      </c>
      <c r="S14" s="473">
        <v>39475</v>
      </c>
      <c r="T14" s="172">
        <f>+R14+S14</f>
        <v>72268</v>
      </c>
      <c r="U14" s="326">
        <v>0</v>
      </c>
      <c r="V14" s="169">
        <f>T14+U14</f>
        <v>72268</v>
      </c>
      <c r="W14" s="40">
        <f>IF(Q14=0,0,((V14/Q14)-1)*100)</f>
        <v>-57.635444878243234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15</v>
      </c>
      <c r="C15" s="120">
        <v>566</v>
      </c>
      <c r="D15" s="122">
        <v>565</v>
      </c>
      <c r="E15" s="158">
        <f>SUM(C15:D15)</f>
        <v>1131</v>
      </c>
      <c r="F15" s="120">
        <v>158</v>
      </c>
      <c r="G15" s="122">
        <v>158</v>
      </c>
      <c r="H15" s="158">
        <f>SUM(F15:G15)</f>
        <v>316</v>
      </c>
      <c r="I15" s="123">
        <f>IF(E15=0,0,((H15/E15)-1)*100)</f>
        <v>-72.060123784261719</v>
      </c>
      <c r="J15" s="7"/>
      <c r="L15" s="13" t="s">
        <v>15</v>
      </c>
      <c r="M15" s="37">
        <v>84396</v>
      </c>
      <c r="N15" s="473">
        <v>86225</v>
      </c>
      <c r="O15" s="477">
        <f>+M15+N15</f>
        <v>170621</v>
      </c>
      <c r="P15" s="489">
        <v>0</v>
      </c>
      <c r="Q15" s="169">
        <f>O15+P15</f>
        <v>170621</v>
      </c>
      <c r="R15" s="37">
        <v>7673</v>
      </c>
      <c r="S15" s="473">
        <v>13322</v>
      </c>
      <c r="T15" s="477">
        <f>+R15+S15</f>
        <v>20995</v>
      </c>
      <c r="U15" s="489">
        <v>0</v>
      </c>
      <c r="V15" s="169">
        <f>T15+U15</f>
        <v>20995</v>
      </c>
      <c r="W15" s="40">
        <f>IF(Q15=0,0,((V15/Q15)-1)*100)</f>
        <v>-87.694949625192677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61</v>
      </c>
      <c r="C16" s="127">
        <f>+C13+C14+C15</f>
        <v>1687</v>
      </c>
      <c r="D16" s="129">
        <f t="shared" ref="D16:H16" si="16">+D13+D14+D15</f>
        <v>1687</v>
      </c>
      <c r="E16" s="162">
        <f t="shared" si="16"/>
        <v>3374</v>
      </c>
      <c r="F16" s="127">
        <f t="shared" si="16"/>
        <v>1217</v>
      </c>
      <c r="G16" s="129">
        <f t="shared" si="16"/>
        <v>1216</v>
      </c>
      <c r="H16" s="162">
        <f t="shared" si="16"/>
        <v>2433</v>
      </c>
      <c r="I16" s="130">
        <f>IF(E16=0,0,((H16/E16)-1)*100)</f>
        <v>-27.889745109662123</v>
      </c>
      <c r="J16" s="3"/>
      <c r="L16" s="41" t="s">
        <v>61</v>
      </c>
      <c r="M16" s="43">
        <f>+M13+M14+M15</f>
        <v>258547</v>
      </c>
      <c r="N16" s="474">
        <f t="shared" ref="N16:V16" si="17">+N13+N14+N15</f>
        <v>261073</v>
      </c>
      <c r="O16" s="483">
        <f t="shared" si="17"/>
        <v>519620</v>
      </c>
      <c r="P16" s="487">
        <f t="shared" si="17"/>
        <v>0</v>
      </c>
      <c r="Q16" s="170">
        <f t="shared" si="17"/>
        <v>519620</v>
      </c>
      <c r="R16" s="43">
        <f t="shared" si="17"/>
        <v>135621</v>
      </c>
      <c r="S16" s="474">
        <f t="shared" si="17"/>
        <v>149856</v>
      </c>
      <c r="T16" s="483">
        <f t="shared" si="17"/>
        <v>285477</v>
      </c>
      <c r="U16" s="487">
        <f t="shared" si="17"/>
        <v>0</v>
      </c>
      <c r="V16" s="170">
        <f t="shared" si="17"/>
        <v>285477</v>
      </c>
      <c r="W16" s="46">
        <f>IF(Q16=0,0,((V16/Q16)-1)*100)</f>
        <v>-45.060428774873948</v>
      </c>
    </row>
    <row r="17" spans="1:23" ht="13.5" thickTop="1" x14ac:dyDescent="0.2">
      <c r="A17" s="3" t="str">
        <f t="shared" ref="A17" si="18">IF(ISERROR(F17/G17)," ",IF(F17/G17&gt;0.5,IF(F17/G17&lt;1.5," ","NOT OK"),"NOT OK"))</f>
        <v xml:space="preserve"> </v>
      </c>
      <c r="B17" s="106" t="s">
        <v>16</v>
      </c>
      <c r="C17" s="120">
        <v>508</v>
      </c>
      <c r="D17" s="122">
        <v>510</v>
      </c>
      <c r="E17" s="158">
        <f t="shared" ref="E17" si="19">SUM(C17:D17)</f>
        <v>1018</v>
      </c>
      <c r="F17" s="120">
        <v>0</v>
      </c>
      <c r="G17" s="122">
        <v>0</v>
      </c>
      <c r="H17" s="158">
        <f t="shared" si="1"/>
        <v>0</v>
      </c>
      <c r="I17" s="123">
        <f t="shared" ref="I17" si="20">IF(E17=0,0,((H17/E17)-1)*100)</f>
        <v>-100</v>
      </c>
      <c r="J17" s="7"/>
      <c r="L17" s="13" t="s">
        <v>16</v>
      </c>
      <c r="M17" s="37">
        <v>74382</v>
      </c>
      <c r="N17" s="473">
        <v>72476</v>
      </c>
      <c r="O17" s="477">
        <f>+M17+N17</f>
        <v>146858</v>
      </c>
      <c r="P17" s="489">
        <v>0</v>
      </c>
      <c r="Q17" s="169">
        <f>O17+P17</f>
        <v>146858</v>
      </c>
      <c r="R17" s="37">
        <v>0</v>
      </c>
      <c r="S17" s="473">
        <v>0</v>
      </c>
      <c r="T17" s="477">
        <f>+R17+S17</f>
        <v>0</v>
      </c>
      <c r="U17" s="489">
        <v>0</v>
      </c>
      <c r="V17" s="169">
        <f>T17+U17</f>
        <v>0</v>
      </c>
      <c r="W17" s="40">
        <f t="shared" ref="W17" si="21">IF(Q17=0,0,((V17/Q17)-1)*100)</f>
        <v>-100</v>
      </c>
    </row>
    <row r="18" spans="1:23" ht="13.5" thickBot="1" x14ac:dyDescent="0.25">
      <c r="A18" s="3" t="str">
        <f t="shared" ref="A18" si="22">IF(ISERROR(F18/G18)," ",IF(F18/G18&gt;0.5,IF(F18/G18&lt;1.5," ","NOT OK"),"NOT OK"))</f>
        <v xml:space="preserve"> </v>
      </c>
      <c r="B18" s="106" t="s">
        <v>66</v>
      </c>
      <c r="C18" s="120">
        <v>525</v>
      </c>
      <c r="D18" s="122">
        <v>526</v>
      </c>
      <c r="E18" s="158">
        <f>SUM(C18:D18)</f>
        <v>1051</v>
      </c>
      <c r="F18" s="120">
        <v>2</v>
      </c>
      <c r="G18" s="122">
        <v>2</v>
      </c>
      <c r="H18" s="158">
        <f>SUM(F18:G18)</f>
        <v>4</v>
      </c>
      <c r="I18" s="123">
        <f t="shared" ref="I18" si="23">IF(E18=0,0,((H18/E18)-1)*100)</f>
        <v>-99.619410085632737</v>
      </c>
      <c r="L18" s="13" t="s">
        <v>66</v>
      </c>
      <c r="M18" s="37">
        <v>66310</v>
      </c>
      <c r="N18" s="473">
        <v>68911</v>
      </c>
      <c r="O18" s="477">
        <f>+M18+N18</f>
        <v>135221</v>
      </c>
      <c r="P18" s="489">
        <v>0</v>
      </c>
      <c r="Q18" s="169">
        <f>O18+P18</f>
        <v>135221</v>
      </c>
      <c r="R18" s="37">
        <v>0</v>
      </c>
      <c r="S18" s="473">
        <v>268</v>
      </c>
      <c r="T18" s="477">
        <f>+R18+S18</f>
        <v>268</v>
      </c>
      <c r="U18" s="489"/>
      <c r="V18" s="169">
        <f>T18+U18</f>
        <v>268</v>
      </c>
      <c r="W18" s="40">
        <f t="shared" ref="W18" si="24">IF(Q18=0,0,((V18/Q18)-1)*100)</f>
        <v>-99.801805932510476</v>
      </c>
    </row>
    <row r="19" spans="1:23" ht="14.25" thickTop="1" thickBot="1" x14ac:dyDescent="0.25">
      <c r="A19" s="3" t="str">
        <f>IF(ISERROR(F19/G19)," ",IF(F19/G19&gt;0.5,IF(F19/G19&lt;1.5," ","NOT OK"),"NOT OK"))</f>
        <v xml:space="preserve"> </v>
      </c>
      <c r="B19" s="126" t="s">
        <v>67</v>
      </c>
      <c r="C19" s="127">
        <f>C16+C17+C18</f>
        <v>2720</v>
      </c>
      <c r="D19" s="128">
        <f t="shared" ref="D19:H19" si="25">D16+D17+D18</f>
        <v>2723</v>
      </c>
      <c r="E19" s="511">
        <f t="shared" si="25"/>
        <v>5443</v>
      </c>
      <c r="F19" s="127">
        <f t="shared" si="25"/>
        <v>1219</v>
      </c>
      <c r="G19" s="129">
        <f t="shared" si="25"/>
        <v>1218</v>
      </c>
      <c r="H19" s="299">
        <f t="shared" si="25"/>
        <v>2437</v>
      </c>
      <c r="I19" s="130">
        <f>IF(E19=0,0,((H19/E19)-1)*100)</f>
        <v>-55.226896931839065</v>
      </c>
      <c r="J19" s="3"/>
      <c r="L19" s="41" t="s">
        <v>67</v>
      </c>
      <c r="M19" s="42">
        <f>M16+M17+M18</f>
        <v>399239</v>
      </c>
      <c r="N19" s="42">
        <f t="shared" ref="N19:V19" si="26">N16+N17+N18</f>
        <v>402460</v>
      </c>
      <c r="O19" s="512">
        <f t="shared" si="26"/>
        <v>801699</v>
      </c>
      <c r="P19" s="42">
        <f t="shared" si="26"/>
        <v>0</v>
      </c>
      <c r="Q19" s="512">
        <f t="shared" si="26"/>
        <v>801699</v>
      </c>
      <c r="R19" s="42">
        <f t="shared" si="26"/>
        <v>135621</v>
      </c>
      <c r="S19" s="42">
        <f t="shared" si="26"/>
        <v>150124</v>
      </c>
      <c r="T19" s="512">
        <f t="shared" si="26"/>
        <v>285745</v>
      </c>
      <c r="U19" s="42">
        <f t="shared" si="26"/>
        <v>0</v>
      </c>
      <c r="V19" s="512">
        <f t="shared" si="26"/>
        <v>285745</v>
      </c>
      <c r="W19" s="46">
        <f>IF(Q19=0,0,((V19/Q19)-1)*100)</f>
        <v>-64.357570609418246</v>
      </c>
    </row>
    <row r="20" spans="1:23" ht="14.25" thickTop="1" thickBot="1" x14ac:dyDescent="0.25">
      <c r="A20" s="3" t="str">
        <f>IF(ISERROR(F20/G20)," ",IF(F20/G20&gt;0.5,IF(F20/G20&lt;1.5," ","NOT OK"),"NOT OK"))</f>
        <v xml:space="preserve"> </v>
      </c>
      <c r="B20" s="126" t="s">
        <v>68</v>
      </c>
      <c r="C20" s="127">
        <f>+C12+C16+C17+C18</f>
        <v>4149</v>
      </c>
      <c r="D20" s="129">
        <f t="shared" ref="D20:H20" si="27">+D12+D16+D17+D18</f>
        <v>4152</v>
      </c>
      <c r="E20" s="162">
        <f t="shared" si="27"/>
        <v>8301</v>
      </c>
      <c r="F20" s="127">
        <f t="shared" si="27"/>
        <v>3031</v>
      </c>
      <c r="G20" s="129">
        <f t="shared" si="27"/>
        <v>3029</v>
      </c>
      <c r="H20" s="162">
        <f t="shared" si="27"/>
        <v>6060</v>
      </c>
      <c r="I20" s="130">
        <f>IF(E20=0,0,((H20/E20)-1)*100)</f>
        <v>-26.996747379833753</v>
      </c>
      <c r="J20" s="3"/>
      <c r="L20" s="41" t="s">
        <v>68</v>
      </c>
      <c r="M20" s="45">
        <f>+M12+M16+M17+M18</f>
        <v>602855</v>
      </c>
      <c r="N20" s="43">
        <f t="shared" ref="N20:V20" si="28">+N12+N16+N17+N18</f>
        <v>599949</v>
      </c>
      <c r="O20" s="170">
        <f t="shared" si="28"/>
        <v>1202804</v>
      </c>
      <c r="P20" s="43">
        <f t="shared" si="28"/>
        <v>0</v>
      </c>
      <c r="Q20" s="170">
        <f t="shared" si="28"/>
        <v>1202804</v>
      </c>
      <c r="R20" s="45">
        <f t="shared" si="28"/>
        <v>391204</v>
      </c>
      <c r="S20" s="43">
        <f t="shared" si="28"/>
        <v>401255</v>
      </c>
      <c r="T20" s="170">
        <f t="shared" si="28"/>
        <v>792459</v>
      </c>
      <c r="U20" s="43">
        <f t="shared" si="28"/>
        <v>0</v>
      </c>
      <c r="V20" s="170">
        <f t="shared" si="28"/>
        <v>792459</v>
      </c>
      <c r="W20" s="46">
        <f>IF(Q20=0,0,((V20/Q20)-1)*100)</f>
        <v>-34.115699648488032</v>
      </c>
    </row>
    <row r="21" spans="1:23" ht="14.25" thickTop="1" thickBot="1" x14ac:dyDescent="0.25">
      <c r="A21" s="8" t="str">
        <f>IF(ISERROR(F21/G21)," ",IF(F21/G21&gt;0.5,IF(F21/G21&lt;1.5," ","NOT OK"),"NOT OK"))</f>
        <v xml:space="preserve"> </v>
      </c>
      <c r="B21" s="106" t="s">
        <v>18</v>
      </c>
      <c r="C21" s="120">
        <v>507</v>
      </c>
      <c r="D21" s="122">
        <v>509</v>
      </c>
      <c r="E21" s="158">
        <f>SUM(C21:D21)</f>
        <v>1016</v>
      </c>
      <c r="F21" s="120"/>
      <c r="G21" s="122"/>
      <c r="H21" s="158"/>
      <c r="I21" s="123"/>
      <c r="J21" s="8"/>
      <c r="L21" s="13" t="s">
        <v>18</v>
      </c>
      <c r="M21" s="37">
        <v>68886</v>
      </c>
      <c r="N21" s="473">
        <v>66553</v>
      </c>
      <c r="O21" s="477">
        <f>+M21+N21</f>
        <v>135439</v>
      </c>
      <c r="P21" s="489">
        <v>0</v>
      </c>
      <c r="Q21" s="169">
        <f>O21+P21</f>
        <v>135439</v>
      </c>
      <c r="R21" s="37"/>
      <c r="S21" s="473"/>
      <c r="T21" s="477"/>
      <c r="U21" s="489"/>
      <c r="V21" s="169"/>
      <c r="W21" s="40"/>
    </row>
    <row r="22" spans="1:23" ht="15.75" customHeight="1" thickTop="1" thickBot="1" x14ac:dyDescent="0.25">
      <c r="A22" s="9" t="str">
        <f>IF(ISERROR(F22/G22)," ",IF(F22/G22&gt;0.5,IF(F22/G22&lt;1.5," ","NOT OK"),"NOT OK"))</f>
        <v xml:space="preserve"> </v>
      </c>
      <c r="B22" s="133" t="s">
        <v>19</v>
      </c>
      <c r="C22" s="127">
        <f t="shared" ref="C22:E22" si="29">+C17+C18+C21</f>
        <v>1540</v>
      </c>
      <c r="D22" s="135">
        <f t="shared" si="29"/>
        <v>1545</v>
      </c>
      <c r="E22" s="160">
        <f t="shared" si="29"/>
        <v>3085</v>
      </c>
      <c r="F22" s="127"/>
      <c r="G22" s="135"/>
      <c r="H22" s="160"/>
      <c r="I22" s="130"/>
      <c r="J22" s="9"/>
      <c r="K22" s="10"/>
      <c r="L22" s="47" t="s">
        <v>19</v>
      </c>
      <c r="M22" s="49">
        <f t="shared" ref="M22:Q22" si="30">+M17+M18+M21</f>
        <v>209578</v>
      </c>
      <c r="N22" s="475">
        <f t="shared" si="30"/>
        <v>207940</v>
      </c>
      <c r="O22" s="479">
        <f t="shared" si="30"/>
        <v>417518</v>
      </c>
      <c r="P22" s="488">
        <f t="shared" si="30"/>
        <v>0</v>
      </c>
      <c r="Q22" s="171">
        <f t="shared" si="30"/>
        <v>417518</v>
      </c>
      <c r="R22" s="49"/>
      <c r="S22" s="475"/>
      <c r="T22" s="479"/>
      <c r="U22" s="488"/>
      <c r="V22" s="171"/>
      <c r="W22" s="50"/>
    </row>
    <row r="23" spans="1:23" ht="13.5" thickTop="1" x14ac:dyDescent="0.2">
      <c r="A23" s="3" t="str">
        <f>IF(ISERROR(F23/G23)," ",IF(F23/G23&gt;0.5,IF(F23/G23&lt;1.5," ","NOT OK"),"NOT OK"))</f>
        <v xml:space="preserve"> </v>
      </c>
      <c r="B23" s="106" t="s">
        <v>20</v>
      </c>
      <c r="C23" s="120">
        <v>554</v>
      </c>
      <c r="D23" s="122">
        <v>554</v>
      </c>
      <c r="E23" s="161">
        <f>SUM(C23:D23)</f>
        <v>1108</v>
      </c>
      <c r="F23" s="120"/>
      <c r="G23" s="122"/>
      <c r="H23" s="161"/>
      <c r="I23" s="123"/>
      <c r="J23" s="3"/>
      <c r="L23" s="13" t="s">
        <v>21</v>
      </c>
      <c r="M23" s="37">
        <v>80160</v>
      </c>
      <c r="N23" s="473">
        <v>75535</v>
      </c>
      <c r="O23" s="477">
        <f>+M23+N23</f>
        <v>155695</v>
      </c>
      <c r="P23" s="489">
        <v>0</v>
      </c>
      <c r="Q23" s="169">
        <f>O23+P23</f>
        <v>155695</v>
      </c>
      <c r="R23" s="37"/>
      <c r="S23" s="473"/>
      <c r="T23" s="477"/>
      <c r="U23" s="489"/>
      <c r="V23" s="169"/>
      <c r="W23" s="40"/>
    </row>
    <row r="24" spans="1:23" x14ac:dyDescent="0.2">
      <c r="A24" s="3" t="str">
        <f t="shared" ref="A24" si="31">IF(ISERROR(F24/G24)," ",IF(F24/G24&gt;0.5,IF(F24/G24&lt;1.5," ","NOT OK"),"NOT OK"))</f>
        <v xml:space="preserve"> </v>
      </c>
      <c r="B24" s="106" t="s">
        <v>22</v>
      </c>
      <c r="C24" s="120">
        <v>572</v>
      </c>
      <c r="D24" s="122">
        <v>571</v>
      </c>
      <c r="E24" s="152">
        <f>SUM(C24:D24)</f>
        <v>1143</v>
      </c>
      <c r="F24" s="120"/>
      <c r="G24" s="122"/>
      <c r="H24" s="152"/>
      <c r="I24" s="123"/>
      <c r="J24" s="3"/>
      <c r="L24" s="13" t="s">
        <v>22</v>
      </c>
      <c r="M24" s="37">
        <v>82475</v>
      </c>
      <c r="N24" s="473">
        <v>84301</v>
      </c>
      <c r="O24" s="477">
        <f t="shared" ref="O24" si="32">+M24+N24</f>
        <v>166776</v>
      </c>
      <c r="P24" s="489">
        <v>0</v>
      </c>
      <c r="Q24" s="169">
        <f>O24+P24</f>
        <v>166776</v>
      </c>
      <c r="R24" s="37"/>
      <c r="S24" s="473"/>
      <c r="T24" s="477"/>
      <c r="U24" s="489"/>
      <c r="V24" s="169"/>
      <c r="W24" s="40"/>
    </row>
    <row r="25" spans="1:23" ht="13.5" thickBot="1" x14ac:dyDescent="0.25">
      <c r="A25" s="3" t="str">
        <f t="shared" ref="A25:A27" si="33">IF(ISERROR(F25/G25)," ",IF(F25/G25&gt;0.5,IF(F25/G25&lt;1.5," ","NOT OK"),"NOT OK"))</f>
        <v xml:space="preserve"> </v>
      </c>
      <c r="B25" s="106" t="s">
        <v>23</v>
      </c>
      <c r="C25" s="120">
        <v>506</v>
      </c>
      <c r="D25" s="136">
        <v>507</v>
      </c>
      <c r="E25" s="156">
        <f t="shared" ref="E25" si="34">SUM(C25:D25)</f>
        <v>1013</v>
      </c>
      <c r="F25" s="120"/>
      <c r="G25" s="136"/>
      <c r="H25" s="156"/>
      <c r="I25" s="137"/>
      <c r="J25" s="3"/>
      <c r="L25" s="13" t="s">
        <v>23</v>
      </c>
      <c r="M25" s="37">
        <v>66599</v>
      </c>
      <c r="N25" s="473">
        <v>64833</v>
      </c>
      <c r="O25" s="477">
        <f>+M25+N25</f>
        <v>131432</v>
      </c>
      <c r="P25" s="489">
        <v>0</v>
      </c>
      <c r="Q25" s="169">
        <f>O25+P25</f>
        <v>131432</v>
      </c>
      <c r="R25" s="37"/>
      <c r="S25" s="473"/>
      <c r="T25" s="477"/>
      <c r="U25" s="489"/>
      <c r="V25" s="169"/>
      <c r="W25" s="40"/>
    </row>
    <row r="26" spans="1:23" ht="14.25" thickTop="1" thickBot="1" x14ac:dyDescent="0.25">
      <c r="A26" s="3" t="str">
        <f t="shared" si="33"/>
        <v xml:space="preserve"> </v>
      </c>
      <c r="B26" s="126" t="s">
        <v>40</v>
      </c>
      <c r="C26" s="127">
        <f>+C23+C24+C25</f>
        <v>1632</v>
      </c>
      <c r="D26" s="127">
        <f t="shared" ref="D26:E26" si="35">+D23+D24+D25</f>
        <v>1632</v>
      </c>
      <c r="E26" s="127">
        <f t="shared" si="35"/>
        <v>3264</v>
      </c>
      <c r="F26" s="127"/>
      <c r="G26" s="127"/>
      <c r="H26" s="127"/>
      <c r="I26" s="130"/>
      <c r="J26" s="3"/>
      <c r="L26" s="472" t="s">
        <v>40</v>
      </c>
      <c r="M26" s="43">
        <f t="shared" ref="M26:Q26" si="36">+M23+M24+M25</f>
        <v>229234</v>
      </c>
      <c r="N26" s="474">
        <f t="shared" si="36"/>
        <v>224669</v>
      </c>
      <c r="O26" s="483">
        <f t="shared" si="36"/>
        <v>453903</v>
      </c>
      <c r="P26" s="487">
        <f t="shared" si="36"/>
        <v>0</v>
      </c>
      <c r="Q26" s="170">
        <f t="shared" si="36"/>
        <v>453903</v>
      </c>
      <c r="R26" s="43"/>
      <c r="S26" s="474"/>
      <c r="T26" s="483"/>
      <c r="U26" s="487"/>
      <c r="V26" s="170"/>
      <c r="W26" s="46"/>
    </row>
    <row r="27" spans="1:23" ht="14.25" thickTop="1" thickBot="1" x14ac:dyDescent="0.25">
      <c r="A27" s="3" t="str">
        <f t="shared" si="33"/>
        <v xml:space="preserve"> </v>
      </c>
      <c r="B27" s="126" t="s">
        <v>63</v>
      </c>
      <c r="C27" s="127">
        <f t="shared" ref="C27:E27" si="37">+C12+C16+C22+C26</f>
        <v>6288</v>
      </c>
      <c r="D27" s="129">
        <f t="shared" si="37"/>
        <v>6293</v>
      </c>
      <c r="E27" s="299">
        <f t="shared" si="37"/>
        <v>12581</v>
      </c>
      <c r="F27" s="127"/>
      <c r="G27" s="129"/>
      <c r="H27" s="299"/>
      <c r="I27" s="130"/>
      <c r="J27" s="3"/>
      <c r="L27" s="472" t="s">
        <v>63</v>
      </c>
      <c r="M27" s="43">
        <f t="shared" ref="M27:Q27" si="38">+M12+M16+M22+M26</f>
        <v>900975</v>
      </c>
      <c r="N27" s="474">
        <f t="shared" si="38"/>
        <v>891171</v>
      </c>
      <c r="O27" s="478">
        <f t="shared" si="38"/>
        <v>1792146</v>
      </c>
      <c r="P27" s="487">
        <f t="shared" si="38"/>
        <v>0</v>
      </c>
      <c r="Q27" s="301">
        <f t="shared" si="38"/>
        <v>1792146</v>
      </c>
      <c r="R27" s="43"/>
      <c r="S27" s="474"/>
      <c r="T27" s="478"/>
      <c r="U27" s="487"/>
      <c r="V27" s="301"/>
      <c r="W27" s="46"/>
    </row>
    <row r="28" spans="1:23" ht="14.25" thickTop="1" thickBot="1" x14ac:dyDescent="0.25">
      <c r="B28" s="138" t="s">
        <v>60</v>
      </c>
      <c r="C28" s="102"/>
      <c r="D28" s="102"/>
      <c r="E28" s="102"/>
      <c r="F28" s="102"/>
      <c r="G28" s="102"/>
      <c r="H28" s="102"/>
      <c r="I28" s="102"/>
      <c r="J28" s="3"/>
      <c r="L28" s="53" t="s">
        <v>60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13.5" thickTop="1" x14ac:dyDescent="0.2">
      <c r="B29" s="528" t="s">
        <v>25</v>
      </c>
      <c r="C29" s="529"/>
      <c r="D29" s="529"/>
      <c r="E29" s="529"/>
      <c r="F29" s="529"/>
      <c r="G29" s="529"/>
      <c r="H29" s="529"/>
      <c r="I29" s="530"/>
      <c r="J29" s="3"/>
      <c r="L29" s="531" t="s">
        <v>26</v>
      </c>
      <c r="M29" s="532"/>
      <c r="N29" s="532"/>
      <c r="O29" s="532"/>
      <c r="P29" s="532"/>
      <c r="Q29" s="532"/>
      <c r="R29" s="532"/>
      <c r="S29" s="532"/>
      <c r="T29" s="532"/>
      <c r="U29" s="532"/>
      <c r="V29" s="532"/>
      <c r="W29" s="533"/>
    </row>
    <row r="30" spans="1:23" ht="13.5" thickBot="1" x14ac:dyDescent="0.25">
      <c r="B30" s="534" t="s">
        <v>47</v>
      </c>
      <c r="C30" s="535"/>
      <c r="D30" s="535"/>
      <c r="E30" s="535"/>
      <c r="F30" s="535"/>
      <c r="G30" s="535"/>
      <c r="H30" s="535"/>
      <c r="I30" s="536"/>
      <c r="J30" s="3"/>
      <c r="L30" s="537" t="s">
        <v>49</v>
      </c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539"/>
    </row>
    <row r="31" spans="1:23" ht="14.25" thickTop="1" thickBot="1" x14ac:dyDescent="0.25">
      <c r="B31" s="101"/>
      <c r="C31" s="102"/>
      <c r="D31" s="102"/>
      <c r="E31" s="102"/>
      <c r="F31" s="102"/>
      <c r="G31" s="102"/>
      <c r="H31" s="102"/>
      <c r="I31" s="103"/>
      <c r="J31" s="3"/>
      <c r="L31" s="15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</row>
    <row r="32" spans="1:23" ht="14.25" thickTop="1" thickBot="1" x14ac:dyDescent="0.25">
      <c r="B32" s="104"/>
      <c r="C32" s="540" t="s">
        <v>64</v>
      </c>
      <c r="D32" s="541"/>
      <c r="E32" s="542"/>
      <c r="F32" s="540" t="s">
        <v>65</v>
      </c>
      <c r="G32" s="541"/>
      <c r="H32" s="542"/>
      <c r="I32" s="105" t="s">
        <v>2</v>
      </c>
      <c r="J32" s="3"/>
      <c r="L32" s="11"/>
      <c r="M32" s="543" t="s">
        <v>64</v>
      </c>
      <c r="N32" s="544"/>
      <c r="O32" s="544"/>
      <c r="P32" s="544"/>
      <c r="Q32" s="545"/>
      <c r="R32" s="543" t="s">
        <v>65</v>
      </c>
      <c r="S32" s="544"/>
      <c r="T32" s="544"/>
      <c r="U32" s="544"/>
      <c r="V32" s="545"/>
      <c r="W32" s="12" t="s">
        <v>2</v>
      </c>
    </row>
    <row r="33" spans="1:23" ht="13.5" thickTop="1" x14ac:dyDescent="0.2">
      <c r="B33" s="106" t="s">
        <v>3</v>
      </c>
      <c r="C33" s="107"/>
      <c r="D33" s="108"/>
      <c r="E33" s="109"/>
      <c r="F33" s="107"/>
      <c r="G33" s="108"/>
      <c r="H33" s="109"/>
      <c r="I33" s="110" t="s">
        <v>4</v>
      </c>
      <c r="J33" s="3"/>
      <c r="L33" s="13" t="s">
        <v>3</v>
      </c>
      <c r="M33" s="19"/>
      <c r="N33" s="15"/>
      <c r="O33" s="16"/>
      <c r="P33" s="17"/>
      <c r="Q33" s="20"/>
      <c r="R33" s="19"/>
      <c r="S33" s="15"/>
      <c r="T33" s="16"/>
      <c r="U33" s="17"/>
      <c r="V33" s="20"/>
      <c r="W33" s="21" t="s">
        <v>4</v>
      </c>
    </row>
    <row r="34" spans="1:23" ht="13.5" thickBot="1" x14ac:dyDescent="0.25">
      <c r="B34" s="111"/>
      <c r="C34" s="112" t="s">
        <v>5</v>
      </c>
      <c r="D34" s="113" t="s">
        <v>6</v>
      </c>
      <c r="E34" s="506" t="s">
        <v>7</v>
      </c>
      <c r="F34" s="112" t="s">
        <v>5</v>
      </c>
      <c r="G34" s="113" t="s">
        <v>6</v>
      </c>
      <c r="H34" s="114" t="s">
        <v>7</v>
      </c>
      <c r="I34" s="115"/>
      <c r="J34" s="3"/>
      <c r="L34" s="22"/>
      <c r="M34" s="27" t="s">
        <v>8</v>
      </c>
      <c r="N34" s="24" t="s">
        <v>9</v>
      </c>
      <c r="O34" s="25" t="s">
        <v>31</v>
      </c>
      <c r="P34" s="26" t="s">
        <v>32</v>
      </c>
      <c r="Q34" s="25" t="s">
        <v>7</v>
      </c>
      <c r="R34" s="27" t="s">
        <v>8</v>
      </c>
      <c r="S34" s="24" t="s">
        <v>9</v>
      </c>
      <c r="T34" s="25" t="s">
        <v>31</v>
      </c>
      <c r="U34" s="26" t="s">
        <v>32</v>
      </c>
      <c r="V34" s="25" t="s">
        <v>7</v>
      </c>
      <c r="W34" s="28"/>
    </row>
    <row r="35" spans="1:23" ht="5.25" customHeight="1" thickTop="1" x14ac:dyDescent="0.2">
      <c r="B35" s="106"/>
      <c r="C35" s="116"/>
      <c r="D35" s="117"/>
      <c r="E35" s="118"/>
      <c r="F35" s="116"/>
      <c r="G35" s="117"/>
      <c r="H35" s="118"/>
      <c r="I35" s="119"/>
      <c r="J35" s="3"/>
      <c r="L35" s="13"/>
      <c r="M35" s="33"/>
      <c r="N35" s="30"/>
      <c r="O35" s="31"/>
      <c r="P35" s="328"/>
      <c r="Q35" s="34"/>
      <c r="R35" s="33"/>
      <c r="S35" s="30"/>
      <c r="T35" s="31"/>
      <c r="U35" s="328"/>
      <c r="V35" s="34"/>
      <c r="W35" s="35"/>
    </row>
    <row r="36" spans="1:23" x14ac:dyDescent="0.2">
      <c r="A36" s="3" t="str">
        <f>IF(ISERROR(F36/G36)," ",IF(F36/G36&gt;0.5,IF(F36/G36&lt;1.5," ","NOT OK"),"NOT OK"))</f>
        <v xml:space="preserve"> </v>
      </c>
      <c r="B36" s="106" t="s">
        <v>10</v>
      </c>
      <c r="C36" s="120">
        <v>1629</v>
      </c>
      <c r="D36" s="122">
        <v>1628</v>
      </c>
      <c r="E36" s="158">
        <f t="shared" ref="E36:E40" si="39">SUM(C36:D36)</f>
        <v>3257</v>
      </c>
      <c r="F36" s="120">
        <v>1606</v>
      </c>
      <c r="G36" s="122">
        <v>1606</v>
      </c>
      <c r="H36" s="158">
        <f t="shared" ref="H36:H40" si="40">SUM(F36:G36)</f>
        <v>3212</v>
      </c>
      <c r="I36" s="123">
        <f t="shared" ref="I36:I38" si="41">IF(E36=0,0,((H36/E36)-1)*100)</f>
        <v>-1.3816395455941044</v>
      </c>
      <c r="J36" s="3"/>
      <c r="K36" s="6"/>
      <c r="L36" s="13" t="s">
        <v>10</v>
      </c>
      <c r="M36" s="39">
        <v>244241</v>
      </c>
      <c r="N36" s="37">
        <v>246326</v>
      </c>
      <c r="O36" s="169">
        <f>SUM(M36:N36)</f>
        <v>490567</v>
      </c>
      <c r="P36" s="326">
        <v>219</v>
      </c>
      <c r="Q36" s="169">
        <f>O36+P36</f>
        <v>490786</v>
      </c>
      <c r="R36" s="39">
        <v>245620</v>
      </c>
      <c r="S36" s="37">
        <v>245149</v>
      </c>
      <c r="T36" s="169">
        <f>SUM(R36:S36)</f>
        <v>490769</v>
      </c>
      <c r="U36" s="326">
        <v>0</v>
      </c>
      <c r="V36" s="169">
        <f>T36+U36</f>
        <v>490769</v>
      </c>
      <c r="W36" s="40">
        <f t="shared" ref="W36:W38" si="42">IF(Q36=0,0,((V36/Q36)-1)*100)</f>
        <v>-3.4638314866386466E-3</v>
      </c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11</v>
      </c>
      <c r="C37" s="120">
        <v>1678</v>
      </c>
      <c r="D37" s="122">
        <v>1677</v>
      </c>
      <c r="E37" s="158">
        <f t="shared" si="39"/>
        <v>3355</v>
      </c>
      <c r="F37" s="120">
        <v>1573</v>
      </c>
      <c r="G37" s="122">
        <v>1573</v>
      </c>
      <c r="H37" s="158">
        <f t="shared" si="40"/>
        <v>3146</v>
      </c>
      <c r="I37" s="123">
        <f t="shared" si="41"/>
        <v>-6.2295081967213122</v>
      </c>
      <c r="J37" s="3"/>
      <c r="K37" s="6"/>
      <c r="L37" s="13" t="s">
        <v>11</v>
      </c>
      <c r="M37" s="39">
        <v>257887</v>
      </c>
      <c r="N37" s="37">
        <v>257285</v>
      </c>
      <c r="O37" s="169">
        <f>SUM(M37:N37)</f>
        <v>515172</v>
      </c>
      <c r="P37" s="326">
        <v>0</v>
      </c>
      <c r="Q37" s="169">
        <f>O37+P37</f>
        <v>515172</v>
      </c>
      <c r="R37" s="39">
        <v>244055</v>
      </c>
      <c r="S37" s="37">
        <v>248425</v>
      </c>
      <c r="T37" s="169">
        <f>SUM(R37:S37)</f>
        <v>492480</v>
      </c>
      <c r="U37" s="326">
        <v>69</v>
      </c>
      <c r="V37" s="169">
        <f>T37+U37</f>
        <v>492549</v>
      </c>
      <c r="W37" s="40">
        <f t="shared" si="42"/>
        <v>-4.3913489087139883</v>
      </c>
    </row>
    <row r="38" spans="1:23" ht="13.5" thickBot="1" x14ac:dyDescent="0.25">
      <c r="A38" s="3" t="str">
        <f>IF(ISERROR(F38/G38)," ",IF(F38/G38&gt;0.5,IF(F38/G38&lt;1.5," ","NOT OK"),"NOT OK"))</f>
        <v xml:space="preserve"> </v>
      </c>
      <c r="B38" s="111" t="s">
        <v>12</v>
      </c>
      <c r="C38" s="124">
        <v>1818</v>
      </c>
      <c r="D38" s="125">
        <v>1818</v>
      </c>
      <c r="E38" s="158">
        <f t="shared" si="39"/>
        <v>3636</v>
      </c>
      <c r="F38" s="124">
        <v>1690</v>
      </c>
      <c r="G38" s="125">
        <v>1692</v>
      </c>
      <c r="H38" s="158">
        <f t="shared" si="40"/>
        <v>3382</v>
      </c>
      <c r="I38" s="123">
        <f t="shared" si="41"/>
        <v>-6.9856985698569911</v>
      </c>
      <c r="J38" s="3"/>
      <c r="K38" s="6"/>
      <c r="L38" s="22" t="s">
        <v>12</v>
      </c>
      <c r="M38" s="39">
        <v>285942</v>
      </c>
      <c r="N38" s="37">
        <v>280789</v>
      </c>
      <c r="O38" s="169">
        <f t="shared" ref="O38" si="43">SUM(M38:N38)</f>
        <v>566731</v>
      </c>
      <c r="P38" s="327">
        <v>0</v>
      </c>
      <c r="Q38" s="172">
        <f t="shared" ref="Q38" si="44">O38+P38</f>
        <v>566731</v>
      </c>
      <c r="R38" s="39">
        <v>260207</v>
      </c>
      <c r="S38" s="37">
        <v>259719</v>
      </c>
      <c r="T38" s="169">
        <f t="shared" ref="T38" si="45">SUM(R38:S38)</f>
        <v>519926</v>
      </c>
      <c r="U38" s="327">
        <v>0</v>
      </c>
      <c r="V38" s="172">
        <f t="shared" ref="V38" si="46">T38+U38</f>
        <v>519926</v>
      </c>
      <c r="W38" s="40">
        <f t="shared" si="42"/>
        <v>-8.258768269249428</v>
      </c>
    </row>
    <row r="39" spans="1:23" ht="14.25" thickTop="1" thickBot="1" x14ac:dyDescent="0.25">
      <c r="A39" s="3" t="str">
        <f>IF(ISERROR(F39/G39)," ",IF(F39/G39&gt;0.5,IF(F39/G39&lt;1.5," ","NOT OK"),"NOT OK"))</f>
        <v xml:space="preserve"> </v>
      </c>
      <c r="B39" s="126" t="s">
        <v>57</v>
      </c>
      <c r="C39" s="127">
        <f t="shared" ref="C39:D39" si="47">+C36+C37+C38</f>
        <v>5125</v>
      </c>
      <c r="D39" s="129">
        <f t="shared" si="47"/>
        <v>5123</v>
      </c>
      <c r="E39" s="162">
        <f t="shared" si="39"/>
        <v>10248</v>
      </c>
      <c r="F39" s="127">
        <f t="shared" ref="F39:G39" si="48">+F36+F37+F38</f>
        <v>4869</v>
      </c>
      <c r="G39" s="129">
        <f t="shared" si="48"/>
        <v>4871</v>
      </c>
      <c r="H39" s="162">
        <f t="shared" si="40"/>
        <v>9740</v>
      </c>
      <c r="I39" s="130">
        <f>IF(E39=0,0,((H39/E39)-1)*100)</f>
        <v>-4.9570647931303728</v>
      </c>
      <c r="J39" s="3"/>
      <c r="L39" s="41" t="s">
        <v>57</v>
      </c>
      <c r="M39" s="45">
        <f t="shared" ref="M39:N39" si="49">+M36+M37+M38</f>
        <v>788070</v>
      </c>
      <c r="N39" s="43">
        <f t="shared" si="49"/>
        <v>784400</v>
      </c>
      <c r="O39" s="170">
        <f>+O36+O37+O38</f>
        <v>1572470</v>
      </c>
      <c r="P39" s="43">
        <f t="shared" ref="P39:Q39" si="50">+P36+P37+P38</f>
        <v>219</v>
      </c>
      <c r="Q39" s="170">
        <f t="shared" si="50"/>
        <v>1572689</v>
      </c>
      <c r="R39" s="45">
        <f t="shared" ref="R39:V39" si="51">+R36+R37+R38</f>
        <v>749882</v>
      </c>
      <c r="S39" s="43">
        <f t="shared" si="51"/>
        <v>753293</v>
      </c>
      <c r="T39" s="170">
        <f>+T36+T37+T38</f>
        <v>1503175</v>
      </c>
      <c r="U39" s="43">
        <f t="shared" si="51"/>
        <v>69</v>
      </c>
      <c r="V39" s="170">
        <f t="shared" si="51"/>
        <v>1503244</v>
      </c>
      <c r="W39" s="46">
        <f>IF(Q39=0,0,((V39/Q39)-1)*100)</f>
        <v>-4.4156854915371024</v>
      </c>
    </row>
    <row r="40" spans="1:23" ht="13.5" thickTop="1" x14ac:dyDescent="0.2">
      <c r="A40" s="3" t="str">
        <f t="shared" si="11"/>
        <v xml:space="preserve"> </v>
      </c>
      <c r="B40" s="106" t="s">
        <v>13</v>
      </c>
      <c r="C40" s="120">
        <v>1892</v>
      </c>
      <c r="D40" s="122">
        <v>1892</v>
      </c>
      <c r="E40" s="158">
        <f t="shared" si="39"/>
        <v>3784</v>
      </c>
      <c r="F40" s="120">
        <v>1669</v>
      </c>
      <c r="G40" s="122">
        <v>1667</v>
      </c>
      <c r="H40" s="158">
        <f t="shared" si="40"/>
        <v>3336</v>
      </c>
      <c r="I40" s="123">
        <f t="shared" ref="I40" si="52">IF(E40=0,0,((H40/E40)-1)*100)</f>
        <v>-11.839323467230445</v>
      </c>
      <c r="L40" s="13" t="s">
        <v>13</v>
      </c>
      <c r="M40" s="39">
        <v>294634</v>
      </c>
      <c r="N40" s="37">
        <v>305377</v>
      </c>
      <c r="O40" s="169">
        <f t="shared" ref="O40" si="53">+M40+N40</f>
        <v>600011</v>
      </c>
      <c r="P40" s="327">
        <v>164</v>
      </c>
      <c r="Q40" s="172">
        <f>O40+P40</f>
        <v>600175</v>
      </c>
      <c r="R40" s="39">
        <v>257367</v>
      </c>
      <c r="S40" s="37">
        <v>265974</v>
      </c>
      <c r="T40" s="169">
        <f t="shared" ref="T40" si="54">+R40+S40</f>
        <v>523341</v>
      </c>
      <c r="U40" s="327">
        <v>0</v>
      </c>
      <c r="V40" s="172">
        <f>T40+U40</f>
        <v>523341</v>
      </c>
      <c r="W40" s="40">
        <f t="shared" ref="W40" si="55">IF(Q40=0,0,((V40/Q40)-1)*100)</f>
        <v>-12.801932769608859</v>
      </c>
    </row>
    <row r="41" spans="1:23" ht="14.25" customHeight="1" x14ac:dyDescent="0.2">
      <c r="A41" s="3" t="str">
        <f>IF(ISERROR(F41/G41)," ",IF(F41/G41&gt;0.5,IF(F41/G41&lt;1.5," ","NOT OK"),"NOT OK"))</f>
        <v xml:space="preserve"> </v>
      </c>
      <c r="B41" s="106" t="s">
        <v>14</v>
      </c>
      <c r="C41" s="120">
        <v>1640</v>
      </c>
      <c r="D41" s="122">
        <v>1641</v>
      </c>
      <c r="E41" s="158">
        <f>SUM(C41:D41)</f>
        <v>3281</v>
      </c>
      <c r="F41" s="120">
        <v>1650</v>
      </c>
      <c r="G41" s="122">
        <v>1650</v>
      </c>
      <c r="H41" s="158">
        <f>SUM(F41:G41)</f>
        <v>3300</v>
      </c>
      <c r="I41" s="123">
        <f>IF(E41=0,0,((H41/E41)-1)*100)</f>
        <v>0.57909174032306776</v>
      </c>
      <c r="J41" s="3"/>
      <c r="L41" s="13" t="s">
        <v>14</v>
      </c>
      <c r="M41" s="39">
        <v>254198</v>
      </c>
      <c r="N41" s="37">
        <v>268228</v>
      </c>
      <c r="O41" s="169">
        <f>+M41+N41</f>
        <v>522426</v>
      </c>
      <c r="P41" s="327">
        <v>0</v>
      </c>
      <c r="Q41" s="172">
        <f>O41+P41</f>
        <v>522426</v>
      </c>
      <c r="R41" s="39">
        <v>213157</v>
      </c>
      <c r="S41" s="37">
        <v>227085</v>
      </c>
      <c r="T41" s="169">
        <f>+R41+S41</f>
        <v>440242</v>
      </c>
      <c r="U41" s="327">
        <v>0</v>
      </c>
      <c r="V41" s="172">
        <f>T41+U41</f>
        <v>440242</v>
      </c>
      <c r="W41" s="40">
        <f>IF(Q41=0,0,((V41/Q41)-1)*100)</f>
        <v>-15.731223178019471</v>
      </c>
    </row>
    <row r="42" spans="1:23" ht="13.5" thickBot="1" x14ac:dyDescent="0.25">
      <c r="A42" s="3" t="str">
        <f>IF(ISERROR(F42/G42)," ",IF(F42/G42&gt;0.5,IF(F42/G42&lt;1.5," ","NOT OK"),"NOT OK"))</f>
        <v xml:space="preserve"> </v>
      </c>
      <c r="B42" s="106" t="s">
        <v>15</v>
      </c>
      <c r="C42" s="120">
        <v>1807</v>
      </c>
      <c r="D42" s="122">
        <v>1808</v>
      </c>
      <c r="E42" s="158">
        <f t="shared" ref="E42" si="56">SUM(C42:D42)</f>
        <v>3615</v>
      </c>
      <c r="F42" s="120">
        <v>1378</v>
      </c>
      <c r="G42" s="122">
        <v>1380</v>
      </c>
      <c r="H42" s="158">
        <f t="shared" ref="H42" si="57">SUM(F42:G42)</f>
        <v>2758</v>
      </c>
      <c r="I42" s="123">
        <f>IF(E42=0,0,((H42/E42)-1)*100)</f>
        <v>-23.706777316735828</v>
      </c>
      <c r="J42" s="3"/>
      <c r="L42" s="13" t="s">
        <v>15</v>
      </c>
      <c r="M42" s="39">
        <v>256076</v>
      </c>
      <c r="N42" s="37">
        <v>271074</v>
      </c>
      <c r="O42" s="169">
        <f>+M42+N42</f>
        <v>527150</v>
      </c>
      <c r="P42" s="327">
        <v>146</v>
      </c>
      <c r="Q42" s="172">
        <f>O42+P42</f>
        <v>527296</v>
      </c>
      <c r="R42" s="39">
        <v>124882</v>
      </c>
      <c r="S42" s="37">
        <v>134618</v>
      </c>
      <c r="T42" s="169">
        <f>+R42+S42</f>
        <v>259500</v>
      </c>
      <c r="U42" s="327">
        <v>147</v>
      </c>
      <c r="V42" s="172">
        <f>T42+U42</f>
        <v>259647</v>
      </c>
      <c r="W42" s="40">
        <f>IF(Q42=0,0,((V42/Q42)-1)*100)</f>
        <v>-50.758776853987129</v>
      </c>
    </row>
    <row r="43" spans="1:23" ht="14.25" thickTop="1" thickBot="1" x14ac:dyDescent="0.25">
      <c r="A43" s="3" t="str">
        <f>IF(ISERROR(F43/G43)," ",IF(F43/G43&gt;0.5,IF(F43/G43&lt;1.5," ","NOT OK"),"NOT OK"))</f>
        <v xml:space="preserve"> </v>
      </c>
      <c r="B43" s="126" t="s">
        <v>61</v>
      </c>
      <c r="C43" s="127">
        <f>+C40+C41+C42</f>
        <v>5339</v>
      </c>
      <c r="D43" s="129">
        <f t="shared" ref="D43" si="58">+D40+D41+D42</f>
        <v>5341</v>
      </c>
      <c r="E43" s="162">
        <f t="shared" ref="E43" si="59">+E40+E41+E42</f>
        <v>10680</v>
      </c>
      <c r="F43" s="127">
        <f t="shared" ref="F43" si="60">+F40+F41+F42</f>
        <v>4697</v>
      </c>
      <c r="G43" s="129">
        <f t="shared" ref="G43" si="61">+G40+G41+G42</f>
        <v>4697</v>
      </c>
      <c r="H43" s="162">
        <f t="shared" ref="H43" si="62">+H40+H41+H42</f>
        <v>9394</v>
      </c>
      <c r="I43" s="130">
        <f>IF(E43=0,0,((H43/E43)-1)*100)</f>
        <v>-12.041198501872664</v>
      </c>
      <c r="J43" s="3"/>
      <c r="L43" s="41" t="s">
        <v>61</v>
      </c>
      <c r="M43" s="43">
        <f>+M40+M41+M42</f>
        <v>804908</v>
      </c>
      <c r="N43" s="474">
        <f t="shared" ref="N43" si="63">+N40+N41+N42</f>
        <v>844679</v>
      </c>
      <c r="O43" s="483">
        <f t="shared" ref="O43" si="64">+O40+O41+O42</f>
        <v>1649587</v>
      </c>
      <c r="P43" s="487">
        <f t="shared" ref="P43" si="65">+P40+P41+P42</f>
        <v>310</v>
      </c>
      <c r="Q43" s="170">
        <f t="shared" ref="Q43" si="66">+Q40+Q41+Q42</f>
        <v>1649897</v>
      </c>
      <c r="R43" s="43">
        <f t="shared" ref="R43" si="67">+R40+R41+R42</f>
        <v>595406</v>
      </c>
      <c r="S43" s="474">
        <f t="shared" ref="S43" si="68">+S40+S41+S42</f>
        <v>627677</v>
      </c>
      <c r="T43" s="483">
        <f t="shared" ref="T43" si="69">+T40+T41+T42</f>
        <v>1223083</v>
      </c>
      <c r="U43" s="487">
        <f t="shared" ref="U43" si="70">+U40+U41+U42</f>
        <v>147</v>
      </c>
      <c r="V43" s="170">
        <f t="shared" ref="V43" si="71">+V40+V41+V42</f>
        <v>1223230</v>
      </c>
      <c r="W43" s="46">
        <f>IF(Q43=0,0,((V43/Q43)-1)*100)</f>
        <v>-25.860220365271292</v>
      </c>
    </row>
    <row r="44" spans="1:23" ht="13.5" thickTop="1" x14ac:dyDescent="0.2">
      <c r="A44" s="3" t="str">
        <f t="shared" ref="A44" si="72">IF(ISERROR(F44/G44)," ",IF(F44/G44&gt;0.5,IF(F44/G44&lt;1.5," ","NOT OK"),"NOT OK"))</f>
        <v xml:space="preserve"> </v>
      </c>
      <c r="B44" s="106" t="s">
        <v>16</v>
      </c>
      <c r="C44" s="120">
        <v>1667</v>
      </c>
      <c r="D44" s="122">
        <v>1669</v>
      </c>
      <c r="E44" s="158">
        <f t="shared" ref="E44" si="73">SUM(C44:D44)</f>
        <v>3336</v>
      </c>
      <c r="F44" s="120">
        <v>58</v>
      </c>
      <c r="G44" s="122">
        <v>59</v>
      </c>
      <c r="H44" s="158">
        <f t="shared" ref="H44" si="74">SUM(F44:G44)</f>
        <v>117</v>
      </c>
      <c r="I44" s="123">
        <f t="shared" ref="I44" si="75">IF(E44=0,0,((H44/E44)-1)*100)</f>
        <v>-96.492805755395679</v>
      </c>
      <c r="J44" s="7"/>
      <c r="L44" s="13" t="s">
        <v>16</v>
      </c>
      <c r="M44" s="39">
        <v>233105</v>
      </c>
      <c r="N44" s="37">
        <v>238904</v>
      </c>
      <c r="O44" s="169">
        <f>+M44+N44</f>
        <v>472009</v>
      </c>
      <c r="P44" s="326">
        <v>141</v>
      </c>
      <c r="Q44" s="269">
        <f>O44+P44</f>
        <v>472150</v>
      </c>
      <c r="R44" s="39">
        <v>3713</v>
      </c>
      <c r="S44" s="37">
        <v>4668</v>
      </c>
      <c r="T44" s="169">
        <f>+R44+S44</f>
        <v>8381</v>
      </c>
      <c r="U44" s="326">
        <v>75</v>
      </c>
      <c r="V44" s="269">
        <f>T44+U44</f>
        <v>8456</v>
      </c>
      <c r="W44" s="40">
        <f t="shared" ref="W44" si="76">IF(Q44=0,0,((V44/Q44)-1)*100)</f>
        <v>-98.209043736100824</v>
      </c>
    </row>
    <row r="45" spans="1:23" ht="13.5" thickBot="1" x14ac:dyDescent="0.25">
      <c r="A45" s="3" t="str">
        <f t="shared" ref="A45" si="77">IF(ISERROR(F45/G45)," ",IF(F45/G45&gt;0.5,IF(F45/G45&lt;1.5," ","NOT OK"),"NOT OK"))</f>
        <v xml:space="preserve"> </v>
      </c>
      <c r="B45" s="106" t="s">
        <v>66</v>
      </c>
      <c r="C45" s="120">
        <v>1529</v>
      </c>
      <c r="D45" s="122">
        <v>1529</v>
      </c>
      <c r="E45" s="158">
        <f>SUM(C45:D45)</f>
        <v>3058</v>
      </c>
      <c r="F45" s="120">
        <v>217</v>
      </c>
      <c r="G45" s="122">
        <v>217</v>
      </c>
      <c r="H45" s="158">
        <f>SUM(F45:G45)</f>
        <v>434</v>
      </c>
      <c r="I45" s="123">
        <f t="shared" ref="I45" si="78">IF(E45=0,0,((H45/E45)-1)*100)</f>
        <v>-85.807717462393711</v>
      </c>
      <c r="J45" s="3"/>
      <c r="L45" s="13" t="s">
        <v>66</v>
      </c>
      <c r="M45" s="39">
        <v>221456</v>
      </c>
      <c r="N45" s="37">
        <v>218585</v>
      </c>
      <c r="O45" s="169">
        <f>+M45+N45</f>
        <v>440041</v>
      </c>
      <c r="P45" s="326">
        <v>132</v>
      </c>
      <c r="Q45" s="169">
        <f>O45+P45</f>
        <v>440173</v>
      </c>
      <c r="R45" s="39">
        <v>19204</v>
      </c>
      <c r="S45" s="37">
        <v>21376</v>
      </c>
      <c r="T45" s="169">
        <f>+R45+S45</f>
        <v>40580</v>
      </c>
      <c r="U45" s="326"/>
      <c r="V45" s="169">
        <f>T45+U45</f>
        <v>40580</v>
      </c>
      <c r="W45" s="40">
        <f t="shared" ref="W45" si="79">IF(Q45=0,0,((V45/Q45)-1)*100)</f>
        <v>-90.780897510751458</v>
      </c>
    </row>
    <row r="46" spans="1:23" ht="14.25" thickTop="1" thickBot="1" x14ac:dyDescent="0.25">
      <c r="A46" s="3" t="str">
        <f>IF(ISERROR(F46/G46)," ",IF(F46/G46&gt;0.5,IF(F46/G46&lt;1.5," ","NOT OK"),"NOT OK"))</f>
        <v xml:space="preserve"> </v>
      </c>
      <c r="B46" s="126" t="s">
        <v>67</v>
      </c>
      <c r="C46" s="127">
        <f>C43+C44+C45</f>
        <v>8535</v>
      </c>
      <c r="D46" s="128">
        <f t="shared" ref="D46" si="80">D43+D44+D45</f>
        <v>8539</v>
      </c>
      <c r="E46" s="511">
        <f t="shared" ref="E46" si="81">E43+E44+E45</f>
        <v>17074</v>
      </c>
      <c r="F46" s="127">
        <f t="shared" ref="F46" si="82">F43+F44+F45</f>
        <v>4972</v>
      </c>
      <c r="G46" s="129">
        <f t="shared" ref="G46" si="83">G43+G44+G45</f>
        <v>4973</v>
      </c>
      <c r="H46" s="299">
        <f t="shared" ref="H46" si="84">H43+H44+H45</f>
        <v>9945</v>
      </c>
      <c r="I46" s="130">
        <f>IF(E46=0,0,((H46/E46)-1)*100)</f>
        <v>-41.753543399320606</v>
      </c>
      <c r="J46" s="3"/>
      <c r="L46" s="41" t="s">
        <v>67</v>
      </c>
      <c r="M46" s="42">
        <f>M43+M44+M45</f>
        <v>1259469</v>
      </c>
      <c r="N46" s="42">
        <f t="shared" ref="N46" si="85">N43+N44+N45</f>
        <v>1302168</v>
      </c>
      <c r="O46" s="512">
        <f t="shared" ref="O46" si="86">O43+O44+O45</f>
        <v>2561637</v>
      </c>
      <c r="P46" s="42">
        <f t="shared" ref="P46" si="87">P43+P44+P45</f>
        <v>583</v>
      </c>
      <c r="Q46" s="512">
        <f t="shared" ref="Q46" si="88">Q43+Q44+Q45</f>
        <v>2562220</v>
      </c>
      <c r="R46" s="42">
        <f t="shared" ref="R46" si="89">R43+R44+R45</f>
        <v>618323</v>
      </c>
      <c r="S46" s="42">
        <f t="shared" ref="S46" si="90">S43+S44+S45</f>
        <v>653721</v>
      </c>
      <c r="T46" s="512">
        <f t="shared" ref="T46" si="91">T43+T44+T45</f>
        <v>1272044</v>
      </c>
      <c r="U46" s="42">
        <f t="shared" ref="U46" si="92">U43+U44+U45</f>
        <v>222</v>
      </c>
      <c r="V46" s="512">
        <f t="shared" ref="V46" si="93">V43+V44+V45</f>
        <v>1272266</v>
      </c>
      <c r="W46" s="46">
        <f>IF(Q46=0,0,((V46/Q46)-1)*100)</f>
        <v>-50.345169423390644</v>
      </c>
    </row>
    <row r="47" spans="1:23" ht="14.25" thickTop="1" thickBot="1" x14ac:dyDescent="0.25">
      <c r="A47" s="3" t="str">
        <f>IF(ISERROR(F47/G47)," ",IF(F47/G47&gt;0.5,IF(F47/G47&lt;1.5," ","NOT OK"),"NOT OK"))</f>
        <v xml:space="preserve"> </v>
      </c>
      <c r="B47" s="126" t="s">
        <v>68</v>
      </c>
      <c r="C47" s="127">
        <f>+C39+C43+C44+C45</f>
        <v>13660</v>
      </c>
      <c r="D47" s="129">
        <f t="shared" ref="D47:H47" si="94">+D39+D43+D44+D45</f>
        <v>13662</v>
      </c>
      <c r="E47" s="162">
        <f t="shared" si="94"/>
        <v>27322</v>
      </c>
      <c r="F47" s="127">
        <f t="shared" si="94"/>
        <v>9841</v>
      </c>
      <c r="G47" s="129">
        <f t="shared" si="94"/>
        <v>9844</v>
      </c>
      <c r="H47" s="162">
        <f t="shared" si="94"/>
        <v>19685</v>
      </c>
      <c r="I47" s="130">
        <f>IF(E47=0,0,((H47/E47)-1)*100)</f>
        <v>-27.951833687138571</v>
      </c>
      <c r="J47" s="3"/>
      <c r="L47" s="41" t="s">
        <v>68</v>
      </c>
      <c r="M47" s="45">
        <f>+M39+M43+M44+M45</f>
        <v>2047539</v>
      </c>
      <c r="N47" s="43">
        <f t="shared" ref="N47:V47" si="95">+N39+N43+N44+N45</f>
        <v>2086568</v>
      </c>
      <c r="O47" s="170">
        <f t="shared" si="95"/>
        <v>4134107</v>
      </c>
      <c r="P47" s="43">
        <f t="shared" si="95"/>
        <v>802</v>
      </c>
      <c r="Q47" s="170">
        <f t="shared" si="95"/>
        <v>4134909</v>
      </c>
      <c r="R47" s="45">
        <f t="shared" si="95"/>
        <v>1368205</v>
      </c>
      <c r="S47" s="43">
        <f t="shared" si="95"/>
        <v>1407014</v>
      </c>
      <c r="T47" s="170">
        <f t="shared" si="95"/>
        <v>2775219</v>
      </c>
      <c r="U47" s="43">
        <f t="shared" si="95"/>
        <v>291</v>
      </c>
      <c r="V47" s="170">
        <f t="shared" si="95"/>
        <v>2775510</v>
      </c>
      <c r="W47" s="46">
        <f>IF(Q47=0,0,((V47/Q47)-1)*100)</f>
        <v>-32.876152776276335</v>
      </c>
    </row>
    <row r="48" spans="1:23" ht="14.25" thickTop="1" thickBot="1" x14ac:dyDescent="0.25">
      <c r="A48" s="3" t="str">
        <f>IF(ISERROR(F48/G48)," ",IF(F48/G48&gt;0.5,IF(F48/G48&lt;1.5," ","NOT OK"),"NOT OK"))</f>
        <v xml:space="preserve"> </v>
      </c>
      <c r="B48" s="106" t="s">
        <v>18</v>
      </c>
      <c r="C48" s="120">
        <v>1454</v>
      </c>
      <c r="D48" s="122">
        <v>1452</v>
      </c>
      <c r="E48" s="158">
        <f>SUM(C48:D48)</f>
        <v>2906</v>
      </c>
      <c r="F48" s="120"/>
      <c r="G48" s="122"/>
      <c r="H48" s="158"/>
      <c r="I48" s="123"/>
      <c r="J48" s="3"/>
      <c r="L48" s="13" t="s">
        <v>18</v>
      </c>
      <c r="M48" s="37">
        <v>214044</v>
      </c>
      <c r="N48" s="473">
        <v>215865</v>
      </c>
      <c r="O48" s="172">
        <f>+M48+N48</f>
        <v>429909</v>
      </c>
      <c r="P48" s="326">
        <v>0</v>
      </c>
      <c r="Q48" s="169">
        <f>O48+P48</f>
        <v>429909</v>
      </c>
      <c r="R48" s="37"/>
      <c r="S48" s="473"/>
      <c r="T48" s="172">
        <f>+R48+S48</f>
        <v>0</v>
      </c>
      <c r="U48" s="326"/>
      <c r="V48" s="169">
        <f>T48+U48</f>
        <v>0</v>
      </c>
      <c r="W48" s="40">
        <f>IF(Q48=0,0,((V48/Q48)-1)*100)</f>
        <v>-100</v>
      </c>
    </row>
    <row r="49" spans="1:23" ht="15.75" customHeight="1" thickTop="1" thickBot="1" x14ac:dyDescent="0.25">
      <c r="A49" s="9" t="str">
        <f>IF(ISERROR(F49/G49)," ",IF(F49/G49&gt;0.5,IF(F49/G49&lt;1.5," ","NOT OK"),"NOT OK"))</f>
        <v xml:space="preserve"> </v>
      </c>
      <c r="B49" s="133" t="s">
        <v>19</v>
      </c>
      <c r="C49" s="127">
        <f t="shared" ref="C49:E49" si="96">+C44+C45+C48</f>
        <v>4650</v>
      </c>
      <c r="D49" s="135">
        <f t="shared" si="96"/>
        <v>4650</v>
      </c>
      <c r="E49" s="160">
        <f t="shared" si="96"/>
        <v>9300</v>
      </c>
      <c r="F49" s="127"/>
      <c r="G49" s="135"/>
      <c r="H49" s="160"/>
      <c r="I49" s="130"/>
      <c r="J49" s="9"/>
      <c r="K49" s="10"/>
      <c r="L49" s="47" t="s">
        <v>19</v>
      </c>
      <c r="M49" s="49">
        <f t="shared" ref="M49:Q49" si="97">+M44+M45+M48</f>
        <v>668605</v>
      </c>
      <c r="N49" s="475">
        <f t="shared" si="97"/>
        <v>673354</v>
      </c>
      <c r="O49" s="479">
        <f t="shared" si="97"/>
        <v>1341959</v>
      </c>
      <c r="P49" s="488">
        <f t="shared" si="97"/>
        <v>273</v>
      </c>
      <c r="Q49" s="171">
        <f t="shared" si="97"/>
        <v>1342232</v>
      </c>
      <c r="R49" s="49"/>
      <c r="S49" s="475"/>
      <c r="T49" s="479"/>
      <c r="U49" s="488"/>
      <c r="V49" s="171"/>
      <c r="W49" s="50"/>
    </row>
    <row r="50" spans="1:23" ht="13.5" thickTop="1" x14ac:dyDescent="0.2">
      <c r="A50" s="3" t="str">
        <f>IF(ISERROR(F50/G50)," ",IF(F50/G50&gt;0.5,IF(F50/G50&lt;1.5," ","NOT OK"),"NOT OK"))</f>
        <v xml:space="preserve"> </v>
      </c>
      <c r="B50" s="106" t="s">
        <v>20</v>
      </c>
      <c r="C50" s="120">
        <v>1508</v>
      </c>
      <c r="D50" s="122">
        <v>1508</v>
      </c>
      <c r="E50" s="161">
        <f>SUM(C50:D50)</f>
        <v>3016</v>
      </c>
      <c r="F50" s="120"/>
      <c r="G50" s="122"/>
      <c r="H50" s="161"/>
      <c r="I50" s="123"/>
      <c r="J50" s="3"/>
      <c r="L50" s="13" t="s">
        <v>21</v>
      </c>
      <c r="M50" s="37">
        <v>226895</v>
      </c>
      <c r="N50" s="473">
        <v>230260</v>
      </c>
      <c r="O50" s="172">
        <f>+M50+N50</f>
        <v>457155</v>
      </c>
      <c r="P50" s="326">
        <v>0</v>
      </c>
      <c r="Q50" s="169">
        <f>O50+P50</f>
        <v>457155</v>
      </c>
      <c r="R50" s="37"/>
      <c r="S50" s="473"/>
      <c r="T50" s="172"/>
      <c r="U50" s="326"/>
      <c r="V50" s="169"/>
      <c r="W50" s="40"/>
    </row>
    <row r="51" spans="1:23" x14ac:dyDescent="0.2">
      <c r="A51" s="3" t="str">
        <f t="shared" ref="A51" si="98">IF(ISERROR(F51/G51)," ",IF(F51/G51&gt;0.5,IF(F51/G51&lt;1.5," ","NOT OK"),"NOT OK"))</f>
        <v xml:space="preserve"> </v>
      </c>
      <c r="B51" s="106" t="s">
        <v>22</v>
      </c>
      <c r="C51" s="120">
        <v>1490</v>
      </c>
      <c r="D51" s="122">
        <v>1491</v>
      </c>
      <c r="E51" s="152">
        <f>SUM(C51:D51)</f>
        <v>2981</v>
      </c>
      <c r="F51" s="120"/>
      <c r="G51" s="122"/>
      <c r="H51" s="152"/>
      <c r="I51" s="123"/>
      <c r="J51" s="3"/>
      <c r="L51" s="13" t="s">
        <v>22</v>
      </c>
      <c r="M51" s="37">
        <v>220472</v>
      </c>
      <c r="N51" s="473">
        <v>231213</v>
      </c>
      <c r="O51" s="169">
        <f t="shared" ref="O51" si="99">+M51+N51</f>
        <v>451685</v>
      </c>
      <c r="P51" s="489">
        <v>0</v>
      </c>
      <c r="Q51" s="169">
        <f>O51+P51</f>
        <v>451685</v>
      </c>
      <c r="R51" s="37"/>
      <c r="S51" s="473"/>
      <c r="T51" s="169"/>
      <c r="U51" s="489"/>
      <c r="V51" s="169"/>
      <c r="W51" s="40"/>
    </row>
    <row r="52" spans="1:23" ht="13.5" thickBot="1" x14ac:dyDescent="0.25">
      <c r="A52" s="3" t="str">
        <f t="shared" ref="A52:A54" si="100">IF(ISERROR(F52/G52)," ",IF(F52/G52&gt;0.5,IF(F52/G52&lt;1.5," ","NOT OK"),"NOT OK"))</f>
        <v xml:space="preserve"> </v>
      </c>
      <c r="B52" s="106" t="s">
        <v>23</v>
      </c>
      <c r="C52" s="120">
        <v>1377</v>
      </c>
      <c r="D52" s="136">
        <v>1377</v>
      </c>
      <c r="E52" s="156">
        <f t="shared" ref="E52" si="101">SUM(C52:D52)</f>
        <v>2754</v>
      </c>
      <c r="F52" s="120"/>
      <c r="G52" s="136"/>
      <c r="H52" s="156"/>
      <c r="I52" s="137"/>
      <c r="J52" s="3"/>
      <c r="L52" s="13" t="s">
        <v>23</v>
      </c>
      <c r="M52" s="37">
        <v>199998</v>
      </c>
      <c r="N52" s="473">
        <v>202950</v>
      </c>
      <c r="O52" s="169">
        <f>+M52+N52</f>
        <v>402948</v>
      </c>
      <c r="P52" s="489">
        <v>0</v>
      </c>
      <c r="Q52" s="169">
        <f>O52+P52</f>
        <v>402948</v>
      </c>
      <c r="R52" s="37"/>
      <c r="S52" s="473"/>
      <c r="T52" s="169"/>
      <c r="U52" s="489"/>
      <c r="V52" s="169"/>
      <c r="W52" s="40"/>
    </row>
    <row r="53" spans="1:23" ht="14.25" thickTop="1" thickBot="1" x14ac:dyDescent="0.25">
      <c r="A53" s="3" t="str">
        <f t="shared" si="100"/>
        <v xml:space="preserve"> </v>
      </c>
      <c r="B53" s="126" t="s">
        <v>40</v>
      </c>
      <c r="C53" s="127">
        <f t="shared" ref="C53:E53" si="102">+C50+C51+C52</f>
        <v>4375</v>
      </c>
      <c r="D53" s="127">
        <f t="shared" si="102"/>
        <v>4376</v>
      </c>
      <c r="E53" s="127">
        <f t="shared" si="102"/>
        <v>8751</v>
      </c>
      <c r="F53" s="127"/>
      <c r="G53" s="127"/>
      <c r="H53" s="127"/>
      <c r="I53" s="130"/>
      <c r="J53" s="3"/>
      <c r="L53" s="472" t="s">
        <v>40</v>
      </c>
      <c r="M53" s="43">
        <f t="shared" ref="M53:Q53" si="103">+M50+M51+M52</f>
        <v>647365</v>
      </c>
      <c r="N53" s="474">
        <f t="shared" si="103"/>
        <v>664423</v>
      </c>
      <c r="O53" s="483">
        <f t="shared" si="103"/>
        <v>1311788</v>
      </c>
      <c r="P53" s="487">
        <f t="shared" si="103"/>
        <v>0</v>
      </c>
      <c r="Q53" s="170">
        <f t="shared" si="103"/>
        <v>1311788</v>
      </c>
      <c r="R53" s="43"/>
      <c r="S53" s="474"/>
      <c r="T53" s="483"/>
      <c r="U53" s="487"/>
      <c r="V53" s="170"/>
      <c r="W53" s="46"/>
    </row>
    <row r="54" spans="1:23" ht="14.25" thickTop="1" thickBot="1" x14ac:dyDescent="0.25">
      <c r="A54" s="3" t="str">
        <f t="shared" si="100"/>
        <v xml:space="preserve"> </v>
      </c>
      <c r="B54" s="126" t="s">
        <v>63</v>
      </c>
      <c r="C54" s="127">
        <f t="shared" ref="C54:E54" si="104">+C39+C43+C49+C53</f>
        <v>19489</v>
      </c>
      <c r="D54" s="129">
        <f t="shared" si="104"/>
        <v>19490</v>
      </c>
      <c r="E54" s="299">
        <f t="shared" si="104"/>
        <v>38979</v>
      </c>
      <c r="F54" s="127"/>
      <c r="G54" s="129"/>
      <c r="H54" s="299"/>
      <c r="I54" s="130"/>
      <c r="J54" s="3"/>
      <c r="L54" s="472" t="s">
        <v>63</v>
      </c>
      <c r="M54" s="43">
        <f t="shared" ref="M54:Q54" si="105">+M39+M43+M49+M53</f>
        <v>2908948</v>
      </c>
      <c r="N54" s="474">
        <f t="shared" si="105"/>
        <v>2966856</v>
      </c>
      <c r="O54" s="478">
        <f t="shared" si="105"/>
        <v>5875804</v>
      </c>
      <c r="P54" s="487">
        <f t="shared" si="105"/>
        <v>802</v>
      </c>
      <c r="Q54" s="301">
        <f t="shared" si="105"/>
        <v>5876606</v>
      </c>
      <c r="R54" s="43"/>
      <c r="S54" s="474"/>
      <c r="T54" s="478"/>
      <c r="U54" s="487"/>
      <c r="V54" s="301"/>
      <c r="W54" s="46"/>
    </row>
    <row r="55" spans="1:23" ht="14.25" thickTop="1" thickBot="1" x14ac:dyDescent="0.25">
      <c r="B55" s="138" t="s">
        <v>60</v>
      </c>
      <c r="C55" s="102"/>
      <c r="D55" s="102"/>
      <c r="E55" s="102"/>
      <c r="F55" s="102"/>
      <c r="G55" s="102"/>
      <c r="H55" s="102"/>
      <c r="I55" s="102"/>
      <c r="J55" s="3"/>
      <c r="L55" s="53" t="s">
        <v>60</v>
      </c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3.5" thickTop="1" x14ac:dyDescent="0.2">
      <c r="B56" s="528" t="s">
        <v>27</v>
      </c>
      <c r="C56" s="529"/>
      <c r="D56" s="529"/>
      <c r="E56" s="529"/>
      <c r="F56" s="529"/>
      <c r="G56" s="529"/>
      <c r="H56" s="529"/>
      <c r="I56" s="530"/>
      <c r="J56" s="3"/>
      <c r="L56" s="531" t="s">
        <v>28</v>
      </c>
      <c r="M56" s="532"/>
      <c r="N56" s="532"/>
      <c r="O56" s="532"/>
      <c r="P56" s="532"/>
      <c r="Q56" s="532"/>
      <c r="R56" s="532"/>
      <c r="S56" s="532"/>
      <c r="T56" s="532"/>
      <c r="U56" s="532"/>
      <c r="V56" s="532"/>
      <c r="W56" s="533"/>
    </row>
    <row r="57" spans="1:23" ht="13.5" thickBot="1" x14ac:dyDescent="0.25">
      <c r="B57" s="534" t="s">
        <v>30</v>
      </c>
      <c r="C57" s="535"/>
      <c r="D57" s="535"/>
      <c r="E57" s="535"/>
      <c r="F57" s="535"/>
      <c r="G57" s="535"/>
      <c r="H57" s="535"/>
      <c r="I57" s="536"/>
      <c r="J57" s="3"/>
      <c r="L57" s="537" t="s">
        <v>50</v>
      </c>
      <c r="M57" s="538"/>
      <c r="N57" s="538"/>
      <c r="O57" s="538"/>
      <c r="P57" s="538"/>
      <c r="Q57" s="538"/>
      <c r="R57" s="538"/>
      <c r="S57" s="538"/>
      <c r="T57" s="538"/>
      <c r="U57" s="538"/>
      <c r="V57" s="538"/>
      <c r="W57" s="539"/>
    </row>
    <row r="58" spans="1:23" ht="14.25" thickTop="1" thickBot="1" x14ac:dyDescent="0.25">
      <c r="B58" s="101"/>
      <c r="C58" s="102"/>
      <c r="D58" s="102"/>
      <c r="E58" s="102"/>
      <c r="F58" s="102"/>
      <c r="G58" s="102"/>
      <c r="H58" s="102"/>
      <c r="I58" s="103"/>
      <c r="J58" s="3"/>
      <c r="L58" s="15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2"/>
    </row>
    <row r="59" spans="1:23" ht="14.25" thickTop="1" thickBot="1" x14ac:dyDescent="0.25">
      <c r="B59" s="104"/>
      <c r="C59" s="540" t="s">
        <v>64</v>
      </c>
      <c r="D59" s="541"/>
      <c r="E59" s="542"/>
      <c r="F59" s="540" t="s">
        <v>65</v>
      </c>
      <c r="G59" s="541"/>
      <c r="H59" s="542"/>
      <c r="I59" s="105" t="s">
        <v>2</v>
      </c>
      <c r="J59" s="3"/>
      <c r="L59" s="11"/>
      <c r="M59" s="543" t="s">
        <v>64</v>
      </c>
      <c r="N59" s="544"/>
      <c r="O59" s="544"/>
      <c r="P59" s="544"/>
      <c r="Q59" s="545"/>
      <c r="R59" s="543" t="s">
        <v>65</v>
      </c>
      <c r="S59" s="544"/>
      <c r="T59" s="544"/>
      <c r="U59" s="544"/>
      <c r="V59" s="545"/>
      <c r="W59" s="12" t="s">
        <v>2</v>
      </c>
    </row>
    <row r="60" spans="1:23" ht="13.5" thickTop="1" x14ac:dyDescent="0.2">
      <c r="B60" s="106" t="s">
        <v>3</v>
      </c>
      <c r="C60" s="107"/>
      <c r="D60" s="108"/>
      <c r="E60" s="109"/>
      <c r="F60" s="107"/>
      <c r="G60" s="108"/>
      <c r="H60" s="109"/>
      <c r="I60" s="110" t="s">
        <v>4</v>
      </c>
      <c r="J60" s="3"/>
      <c r="L60" s="13" t="s">
        <v>3</v>
      </c>
      <c r="M60" s="19"/>
      <c r="N60" s="15"/>
      <c r="O60" s="16"/>
      <c r="P60" s="17"/>
      <c r="Q60" s="20"/>
      <c r="R60" s="19"/>
      <c r="S60" s="15"/>
      <c r="T60" s="16"/>
      <c r="U60" s="17"/>
      <c r="V60" s="20"/>
      <c r="W60" s="21" t="s">
        <v>4</v>
      </c>
    </row>
    <row r="61" spans="1:23" ht="13.5" thickBot="1" x14ac:dyDescent="0.25">
      <c r="B61" s="111" t="s">
        <v>29</v>
      </c>
      <c r="C61" s="112" t="s">
        <v>5</v>
      </c>
      <c r="D61" s="113" t="s">
        <v>6</v>
      </c>
      <c r="E61" s="506" t="s">
        <v>7</v>
      </c>
      <c r="F61" s="112" t="s">
        <v>5</v>
      </c>
      <c r="G61" s="113" t="s">
        <v>6</v>
      </c>
      <c r="H61" s="114" t="s">
        <v>7</v>
      </c>
      <c r="I61" s="115"/>
      <c r="J61" s="3"/>
      <c r="L61" s="22"/>
      <c r="M61" s="27" t="s">
        <v>8</v>
      </c>
      <c r="N61" s="24" t="s">
        <v>9</v>
      </c>
      <c r="O61" s="25" t="s">
        <v>31</v>
      </c>
      <c r="P61" s="26" t="s">
        <v>32</v>
      </c>
      <c r="Q61" s="25" t="s">
        <v>7</v>
      </c>
      <c r="R61" s="27" t="s">
        <v>8</v>
      </c>
      <c r="S61" s="24" t="s">
        <v>9</v>
      </c>
      <c r="T61" s="25" t="s">
        <v>31</v>
      </c>
      <c r="U61" s="26" t="s">
        <v>32</v>
      </c>
      <c r="V61" s="25" t="s">
        <v>7</v>
      </c>
      <c r="W61" s="28"/>
    </row>
    <row r="62" spans="1:23" ht="5.25" customHeight="1" thickTop="1" x14ac:dyDescent="0.2">
      <c r="B62" s="106"/>
      <c r="C62" s="116"/>
      <c r="D62" s="117"/>
      <c r="E62" s="118"/>
      <c r="F62" s="116"/>
      <c r="G62" s="117"/>
      <c r="H62" s="118"/>
      <c r="I62" s="119"/>
      <c r="J62" s="3"/>
      <c r="L62" s="13"/>
      <c r="M62" s="33"/>
      <c r="N62" s="30"/>
      <c r="O62" s="31"/>
      <c r="P62" s="32"/>
      <c r="Q62" s="34"/>
      <c r="R62" s="33"/>
      <c r="S62" s="30"/>
      <c r="T62" s="31"/>
      <c r="U62" s="32"/>
      <c r="V62" s="34"/>
      <c r="W62" s="35"/>
    </row>
    <row r="63" spans="1:23" x14ac:dyDescent="0.2">
      <c r="A63" s="3" t="str">
        <f>IF(ISERROR(F63/G63)," ",IF(F63/G63&gt;0.5,IF(F63/G63&lt;1.5," ","NOT OK"),"NOT OK"))</f>
        <v xml:space="preserve"> </v>
      </c>
      <c r="B63" s="106" t="s">
        <v>10</v>
      </c>
      <c r="C63" s="120">
        <f t="shared" ref="C63:H69" si="106">+C9+C36</f>
        <v>2059</v>
      </c>
      <c r="D63" s="122">
        <f t="shared" si="106"/>
        <v>2059</v>
      </c>
      <c r="E63" s="158">
        <f t="shared" si="106"/>
        <v>4118</v>
      </c>
      <c r="F63" s="120">
        <f t="shared" si="106"/>
        <v>2170</v>
      </c>
      <c r="G63" s="122">
        <f t="shared" si="106"/>
        <v>2170</v>
      </c>
      <c r="H63" s="158">
        <f t="shared" si="106"/>
        <v>4340</v>
      </c>
      <c r="I63" s="123">
        <f t="shared" ref="I63:I65" si="107">IF(E63=0,0,((H63/E63)-1)*100)</f>
        <v>5.3909664885867015</v>
      </c>
      <c r="J63" s="3"/>
      <c r="K63" s="6"/>
      <c r="L63" s="13" t="s">
        <v>10</v>
      </c>
      <c r="M63" s="39">
        <f t="shared" ref="M63:N69" si="108">+M9+M36</f>
        <v>297189</v>
      </c>
      <c r="N63" s="37">
        <f t="shared" si="108"/>
        <v>301346</v>
      </c>
      <c r="O63" s="169">
        <f>SUM(M63:N63)</f>
        <v>598535</v>
      </c>
      <c r="P63" s="38">
        <f t="shared" ref="P63:P69" si="109">P9+P36</f>
        <v>219</v>
      </c>
      <c r="Q63" s="172">
        <f>+O63+P63</f>
        <v>598754</v>
      </c>
      <c r="R63" s="39">
        <f t="shared" ref="R63:S69" si="110">+R9+R36</f>
        <v>321259</v>
      </c>
      <c r="S63" s="37">
        <f t="shared" si="110"/>
        <v>322701</v>
      </c>
      <c r="T63" s="169">
        <f>SUM(R63:S63)</f>
        <v>643960</v>
      </c>
      <c r="U63" s="38">
        <f t="shared" ref="U63:U69" si="111">U9+U36</f>
        <v>0</v>
      </c>
      <c r="V63" s="172">
        <f>+T63+U63</f>
        <v>643960</v>
      </c>
      <c r="W63" s="40">
        <f t="shared" ref="W63" si="112">IF(Q63=0,0,((V63/Q63)-1)*100)</f>
        <v>7.5500121919853669</v>
      </c>
    </row>
    <row r="64" spans="1:23" x14ac:dyDescent="0.2">
      <c r="A64" s="3" t="str">
        <f>IF(ISERROR(F64/G64)," ",IF(F64/G64&gt;0.5,IF(F64/G64&lt;1.5," ","NOT OK"),"NOT OK"))</f>
        <v xml:space="preserve"> </v>
      </c>
      <c r="B64" s="106" t="s">
        <v>11</v>
      </c>
      <c r="C64" s="120">
        <f t="shared" si="106"/>
        <v>2137</v>
      </c>
      <c r="D64" s="122">
        <f t="shared" si="106"/>
        <v>2137</v>
      </c>
      <c r="E64" s="158">
        <f t="shared" si="106"/>
        <v>4274</v>
      </c>
      <c r="F64" s="120">
        <f t="shared" si="106"/>
        <v>2187</v>
      </c>
      <c r="G64" s="122">
        <f t="shared" si="106"/>
        <v>2187</v>
      </c>
      <c r="H64" s="158">
        <f t="shared" si="106"/>
        <v>4374</v>
      </c>
      <c r="I64" s="123">
        <f t="shared" si="107"/>
        <v>2.3397285914833921</v>
      </c>
      <c r="J64" s="3"/>
      <c r="K64" s="6"/>
      <c r="L64" s="13" t="s">
        <v>11</v>
      </c>
      <c r="M64" s="39">
        <f t="shared" si="108"/>
        <v>323769</v>
      </c>
      <c r="N64" s="37">
        <f t="shared" si="108"/>
        <v>318523</v>
      </c>
      <c r="O64" s="169">
        <f t="shared" ref="O64:O67" si="113">SUM(M64:N64)</f>
        <v>642292</v>
      </c>
      <c r="P64" s="38">
        <f t="shared" si="109"/>
        <v>0</v>
      </c>
      <c r="Q64" s="172">
        <f t="shared" ref="Q64:Q67" si="114">+O64+P64</f>
        <v>642292</v>
      </c>
      <c r="R64" s="39">
        <f t="shared" si="110"/>
        <v>332105</v>
      </c>
      <c r="S64" s="37">
        <f t="shared" si="110"/>
        <v>332588</v>
      </c>
      <c r="T64" s="169">
        <f t="shared" ref="T64:T67" si="115">SUM(R64:S64)</f>
        <v>664693</v>
      </c>
      <c r="U64" s="38">
        <f t="shared" si="111"/>
        <v>69</v>
      </c>
      <c r="V64" s="172">
        <f t="shared" ref="V64:V67" si="116">+T64+U64</f>
        <v>664762</v>
      </c>
      <c r="W64" s="40">
        <f t="shared" ref="W64:W67" si="117">IF(Q64=0,0,((V64/Q64)-1)*100)</f>
        <v>3.4984088234012001</v>
      </c>
    </row>
    <row r="65" spans="1:23" ht="13.5" thickBot="1" x14ac:dyDescent="0.25">
      <c r="A65" s="3" t="str">
        <f>IF(ISERROR(F65/G65)," ",IF(F65/G65&gt;0.5,IF(F65/G65&lt;1.5," ","NOT OK"),"NOT OK"))</f>
        <v xml:space="preserve"> </v>
      </c>
      <c r="B65" s="111" t="s">
        <v>12</v>
      </c>
      <c r="C65" s="124">
        <f t="shared" si="106"/>
        <v>2358</v>
      </c>
      <c r="D65" s="125">
        <f t="shared" si="106"/>
        <v>2356</v>
      </c>
      <c r="E65" s="158">
        <f t="shared" si="106"/>
        <v>4714</v>
      </c>
      <c r="F65" s="124">
        <f t="shared" si="106"/>
        <v>2324</v>
      </c>
      <c r="G65" s="125">
        <f t="shared" si="106"/>
        <v>2325</v>
      </c>
      <c r="H65" s="158">
        <f t="shared" si="106"/>
        <v>4649</v>
      </c>
      <c r="I65" s="123">
        <f t="shared" si="107"/>
        <v>-1.3788714467543484</v>
      </c>
      <c r="J65" s="3"/>
      <c r="K65" s="6"/>
      <c r="L65" s="22" t="s">
        <v>12</v>
      </c>
      <c r="M65" s="39">
        <f t="shared" si="108"/>
        <v>370728</v>
      </c>
      <c r="N65" s="37">
        <f t="shared" si="108"/>
        <v>362020</v>
      </c>
      <c r="O65" s="169">
        <f t="shared" si="113"/>
        <v>732748</v>
      </c>
      <c r="P65" s="38">
        <f t="shared" si="109"/>
        <v>0</v>
      </c>
      <c r="Q65" s="172">
        <f t="shared" si="114"/>
        <v>732748</v>
      </c>
      <c r="R65" s="39">
        <f t="shared" si="110"/>
        <v>352101</v>
      </c>
      <c r="S65" s="37">
        <f t="shared" si="110"/>
        <v>349135</v>
      </c>
      <c r="T65" s="169">
        <f t="shared" si="115"/>
        <v>701236</v>
      </c>
      <c r="U65" s="38">
        <f t="shared" si="111"/>
        <v>0</v>
      </c>
      <c r="V65" s="172">
        <f t="shared" si="116"/>
        <v>701236</v>
      </c>
      <c r="W65" s="40">
        <f t="shared" si="117"/>
        <v>-4.3005235087642646</v>
      </c>
    </row>
    <row r="66" spans="1:23" ht="14.25" thickTop="1" thickBot="1" x14ac:dyDescent="0.25">
      <c r="A66" s="3" t="str">
        <f>IF(ISERROR(F66/G66)," ",IF(F66/G66&gt;0.5,IF(F66/G66&lt;1.5," ","NOT OK"),"NOT OK"))</f>
        <v xml:space="preserve"> </v>
      </c>
      <c r="B66" s="126" t="s">
        <v>57</v>
      </c>
      <c r="C66" s="127">
        <f t="shared" si="106"/>
        <v>6554</v>
      </c>
      <c r="D66" s="129">
        <f t="shared" si="106"/>
        <v>6552</v>
      </c>
      <c r="E66" s="162">
        <f t="shared" si="106"/>
        <v>13106</v>
      </c>
      <c r="F66" s="127">
        <f t="shared" si="106"/>
        <v>6681</v>
      </c>
      <c r="G66" s="129">
        <f t="shared" si="106"/>
        <v>6682</v>
      </c>
      <c r="H66" s="162">
        <f t="shared" si="106"/>
        <v>13363</v>
      </c>
      <c r="I66" s="130">
        <f>IF(E66=0,0,((H66/E66)-1)*100)</f>
        <v>1.9609339233938705</v>
      </c>
      <c r="J66" s="3"/>
      <c r="L66" s="41" t="s">
        <v>57</v>
      </c>
      <c r="M66" s="45">
        <f t="shared" si="108"/>
        <v>991686</v>
      </c>
      <c r="N66" s="43">
        <f t="shared" si="108"/>
        <v>981889</v>
      </c>
      <c r="O66" s="170">
        <f t="shared" si="113"/>
        <v>1973575</v>
      </c>
      <c r="P66" s="43">
        <f t="shared" si="109"/>
        <v>219</v>
      </c>
      <c r="Q66" s="170">
        <f t="shared" si="114"/>
        <v>1973794</v>
      </c>
      <c r="R66" s="45">
        <f t="shared" si="110"/>
        <v>1005465</v>
      </c>
      <c r="S66" s="43">
        <f t="shared" si="110"/>
        <v>1004424</v>
      </c>
      <c r="T66" s="170">
        <f t="shared" si="115"/>
        <v>2009889</v>
      </c>
      <c r="U66" s="43">
        <f t="shared" si="111"/>
        <v>69</v>
      </c>
      <c r="V66" s="170">
        <f t="shared" si="116"/>
        <v>2009958</v>
      </c>
      <c r="W66" s="46">
        <f t="shared" si="117"/>
        <v>1.8322074137422595</v>
      </c>
    </row>
    <row r="67" spans="1:23" ht="13.5" thickTop="1" x14ac:dyDescent="0.2">
      <c r="A67" s="3" t="str">
        <f t="shared" si="11"/>
        <v xml:space="preserve"> </v>
      </c>
      <c r="B67" s="106" t="s">
        <v>13</v>
      </c>
      <c r="C67" s="120">
        <f t="shared" si="106"/>
        <v>2472</v>
      </c>
      <c r="D67" s="122">
        <f t="shared" si="106"/>
        <v>2472</v>
      </c>
      <c r="E67" s="158">
        <f t="shared" si="106"/>
        <v>4944</v>
      </c>
      <c r="F67" s="120">
        <f t="shared" si="106"/>
        <v>2339</v>
      </c>
      <c r="G67" s="122">
        <f t="shared" si="106"/>
        <v>2339</v>
      </c>
      <c r="H67" s="158">
        <f t="shared" si="106"/>
        <v>4678</v>
      </c>
      <c r="I67" s="123">
        <f t="shared" ref="I67" si="118">IF(E67=0,0,((H67/E67)-1)*100)</f>
        <v>-5.3802588996763712</v>
      </c>
      <c r="J67" s="3"/>
      <c r="L67" s="13" t="s">
        <v>13</v>
      </c>
      <c r="M67" s="39">
        <f t="shared" si="108"/>
        <v>385583</v>
      </c>
      <c r="N67" s="37">
        <f t="shared" si="108"/>
        <v>392841</v>
      </c>
      <c r="O67" s="169">
        <f t="shared" si="113"/>
        <v>778424</v>
      </c>
      <c r="P67" s="38">
        <f t="shared" si="109"/>
        <v>164</v>
      </c>
      <c r="Q67" s="172">
        <f t="shared" si="114"/>
        <v>778588</v>
      </c>
      <c r="R67" s="39">
        <f t="shared" si="110"/>
        <v>352522</v>
      </c>
      <c r="S67" s="37">
        <f t="shared" si="110"/>
        <v>363033</v>
      </c>
      <c r="T67" s="169">
        <f t="shared" si="115"/>
        <v>715555</v>
      </c>
      <c r="U67" s="38">
        <f t="shared" si="111"/>
        <v>0</v>
      </c>
      <c r="V67" s="172">
        <f t="shared" si="116"/>
        <v>715555</v>
      </c>
      <c r="W67" s="40">
        <f t="shared" si="117"/>
        <v>-8.0958093369021817</v>
      </c>
    </row>
    <row r="68" spans="1:23" x14ac:dyDescent="0.2">
      <c r="A68" s="3" t="str">
        <f>IF(ISERROR(F68/G68)," ",IF(F68/G68&gt;0.5,IF(F68/G68&lt;1.5," ","NOT OK"),"NOT OK"))</f>
        <v xml:space="preserve"> </v>
      </c>
      <c r="B68" s="106" t="s">
        <v>14</v>
      </c>
      <c r="C68" s="120">
        <f t="shared" si="106"/>
        <v>2181</v>
      </c>
      <c r="D68" s="122">
        <f t="shared" si="106"/>
        <v>2183</v>
      </c>
      <c r="E68" s="158">
        <f t="shared" si="106"/>
        <v>4364</v>
      </c>
      <c r="F68" s="120">
        <f t="shared" si="106"/>
        <v>2039</v>
      </c>
      <c r="G68" s="122">
        <f t="shared" si="106"/>
        <v>2036</v>
      </c>
      <c r="H68" s="158">
        <f t="shared" si="106"/>
        <v>4075</v>
      </c>
      <c r="I68" s="123">
        <f>IF(E68=0,0,((H68/E68)-1)*100)</f>
        <v>-6.6223648029330899</v>
      </c>
      <c r="J68" s="3"/>
      <c r="L68" s="13" t="s">
        <v>14</v>
      </c>
      <c r="M68" s="39">
        <f t="shared" si="108"/>
        <v>337400</v>
      </c>
      <c r="N68" s="37">
        <f t="shared" si="108"/>
        <v>355612</v>
      </c>
      <c r="O68" s="169">
        <f>SUM(M68:N68)</f>
        <v>693012</v>
      </c>
      <c r="P68" s="38">
        <f t="shared" si="109"/>
        <v>0</v>
      </c>
      <c r="Q68" s="172">
        <f>+O68+P68</f>
        <v>693012</v>
      </c>
      <c r="R68" s="39">
        <f t="shared" si="110"/>
        <v>245950</v>
      </c>
      <c r="S68" s="37">
        <f t="shared" si="110"/>
        <v>266560</v>
      </c>
      <c r="T68" s="169">
        <f>SUM(R68:S68)</f>
        <v>512510</v>
      </c>
      <c r="U68" s="38">
        <f t="shared" si="111"/>
        <v>0</v>
      </c>
      <c r="V68" s="172">
        <f>+T68+U68</f>
        <v>512510</v>
      </c>
      <c r="W68" s="40">
        <f>IF(Q68=0,0,((V68/Q68)-1)*100)</f>
        <v>-26.046013633241561</v>
      </c>
    </row>
    <row r="69" spans="1:23" ht="13.5" thickBot="1" x14ac:dyDescent="0.25">
      <c r="A69" s="3" t="str">
        <f>IF(ISERROR(F69/G69)," ",IF(F69/G69&gt;0.5,IF(F69/G69&lt;1.5," ","NOT OK"),"NOT OK"))</f>
        <v xml:space="preserve"> </v>
      </c>
      <c r="B69" s="106" t="s">
        <v>15</v>
      </c>
      <c r="C69" s="120">
        <f t="shared" si="106"/>
        <v>2373</v>
      </c>
      <c r="D69" s="122">
        <f t="shared" si="106"/>
        <v>2373</v>
      </c>
      <c r="E69" s="158">
        <f t="shared" si="106"/>
        <v>4746</v>
      </c>
      <c r="F69" s="120">
        <f t="shared" si="106"/>
        <v>1536</v>
      </c>
      <c r="G69" s="122">
        <f t="shared" si="106"/>
        <v>1538</v>
      </c>
      <c r="H69" s="158">
        <f t="shared" si="106"/>
        <v>3074</v>
      </c>
      <c r="I69" s="123">
        <f>IF(E69=0,0,((H69/E69)-1)*100)</f>
        <v>-35.229667088074166</v>
      </c>
      <c r="J69" s="3"/>
      <c r="L69" s="13" t="s">
        <v>15</v>
      </c>
      <c r="M69" s="39">
        <f t="shared" si="108"/>
        <v>340472</v>
      </c>
      <c r="N69" s="37">
        <f t="shared" si="108"/>
        <v>357299</v>
      </c>
      <c r="O69" s="169">
        <f>SUM(M69:N69)</f>
        <v>697771</v>
      </c>
      <c r="P69" s="38">
        <f t="shared" si="109"/>
        <v>146</v>
      </c>
      <c r="Q69" s="172">
        <f>+O69+P69</f>
        <v>697917</v>
      </c>
      <c r="R69" s="39">
        <f t="shared" si="110"/>
        <v>132555</v>
      </c>
      <c r="S69" s="37">
        <f t="shared" si="110"/>
        <v>147940</v>
      </c>
      <c r="T69" s="169">
        <f>SUM(R69:S69)</f>
        <v>280495</v>
      </c>
      <c r="U69" s="38">
        <f t="shared" si="111"/>
        <v>147</v>
      </c>
      <c r="V69" s="172">
        <f>+T69+U69</f>
        <v>280642</v>
      </c>
      <c r="W69" s="40">
        <f>IF(Q69=0,0,((V69/Q69)-1)*100)</f>
        <v>-59.7886281606552</v>
      </c>
    </row>
    <row r="70" spans="1:23" ht="14.25" thickTop="1" thickBot="1" x14ac:dyDescent="0.25">
      <c r="A70" s="3" t="str">
        <f>IF(ISERROR(F70/G70)," ",IF(F70/G70&gt;0.5,IF(F70/G70&lt;1.5," ","NOT OK"),"NOT OK"))</f>
        <v xml:space="preserve"> </v>
      </c>
      <c r="B70" s="126" t="s">
        <v>61</v>
      </c>
      <c r="C70" s="127">
        <f>+C67+C68+C69</f>
        <v>7026</v>
      </c>
      <c r="D70" s="129">
        <f t="shared" ref="D70:H70" si="119">+D67+D68+D69</f>
        <v>7028</v>
      </c>
      <c r="E70" s="162">
        <f t="shared" si="119"/>
        <v>14054</v>
      </c>
      <c r="F70" s="127">
        <f t="shared" si="119"/>
        <v>5914</v>
      </c>
      <c r="G70" s="129">
        <f t="shared" si="119"/>
        <v>5913</v>
      </c>
      <c r="H70" s="162">
        <f t="shared" si="119"/>
        <v>11827</v>
      </c>
      <c r="I70" s="130">
        <f>IF(E70=0,0,((H70/E70)-1)*100)</f>
        <v>-15.84602248470186</v>
      </c>
      <c r="J70" s="3"/>
      <c r="L70" s="41" t="s">
        <v>61</v>
      </c>
      <c r="M70" s="43">
        <f>+M67+M68+M69</f>
        <v>1063455</v>
      </c>
      <c r="N70" s="474">
        <f t="shared" ref="N70:V70" si="120">+N67+N68+N69</f>
        <v>1105752</v>
      </c>
      <c r="O70" s="483">
        <f t="shared" si="120"/>
        <v>2169207</v>
      </c>
      <c r="P70" s="487">
        <f t="shared" si="120"/>
        <v>310</v>
      </c>
      <c r="Q70" s="170">
        <f t="shared" si="120"/>
        <v>2169517</v>
      </c>
      <c r="R70" s="43">
        <f t="shared" si="120"/>
        <v>731027</v>
      </c>
      <c r="S70" s="474">
        <f t="shared" si="120"/>
        <v>777533</v>
      </c>
      <c r="T70" s="483">
        <f t="shared" si="120"/>
        <v>1508560</v>
      </c>
      <c r="U70" s="487">
        <f t="shared" si="120"/>
        <v>147</v>
      </c>
      <c r="V70" s="170">
        <f t="shared" si="120"/>
        <v>1508707</v>
      </c>
      <c r="W70" s="46">
        <f>IF(Q70=0,0,((V70/Q70)-1)*100)</f>
        <v>-30.458853283933706</v>
      </c>
    </row>
    <row r="71" spans="1:23" ht="13.5" thickTop="1" x14ac:dyDescent="0.2">
      <c r="A71" s="3" t="str">
        <f t="shared" ref="A71" si="121">IF(ISERROR(F71/G71)," ",IF(F71/G71&gt;0.5,IF(F71/G71&lt;1.5," ","NOT OK"),"NOT OK"))</f>
        <v xml:space="preserve"> </v>
      </c>
      <c r="B71" s="106" t="s">
        <v>16</v>
      </c>
      <c r="C71" s="120">
        <f t="shared" ref="C71:H72" si="122">+C17+C44</f>
        <v>2175</v>
      </c>
      <c r="D71" s="122">
        <f t="shared" si="122"/>
        <v>2179</v>
      </c>
      <c r="E71" s="158">
        <f t="shared" si="122"/>
        <v>4354</v>
      </c>
      <c r="F71" s="120">
        <f t="shared" si="122"/>
        <v>58</v>
      </c>
      <c r="G71" s="122">
        <f t="shared" si="122"/>
        <v>59</v>
      </c>
      <c r="H71" s="158">
        <f t="shared" si="122"/>
        <v>117</v>
      </c>
      <c r="I71" s="123">
        <f t="shared" ref="I71" si="123">IF(E71=0,0,((H71/E71)-1)*100)</f>
        <v>-97.312815801561783</v>
      </c>
      <c r="J71" s="7"/>
      <c r="L71" s="13" t="s">
        <v>16</v>
      </c>
      <c r="M71" s="39">
        <f>+M17+M44</f>
        <v>307487</v>
      </c>
      <c r="N71" s="37">
        <f>+N17+N44</f>
        <v>311380</v>
      </c>
      <c r="O71" s="169">
        <f>SUM(M71:N71)</f>
        <v>618867</v>
      </c>
      <c r="P71" s="38">
        <f>P17+P44</f>
        <v>141</v>
      </c>
      <c r="Q71" s="172">
        <f>+O71+P71</f>
        <v>619008</v>
      </c>
      <c r="R71" s="39">
        <f>+R17+R44</f>
        <v>3713</v>
      </c>
      <c r="S71" s="37">
        <f>+S17+S44</f>
        <v>4668</v>
      </c>
      <c r="T71" s="169">
        <f>SUM(R71:S71)</f>
        <v>8381</v>
      </c>
      <c r="U71" s="38">
        <f>U17+U44</f>
        <v>75</v>
      </c>
      <c r="V71" s="172">
        <f>+T71+U71</f>
        <v>8456</v>
      </c>
      <c r="W71" s="40">
        <f t="shared" ref="W71" si="124">IF(Q71=0,0,((V71/Q71)-1)*100)</f>
        <v>-98.633943341604635</v>
      </c>
    </row>
    <row r="72" spans="1:23" ht="13.5" thickBot="1" x14ac:dyDescent="0.25">
      <c r="A72" s="3" t="str">
        <f t="shared" ref="A72" si="125">IF(ISERROR(F72/G72)," ",IF(F72/G72&gt;0.5,IF(F72/G72&lt;1.5," ","NOT OK"),"NOT OK"))</f>
        <v xml:space="preserve"> </v>
      </c>
      <c r="B72" s="106" t="s">
        <v>66</v>
      </c>
      <c r="C72" s="120">
        <f t="shared" si="122"/>
        <v>2054</v>
      </c>
      <c r="D72" s="122">
        <f t="shared" si="122"/>
        <v>2055</v>
      </c>
      <c r="E72" s="158">
        <f t="shared" si="122"/>
        <v>4109</v>
      </c>
      <c r="F72" s="120">
        <f t="shared" si="122"/>
        <v>219</v>
      </c>
      <c r="G72" s="122">
        <f t="shared" si="122"/>
        <v>219</v>
      </c>
      <c r="H72" s="158">
        <f t="shared" si="122"/>
        <v>438</v>
      </c>
      <c r="I72" s="123">
        <f t="shared" ref="I72" si="126">IF(E72=0,0,((H72/E72)-1)*100)</f>
        <v>-89.340472134339251</v>
      </c>
      <c r="J72" s="3"/>
      <c r="L72" s="13" t="s">
        <v>66</v>
      </c>
      <c r="M72" s="39">
        <f>+M18+M45</f>
        <v>287766</v>
      </c>
      <c r="N72" s="37">
        <f>+N18+N45</f>
        <v>287496</v>
      </c>
      <c r="O72" s="169">
        <f>SUM(M72:N72)</f>
        <v>575262</v>
      </c>
      <c r="P72" s="140">
        <f>P18+P45</f>
        <v>132</v>
      </c>
      <c r="Q72" s="169">
        <f>+O72+P72</f>
        <v>575394</v>
      </c>
      <c r="R72" s="39">
        <f>+R18+R45</f>
        <v>19204</v>
      </c>
      <c r="S72" s="37">
        <f>+S18+S45</f>
        <v>21644</v>
      </c>
      <c r="T72" s="169">
        <f>SUM(R72:S72)</f>
        <v>40848</v>
      </c>
      <c r="U72" s="140">
        <f>U18+U45</f>
        <v>0</v>
      </c>
      <c r="V72" s="169">
        <f>+T72+U72</f>
        <v>40848</v>
      </c>
      <c r="W72" s="40">
        <f>IF(Q72=0,0,((V72/Q72)-1)*100)</f>
        <v>-92.900864451141302</v>
      </c>
    </row>
    <row r="73" spans="1:23" ht="14.25" thickTop="1" thickBot="1" x14ac:dyDescent="0.25">
      <c r="A73" s="3" t="str">
        <f>IF(ISERROR(F73/G73)," ",IF(F73/G73&gt;0.5,IF(F73/G73&lt;1.5," ","NOT OK"),"NOT OK"))</f>
        <v xml:space="preserve"> </v>
      </c>
      <c r="B73" s="126" t="s">
        <v>67</v>
      </c>
      <c r="C73" s="127">
        <f>C70+C71+C72</f>
        <v>11255</v>
      </c>
      <c r="D73" s="128">
        <f t="shared" ref="D73" si="127">D70+D71+D72</f>
        <v>11262</v>
      </c>
      <c r="E73" s="511">
        <f t="shared" ref="E73" si="128">E70+E71+E72</f>
        <v>22517</v>
      </c>
      <c r="F73" s="127">
        <f t="shared" ref="F73" si="129">F70+F71+F72</f>
        <v>6191</v>
      </c>
      <c r="G73" s="129">
        <f t="shared" ref="G73" si="130">G70+G71+G72</f>
        <v>6191</v>
      </c>
      <c r="H73" s="299">
        <f t="shared" ref="H73" si="131">H70+H71+H72</f>
        <v>12382</v>
      </c>
      <c r="I73" s="130">
        <f>IF(E73=0,0,((H73/E73)-1)*100)</f>
        <v>-45.010436559044273</v>
      </c>
      <c r="J73" s="3"/>
      <c r="L73" s="41" t="s">
        <v>67</v>
      </c>
      <c r="M73" s="42">
        <f>M70+M71+M72</f>
        <v>1658708</v>
      </c>
      <c r="N73" s="42">
        <f t="shared" ref="N73" si="132">N70+N71+N72</f>
        <v>1704628</v>
      </c>
      <c r="O73" s="512">
        <f t="shared" ref="O73" si="133">O70+O71+O72</f>
        <v>3363336</v>
      </c>
      <c r="P73" s="42">
        <f t="shared" ref="P73" si="134">P70+P71+P72</f>
        <v>583</v>
      </c>
      <c r="Q73" s="512">
        <f t="shared" ref="Q73" si="135">Q70+Q71+Q72</f>
        <v>3363919</v>
      </c>
      <c r="R73" s="42">
        <f t="shared" ref="R73" si="136">R70+R71+R72</f>
        <v>753944</v>
      </c>
      <c r="S73" s="42">
        <f t="shared" ref="S73" si="137">S70+S71+S72</f>
        <v>803845</v>
      </c>
      <c r="T73" s="512">
        <f t="shared" ref="T73" si="138">T70+T71+T72</f>
        <v>1557789</v>
      </c>
      <c r="U73" s="42">
        <f t="shared" ref="U73" si="139">U70+U71+U72</f>
        <v>222</v>
      </c>
      <c r="V73" s="512">
        <f t="shared" ref="V73" si="140">V70+V71+V72</f>
        <v>1558011</v>
      </c>
      <c r="W73" s="46">
        <f>IF(Q73=0,0,((V73/Q73)-1)*100)</f>
        <v>-53.684645795573552</v>
      </c>
    </row>
    <row r="74" spans="1:23" ht="14.25" thickTop="1" thickBot="1" x14ac:dyDescent="0.25">
      <c r="A74" s="3" t="str">
        <f>IF(ISERROR(F74/G74)," ",IF(F74/G74&gt;0.5,IF(F74/G74&lt;1.5," ","NOT OK"),"NOT OK"))</f>
        <v xml:space="preserve"> </v>
      </c>
      <c r="B74" s="126" t="s">
        <v>68</v>
      </c>
      <c r="C74" s="127">
        <f>+C66+C70+C71+C72</f>
        <v>17809</v>
      </c>
      <c r="D74" s="129">
        <f t="shared" ref="D74:H74" si="141">+D66+D70+D71+D72</f>
        <v>17814</v>
      </c>
      <c r="E74" s="162">
        <f t="shared" si="141"/>
        <v>35623</v>
      </c>
      <c r="F74" s="127">
        <f t="shared" si="141"/>
        <v>12872</v>
      </c>
      <c r="G74" s="129">
        <f t="shared" si="141"/>
        <v>12873</v>
      </c>
      <c r="H74" s="162">
        <f t="shared" si="141"/>
        <v>25745</v>
      </c>
      <c r="I74" s="130">
        <f>IF(E74=0,0,((H74/E74)-1)*100)</f>
        <v>-27.72927602953148</v>
      </c>
      <c r="J74" s="3"/>
      <c r="L74" s="41" t="s">
        <v>68</v>
      </c>
      <c r="M74" s="45">
        <f>+M66+M70+M71+M72</f>
        <v>2650394</v>
      </c>
      <c r="N74" s="43">
        <f t="shared" ref="N74:V74" si="142">+N66+N70+N71+N72</f>
        <v>2686517</v>
      </c>
      <c r="O74" s="170">
        <f t="shared" si="142"/>
        <v>5336911</v>
      </c>
      <c r="P74" s="43">
        <f t="shared" si="142"/>
        <v>802</v>
      </c>
      <c r="Q74" s="170">
        <f t="shared" si="142"/>
        <v>5337713</v>
      </c>
      <c r="R74" s="45">
        <f t="shared" si="142"/>
        <v>1759409</v>
      </c>
      <c r="S74" s="43">
        <f t="shared" si="142"/>
        <v>1808269</v>
      </c>
      <c r="T74" s="170">
        <f t="shared" si="142"/>
        <v>3567678</v>
      </c>
      <c r="U74" s="43">
        <f t="shared" si="142"/>
        <v>291</v>
      </c>
      <c r="V74" s="170">
        <f t="shared" si="142"/>
        <v>3567969</v>
      </c>
      <c r="W74" s="46">
        <f>IF(Q74=0,0,((V74/Q74)-1)*100)</f>
        <v>-33.155473139900927</v>
      </c>
    </row>
    <row r="75" spans="1:23" ht="14.25" thickTop="1" thickBot="1" x14ac:dyDescent="0.25">
      <c r="A75" s="3" t="str">
        <f>IF(ISERROR(F75/G75)," ",IF(F75/G75&gt;0.5,IF(F75/G75&lt;1.5," ","NOT OK"),"NOT OK"))</f>
        <v xml:space="preserve"> </v>
      </c>
      <c r="B75" s="106" t="s">
        <v>18</v>
      </c>
      <c r="C75" s="120">
        <f t="shared" ref="C75:E75" si="143">+C21+C48</f>
        <v>1961</v>
      </c>
      <c r="D75" s="122">
        <f t="shared" si="143"/>
        <v>1961</v>
      </c>
      <c r="E75" s="158">
        <f t="shared" si="143"/>
        <v>3922</v>
      </c>
      <c r="F75" s="120"/>
      <c r="G75" s="122"/>
      <c r="H75" s="158"/>
      <c r="I75" s="123"/>
      <c r="J75" s="3"/>
      <c r="L75" s="13" t="s">
        <v>18</v>
      </c>
      <c r="M75" s="39">
        <f>+M21+M48</f>
        <v>282930</v>
      </c>
      <c r="N75" s="37">
        <f>+N21+N48</f>
        <v>282418</v>
      </c>
      <c r="O75" s="169">
        <f>SUM(M75:N75)</f>
        <v>565348</v>
      </c>
      <c r="P75" s="140">
        <f>P21+P48</f>
        <v>0</v>
      </c>
      <c r="Q75" s="169">
        <f>+O75+P75</f>
        <v>565348</v>
      </c>
      <c r="R75" s="39"/>
      <c r="S75" s="37"/>
      <c r="T75" s="169"/>
      <c r="U75" s="140"/>
      <c r="V75" s="169"/>
      <c r="W75" s="40"/>
    </row>
    <row r="76" spans="1:23" ht="15.75" customHeight="1" thickTop="1" thickBot="1" x14ac:dyDescent="0.25">
      <c r="A76" s="9" t="str">
        <f>IF(ISERROR(F76/G76)," ",IF(F76/G76&gt;0.5,IF(F76/G76&lt;1.5," ","NOT OK"),"NOT OK"))</f>
        <v xml:space="preserve"> </v>
      </c>
      <c r="B76" s="133" t="s">
        <v>19</v>
      </c>
      <c r="C76" s="127">
        <f t="shared" ref="C76:E76" si="144">+C71+C72+C75</f>
        <v>6190</v>
      </c>
      <c r="D76" s="135">
        <f t="shared" si="144"/>
        <v>6195</v>
      </c>
      <c r="E76" s="160">
        <f t="shared" si="144"/>
        <v>12385</v>
      </c>
      <c r="F76" s="127"/>
      <c r="G76" s="135"/>
      <c r="H76" s="160"/>
      <c r="I76" s="130"/>
      <c r="J76" s="9"/>
      <c r="K76" s="10"/>
      <c r="L76" s="47" t="s">
        <v>19</v>
      </c>
      <c r="M76" s="49">
        <f t="shared" ref="M76:Q76" si="145">+M71+M72+M75</f>
        <v>878183</v>
      </c>
      <c r="N76" s="475">
        <f t="shared" si="145"/>
        <v>881294</v>
      </c>
      <c r="O76" s="479">
        <f t="shared" si="145"/>
        <v>1759477</v>
      </c>
      <c r="P76" s="488">
        <f t="shared" si="145"/>
        <v>273</v>
      </c>
      <c r="Q76" s="171">
        <f t="shared" si="145"/>
        <v>1759750</v>
      </c>
      <c r="R76" s="49"/>
      <c r="S76" s="475"/>
      <c r="T76" s="479"/>
      <c r="U76" s="488"/>
      <c r="V76" s="171"/>
      <c r="W76" s="50"/>
    </row>
    <row r="77" spans="1:23" ht="13.5" thickTop="1" x14ac:dyDescent="0.2">
      <c r="A77" s="3" t="str">
        <f>IF(ISERROR(F77/G77)," ",IF(F77/G77&gt;0.5,IF(F77/G77&lt;1.5," ","NOT OK"),"NOT OK"))</f>
        <v xml:space="preserve"> </v>
      </c>
      <c r="B77" s="106" t="s">
        <v>20</v>
      </c>
      <c r="C77" s="120">
        <f t="shared" ref="C77:E81" si="146">+C23+C50</f>
        <v>2062</v>
      </c>
      <c r="D77" s="122">
        <f t="shared" si="146"/>
        <v>2062</v>
      </c>
      <c r="E77" s="161">
        <f t="shared" si="146"/>
        <v>4124</v>
      </c>
      <c r="F77" s="120"/>
      <c r="G77" s="122"/>
      <c r="H77" s="161"/>
      <c r="I77" s="123"/>
      <c r="J77" s="3"/>
      <c r="L77" s="13" t="s">
        <v>21</v>
      </c>
      <c r="M77" s="39">
        <f t="shared" ref="M77:N79" si="147">+M23+M50</f>
        <v>307055</v>
      </c>
      <c r="N77" s="37">
        <f t="shared" si="147"/>
        <v>305795</v>
      </c>
      <c r="O77" s="169">
        <f>SUM(M77:N77)</f>
        <v>612850</v>
      </c>
      <c r="P77" s="140">
        <f>P23+P50</f>
        <v>0</v>
      </c>
      <c r="Q77" s="169">
        <f>+O77+P77</f>
        <v>612850</v>
      </c>
      <c r="R77" s="39"/>
      <c r="S77" s="37"/>
      <c r="T77" s="169"/>
      <c r="U77" s="140"/>
      <c r="V77" s="169"/>
      <c r="W77" s="40"/>
    </row>
    <row r="78" spans="1:23" x14ac:dyDescent="0.2">
      <c r="A78" s="3" t="str">
        <f t="shared" ref="A78" si="148">IF(ISERROR(F78/G78)," ",IF(F78/G78&gt;0.5,IF(F78/G78&lt;1.5," ","NOT OK"),"NOT OK"))</f>
        <v xml:space="preserve"> </v>
      </c>
      <c r="B78" s="106" t="s">
        <v>22</v>
      </c>
      <c r="C78" s="120">
        <f t="shared" si="146"/>
        <v>2062</v>
      </c>
      <c r="D78" s="122">
        <f t="shared" si="146"/>
        <v>2062</v>
      </c>
      <c r="E78" s="152">
        <f t="shared" si="146"/>
        <v>4124</v>
      </c>
      <c r="F78" s="120"/>
      <c r="G78" s="122"/>
      <c r="H78" s="152"/>
      <c r="I78" s="123"/>
      <c r="J78" s="3"/>
      <c r="L78" s="13" t="s">
        <v>22</v>
      </c>
      <c r="M78" s="39">
        <f t="shared" si="147"/>
        <v>302947</v>
      </c>
      <c r="N78" s="37">
        <f t="shared" si="147"/>
        <v>315514</v>
      </c>
      <c r="O78" s="169">
        <f t="shared" ref="O78" si="149">SUM(M78:N78)</f>
        <v>618461</v>
      </c>
      <c r="P78" s="140">
        <f>P24+P51</f>
        <v>0</v>
      </c>
      <c r="Q78" s="169">
        <f t="shared" ref="Q78" si="150">+O78+P78</f>
        <v>618461</v>
      </c>
      <c r="R78" s="39"/>
      <c r="S78" s="37"/>
      <c r="T78" s="169"/>
      <c r="U78" s="140"/>
      <c r="V78" s="169"/>
      <c r="W78" s="40"/>
    </row>
    <row r="79" spans="1:23" ht="13.5" thickBot="1" x14ac:dyDescent="0.25">
      <c r="A79" s="3" t="str">
        <f t="shared" ref="A79" si="151">IF(ISERROR(F79/G79)," ",IF(F79/G79&gt;0.5,IF(F79/G79&lt;1.5," ","NOT OK"),"NOT OK"))</f>
        <v xml:space="preserve"> </v>
      </c>
      <c r="B79" s="106" t="s">
        <v>23</v>
      </c>
      <c r="C79" s="120">
        <f t="shared" si="146"/>
        <v>1883</v>
      </c>
      <c r="D79" s="136">
        <f t="shared" si="146"/>
        <v>1884</v>
      </c>
      <c r="E79" s="156">
        <f t="shared" si="146"/>
        <v>3767</v>
      </c>
      <c r="F79" s="120"/>
      <c r="G79" s="136"/>
      <c r="H79" s="156"/>
      <c r="I79" s="137"/>
      <c r="J79" s="3"/>
      <c r="L79" s="13" t="s">
        <v>23</v>
      </c>
      <c r="M79" s="39">
        <f t="shared" si="147"/>
        <v>266597</v>
      </c>
      <c r="N79" s="37">
        <f t="shared" si="147"/>
        <v>267783</v>
      </c>
      <c r="O79" s="169">
        <f>SUM(M79:N79)</f>
        <v>534380</v>
      </c>
      <c r="P79" s="38">
        <f>P25+P52</f>
        <v>0</v>
      </c>
      <c r="Q79" s="172">
        <f>+O79+P79</f>
        <v>534380</v>
      </c>
      <c r="R79" s="39"/>
      <c r="S79" s="37"/>
      <c r="T79" s="169"/>
      <c r="U79" s="38"/>
      <c r="V79" s="172"/>
      <c r="W79" s="40"/>
    </row>
    <row r="80" spans="1:23" ht="14.25" thickTop="1" thickBot="1" x14ac:dyDescent="0.25">
      <c r="A80" s="3" t="str">
        <f>IF(ISERROR(F80/G80)," ",IF(F80/G80&gt;0.5,IF(F80/G80&lt;1.5," ","NOT OK"),"NOT OK"))</f>
        <v xml:space="preserve"> </v>
      </c>
      <c r="B80" s="126" t="s">
        <v>40</v>
      </c>
      <c r="C80" s="127">
        <f t="shared" si="146"/>
        <v>6007</v>
      </c>
      <c r="D80" s="127">
        <f t="shared" si="146"/>
        <v>6008</v>
      </c>
      <c r="E80" s="127">
        <f t="shared" si="146"/>
        <v>12015</v>
      </c>
      <c r="F80" s="127"/>
      <c r="G80" s="127"/>
      <c r="H80" s="127"/>
      <c r="I80" s="130"/>
      <c r="J80" s="3"/>
      <c r="L80" s="472" t="s">
        <v>40</v>
      </c>
      <c r="M80" s="43">
        <f t="shared" ref="M80:Q80" si="152">+M77+M78+M79</f>
        <v>876599</v>
      </c>
      <c r="N80" s="474">
        <f t="shared" si="152"/>
        <v>889092</v>
      </c>
      <c r="O80" s="483">
        <f t="shared" si="152"/>
        <v>1765691</v>
      </c>
      <c r="P80" s="487">
        <f t="shared" si="152"/>
        <v>0</v>
      </c>
      <c r="Q80" s="170">
        <f t="shared" si="152"/>
        <v>1765691</v>
      </c>
      <c r="R80" s="43"/>
      <c r="S80" s="474"/>
      <c r="T80" s="483"/>
      <c r="U80" s="487"/>
      <c r="V80" s="170"/>
      <c r="W80" s="46"/>
    </row>
    <row r="81" spans="1:23" ht="14.25" thickTop="1" thickBot="1" x14ac:dyDescent="0.25">
      <c r="A81" s="3" t="str">
        <f>IF(ISERROR(F81/G81)," ",IF(F81/G81&gt;0.5,IF(F81/G81&lt;1.5," ","NOT OK"),"NOT OK"))</f>
        <v xml:space="preserve"> </v>
      </c>
      <c r="B81" s="126" t="s">
        <v>63</v>
      </c>
      <c r="C81" s="127">
        <f t="shared" si="146"/>
        <v>25777</v>
      </c>
      <c r="D81" s="129">
        <f t="shared" si="146"/>
        <v>25783</v>
      </c>
      <c r="E81" s="299">
        <f t="shared" si="146"/>
        <v>51560</v>
      </c>
      <c r="F81" s="127"/>
      <c r="G81" s="129"/>
      <c r="H81" s="299"/>
      <c r="I81" s="130"/>
      <c r="J81" s="3"/>
      <c r="L81" s="472" t="s">
        <v>63</v>
      </c>
      <c r="M81" s="43">
        <f t="shared" ref="M81:Q81" si="153">+M66+M74+M76+M80</f>
        <v>5396862</v>
      </c>
      <c r="N81" s="474">
        <f t="shared" si="153"/>
        <v>5438792</v>
      </c>
      <c r="O81" s="478">
        <f t="shared" si="153"/>
        <v>10835654</v>
      </c>
      <c r="P81" s="487">
        <f t="shared" si="153"/>
        <v>1294</v>
      </c>
      <c r="Q81" s="301">
        <f t="shared" si="153"/>
        <v>10836948</v>
      </c>
      <c r="R81" s="43"/>
      <c r="S81" s="474"/>
      <c r="T81" s="478"/>
      <c r="U81" s="487"/>
      <c r="V81" s="301"/>
      <c r="W81" s="46"/>
    </row>
    <row r="82" spans="1:23" ht="14.25" thickTop="1" thickBot="1" x14ac:dyDescent="0.25">
      <c r="B82" s="138" t="s">
        <v>60</v>
      </c>
      <c r="C82" s="102"/>
      <c r="D82" s="102"/>
      <c r="E82" s="102"/>
      <c r="F82" s="102"/>
      <c r="G82" s="102"/>
      <c r="H82" s="102"/>
      <c r="I82" s="102"/>
      <c r="J82" s="102"/>
      <c r="L82" s="53" t="s">
        <v>60</v>
      </c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1:23" ht="13.5" thickTop="1" x14ac:dyDescent="0.2">
      <c r="L83" s="525" t="s">
        <v>33</v>
      </c>
      <c r="M83" s="526"/>
      <c r="N83" s="526"/>
      <c r="O83" s="526"/>
      <c r="P83" s="526"/>
      <c r="Q83" s="526"/>
      <c r="R83" s="526"/>
      <c r="S83" s="526"/>
      <c r="T83" s="526"/>
      <c r="U83" s="526"/>
      <c r="V83" s="526"/>
      <c r="W83" s="527"/>
    </row>
    <row r="84" spans="1:23" ht="13.5" thickBot="1" x14ac:dyDescent="0.25">
      <c r="L84" s="519" t="s">
        <v>43</v>
      </c>
      <c r="M84" s="520"/>
      <c r="N84" s="520"/>
      <c r="O84" s="520"/>
      <c r="P84" s="520"/>
      <c r="Q84" s="520"/>
      <c r="R84" s="520"/>
      <c r="S84" s="520"/>
      <c r="T84" s="520"/>
      <c r="U84" s="520"/>
      <c r="V84" s="520"/>
      <c r="W84" s="521"/>
    </row>
    <row r="85" spans="1:23" ht="14.25" thickTop="1" thickBot="1" x14ac:dyDescent="0.25">
      <c r="L85" s="54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 t="s">
        <v>34</v>
      </c>
    </row>
    <row r="86" spans="1:23" ht="24.75" customHeight="1" thickTop="1" thickBot="1" x14ac:dyDescent="0.25">
      <c r="L86" s="57"/>
      <c r="M86" s="522" t="s">
        <v>64</v>
      </c>
      <c r="N86" s="523"/>
      <c r="O86" s="523"/>
      <c r="P86" s="523"/>
      <c r="Q86" s="524"/>
      <c r="R86" s="522" t="s">
        <v>65</v>
      </c>
      <c r="S86" s="523"/>
      <c r="T86" s="523"/>
      <c r="U86" s="523"/>
      <c r="V86" s="524"/>
      <c r="W86" s="311" t="s">
        <v>2</v>
      </c>
    </row>
    <row r="87" spans="1:23" ht="13.5" thickTop="1" x14ac:dyDescent="0.2">
      <c r="L87" s="59" t="s">
        <v>3</v>
      </c>
      <c r="M87" s="60"/>
      <c r="N87" s="54"/>
      <c r="O87" s="61"/>
      <c r="P87" s="62"/>
      <c r="Q87" s="61"/>
      <c r="R87" s="60"/>
      <c r="S87" s="54"/>
      <c r="T87" s="61"/>
      <c r="U87" s="62"/>
      <c r="V87" s="61"/>
      <c r="W87" s="312" t="s">
        <v>4</v>
      </c>
    </row>
    <row r="88" spans="1:23" ht="13.5" thickBot="1" x14ac:dyDescent="0.25">
      <c r="L88" s="64"/>
      <c r="M88" s="65" t="s">
        <v>35</v>
      </c>
      <c r="N88" s="66" t="s">
        <v>36</v>
      </c>
      <c r="O88" s="67" t="s">
        <v>37</v>
      </c>
      <c r="P88" s="68" t="s">
        <v>32</v>
      </c>
      <c r="Q88" s="67" t="s">
        <v>7</v>
      </c>
      <c r="R88" s="65" t="s">
        <v>35</v>
      </c>
      <c r="S88" s="66" t="s">
        <v>36</v>
      </c>
      <c r="T88" s="67" t="s">
        <v>37</v>
      </c>
      <c r="U88" s="68" t="s">
        <v>32</v>
      </c>
      <c r="V88" s="67" t="s">
        <v>7</v>
      </c>
      <c r="W88" s="310"/>
    </row>
    <row r="89" spans="1:23" ht="5.25" customHeight="1" thickTop="1" x14ac:dyDescent="0.2">
      <c r="L89" s="59"/>
      <c r="M89" s="70"/>
      <c r="N89" s="71"/>
      <c r="O89" s="72"/>
      <c r="P89" s="73"/>
      <c r="Q89" s="72"/>
      <c r="R89" s="70"/>
      <c r="S89" s="71"/>
      <c r="T89" s="72"/>
      <c r="U89" s="73"/>
      <c r="V89" s="72"/>
      <c r="W89" s="74"/>
    </row>
    <row r="90" spans="1:23" x14ac:dyDescent="0.2">
      <c r="L90" s="59" t="s">
        <v>10</v>
      </c>
      <c r="M90" s="75">
        <v>29</v>
      </c>
      <c r="N90" s="76">
        <v>27</v>
      </c>
      <c r="O90" s="182">
        <f>M90+N90</f>
        <v>56</v>
      </c>
      <c r="P90" s="77">
        <v>0</v>
      </c>
      <c r="Q90" s="182">
        <f>O90+P90</f>
        <v>56</v>
      </c>
      <c r="R90" s="75">
        <v>14</v>
      </c>
      <c r="S90" s="76">
        <v>72</v>
      </c>
      <c r="T90" s="182">
        <f>R90+S90</f>
        <v>86</v>
      </c>
      <c r="U90" s="77">
        <v>0</v>
      </c>
      <c r="V90" s="182">
        <f>T90+U90</f>
        <v>86</v>
      </c>
      <c r="W90" s="78">
        <f>IF(Q90=0,0,((V90/Q90)-1)*100)</f>
        <v>53.571428571428584</v>
      </c>
    </row>
    <row r="91" spans="1:23" x14ac:dyDescent="0.2">
      <c r="L91" s="59" t="s">
        <v>11</v>
      </c>
      <c r="M91" s="75">
        <v>39</v>
      </c>
      <c r="N91" s="76">
        <v>38</v>
      </c>
      <c r="O91" s="182">
        <f>M91+N91</f>
        <v>77</v>
      </c>
      <c r="P91" s="77">
        <v>0</v>
      </c>
      <c r="Q91" s="182">
        <f>O91+P91</f>
        <v>77</v>
      </c>
      <c r="R91" s="75">
        <v>15</v>
      </c>
      <c r="S91" s="76">
        <v>107</v>
      </c>
      <c r="T91" s="182">
        <f>R91+S91</f>
        <v>122</v>
      </c>
      <c r="U91" s="77">
        <v>0</v>
      </c>
      <c r="V91" s="182">
        <f>T91+U91</f>
        <v>122</v>
      </c>
      <c r="W91" s="78">
        <f>IF(Q91=0,0,((V91/Q91)-1)*100)</f>
        <v>58.441558441558449</v>
      </c>
    </row>
    <row r="92" spans="1:23" ht="13.5" thickBot="1" x14ac:dyDescent="0.25">
      <c r="L92" s="64" t="s">
        <v>12</v>
      </c>
      <c r="M92" s="75">
        <v>30</v>
      </c>
      <c r="N92" s="76">
        <v>59</v>
      </c>
      <c r="O92" s="182">
        <f>M92+N92</f>
        <v>89</v>
      </c>
      <c r="P92" s="77">
        <v>0</v>
      </c>
      <c r="Q92" s="182">
        <f t="shared" ref="Q92" si="154">O92+P92</f>
        <v>89</v>
      </c>
      <c r="R92" s="75">
        <v>23</v>
      </c>
      <c r="S92" s="76">
        <v>128</v>
      </c>
      <c r="T92" s="182">
        <f>R92+S92</f>
        <v>151</v>
      </c>
      <c r="U92" s="77">
        <v>0</v>
      </c>
      <c r="V92" s="182">
        <f t="shared" ref="V92" si="155">T92+U92</f>
        <v>151</v>
      </c>
      <c r="W92" s="78">
        <f>IF(Q92=0,0,((V92/Q92)-1)*100)</f>
        <v>69.662921348314597</v>
      </c>
    </row>
    <row r="93" spans="1:23" ht="14.25" thickTop="1" thickBot="1" x14ac:dyDescent="0.25">
      <c r="L93" s="79" t="s">
        <v>57</v>
      </c>
      <c r="M93" s="80">
        <f t="shared" ref="M93:Q93" si="156">+M90+M91+M92</f>
        <v>98</v>
      </c>
      <c r="N93" s="81">
        <f t="shared" si="156"/>
        <v>124</v>
      </c>
      <c r="O93" s="183">
        <f t="shared" si="156"/>
        <v>222</v>
      </c>
      <c r="P93" s="80">
        <f t="shared" si="156"/>
        <v>0</v>
      </c>
      <c r="Q93" s="183">
        <f t="shared" si="156"/>
        <v>222</v>
      </c>
      <c r="R93" s="80">
        <f t="shared" ref="R93:V93" si="157">+R90+R91+R92</f>
        <v>52</v>
      </c>
      <c r="S93" s="81">
        <f t="shared" si="157"/>
        <v>307</v>
      </c>
      <c r="T93" s="183">
        <f t="shared" si="157"/>
        <v>359</v>
      </c>
      <c r="U93" s="80">
        <f t="shared" si="157"/>
        <v>0</v>
      </c>
      <c r="V93" s="183">
        <f t="shared" si="157"/>
        <v>359</v>
      </c>
      <c r="W93" s="82">
        <f>IF(Q93=0,0,((V93/Q93)-1)*100)</f>
        <v>61.7117117117117</v>
      </c>
    </row>
    <row r="94" spans="1:23" ht="13.5" thickTop="1" x14ac:dyDescent="0.2">
      <c r="L94" s="59" t="s">
        <v>13</v>
      </c>
      <c r="M94" s="75">
        <v>33</v>
      </c>
      <c r="N94" s="76">
        <v>74</v>
      </c>
      <c r="O94" s="325">
        <f t="shared" ref="O94" si="158">+M94+N94</f>
        <v>107</v>
      </c>
      <c r="P94" s="77">
        <v>0</v>
      </c>
      <c r="Q94" s="182">
        <f>O94+P94</f>
        <v>107</v>
      </c>
      <c r="R94" s="75">
        <v>23</v>
      </c>
      <c r="S94" s="76">
        <v>69</v>
      </c>
      <c r="T94" s="325">
        <f>R94+S94</f>
        <v>92</v>
      </c>
      <c r="U94" s="77">
        <v>0</v>
      </c>
      <c r="V94" s="182">
        <f>T94+U94</f>
        <v>92</v>
      </c>
      <c r="W94" s="78">
        <f t="shared" ref="W94" si="159">IF(Q94=0,0,((V94/Q94)-1)*100)</f>
        <v>-14.018691588785048</v>
      </c>
    </row>
    <row r="95" spans="1:23" x14ac:dyDescent="0.2">
      <c r="L95" s="59" t="s">
        <v>14</v>
      </c>
      <c r="M95" s="75">
        <v>11</v>
      </c>
      <c r="N95" s="76">
        <v>30</v>
      </c>
      <c r="O95" s="182">
        <f>+M95+N95</f>
        <v>41</v>
      </c>
      <c r="P95" s="77">
        <v>0</v>
      </c>
      <c r="Q95" s="182">
        <f>O95+P95</f>
        <v>41</v>
      </c>
      <c r="R95" s="75">
        <v>3</v>
      </c>
      <c r="S95" s="76">
        <v>47</v>
      </c>
      <c r="T95" s="182">
        <f t="shared" ref="T95:T97" si="160">R95+S95</f>
        <v>50</v>
      </c>
      <c r="U95" s="77">
        <v>0</v>
      </c>
      <c r="V95" s="182">
        <f>T95+U95</f>
        <v>50</v>
      </c>
      <c r="W95" s="78">
        <f t="shared" ref="W95:W100" si="161">IF(Q95=0,0,((V95/Q95)-1)*100)</f>
        <v>21.95121951219512</v>
      </c>
    </row>
    <row r="96" spans="1:23" ht="13.5" thickBot="1" x14ac:dyDescent="0.25">
      <c r="L96" s="59" t="s">
        <v>15</v>
      </c>
      <c r="M96" s="75">
        <v>13</v>
      </c>
      <c r="N96" s="76">
        <v>71</v>
      </c>
      <c r="O96" s="208">
        <f>+M96+N96</f>
        <v>84</v>
      </c>
      <c r="P96" s="77">
        <v>0</v>
      </c>
      <c r="Q96" s="182">
        <f>O96+P96</f>
        <v>84</v>
      </c>
      <c r="R96" s="75">
        <v>15</v>
      </c>
      <c r="S96" s="76">
        <v>51</v>
      </c>
      <c r="T96" s="208">
        <f t="shared" si="160"/>
        <v>66</v>
      </c>
      <c r="U96" s="77">
        <v>0</v>
      </c>
      <c r="V96" s="182">
        <f>T96+U96</f>
        <v>66</v>
      </c>
      <c r="W96" s="78">
        <f>IF(Q96=0,0,((V96/Q96)-1)*100)</f>
        <v>-21.428571428571431</v>
      </c>
    </row>
    <row r="97" spans="1:23" ht="14.25" thickTop="1" thickBot="1" x14ac:dyDescent="0.25">
      <c r="L97" s="79" t="s">
        <v>61</v>
      </c>
      <c r="M97" s="80">
        <f>+M94+M95+M96</f>
        <v>57</v>
      </c>
      <c r="N97" s="81">
        <f t="shared" ref="N97" si="162">+N94+N95+N96</f>
        <v>175</v>
      </c>
      <c r="O97" s="183">
        <f t="shared" ref="O97" si="163">+O94+O95+O96</f>
        <v>232</v>
      </c>
      <c r="P97" s="80">
        <f t="shared" ref="P97" si="164">+P94+P95+P96</f>
        <v>0</v>
      </c>
      <c r="Q97" s="183">
        <f t="shared" ref="Q97" si="165">+Q94+Q95+Q96</f>
        <v>232</v>
      </c>
      <c r="R97" s="80">
        <f>+R94+R95+R96</f>
        <v>41</v>
      </c>
      <c r="S97" s="81">
        <f>+S94+S95+S96</f>
        <v>167</v>
      </c>
      <c r="T97" s="183">
        <f t="shared" si="160"/>
        <v>208</v>
      </c>
      <c r="U97" s="80">
        <f t="shared" ref="U97" si="166">+U94+U95+U96</f>
        <v>0</v>
      </c>
      <c r="V97" s="183">
        <f t="shared" ref="V97" si="167">+V94+V95+V96</f>
        <v>208</v>
      </c>
      <c r="W97" s="82">
        <f>IF(Q97=0,0,((V97/Q97)-1)*100)</f>
        <v>-10.344827586206895</v>
      </c>
    </row>
    <row r="98" spans="1:23" ht="13.5" thickTop="1" x14ac:dyDescent="0.2">
      <c r="L98" s="59" t="s">
        <v>16</v>
      </c>
      <c r="M98" s="75">
        <v>3</v>
      </c>
      <c r="N98" s="76">
        <v>60</v>
      </c>
      <c r="O98" s="182">
        <f>+M98+N98</f>
        <v>63</v>
      </c>
      <c r="P98" s="77">
        <v>0</v>
      </c>
      <c r="Q98" s="182">
        <f>O98+P98</f>
        <v>63</v>
      </c>
      <c r="R98" s="75">
        <v>0</v>
      </c>
      <c r="S98" s="76">
        <v>0</v>
      </c>
      <c r="T98" s="182">
        <f>+R98+S98</f>
        <v>0</v>
      </c>
      <c r="U98" s="77">
        <v>0</v>
      </c>
      <c r="V98" s="182">
        <f>T98+U98</f>
        <v>0</v>
      </c>
      <c r="W98" s="78">
        <f t="shared" si="161"/>
        <v>-100</v>
      </c>
    </row>
    <row r="99" spans="1:23" ht="13.5" thickBot="1" x14ac:dyDescent="0.25">
      <c r="L99" s="59" t="s">
        <v>66</v>
      </c>
      <c r="M99" s="75">
        <v>3</v>
      </c>
      <c r="N99" s="76">
        <v>65</v>
      </c>
      <c r="O99" s="182">
        <f>+M99+N99</f>
        <v>68</v>
      </c>
      <c r="P99" s="77">
        <v>0</v>
      </c>
      <c r="Q99" s="182">
        <f>O99+P99</f>
        <v>68</v>
      </c>
      <c r="R99" s="75">
        <v>0</v>
      </c>
      <c r="S99" s="76">
        <v>0</v>
      </c>
      <c r="T99" s="182">
        <f>+R99+S99</f>
        <v>0</v>
      </c>
      <c r="U99" s="77">
        <v>0</v>
      </c>
      <c r="V99" s="182">
        <f>T99+U99</f>
        <v>0</v>
      </c>
      <c r="W99" s="78">
        <f t="shared" ref="W99" si="168">IF(Q99=0,0,((V99/Q99)-1)*100)</f>
        <v>-100</v>
      </c>
    </row>
    <row r="100" spans="1:23" ht="14.25" thickTop="1" thickBot="1" x14ac:dyDescent="0.25">
      <c r="L100" s="79" t="s">
        <v>67</v>
      </c>
      <c r="M100" s="80">
        <f>M97+M98+M99</f>
        <v>63</v>
      </c>
      <c r="N100" s="81">
        <f t="shared" ref="N100:V100" si="169">N97+N98+N99</f>
        <v>300</v>
      </c>
      <c r="O100" s="175">
        <f t="shared" si="169"/>
        <v>363</v>
      </c>
      <c r="P100" s="80">
        <f t="shared" si="169"/>
        <v>0</v>
      </c>
      <c r="Q100" s="175">
        <f t="shared" si="169"/>
        <v>363</v>
      </c>
      <c r="R100" s="80">
        <f t="shared" si="169"/>
        <v>41</v>
      </c>
      <c r="S100" s="81">
        <f t="shared" si="169"/>
        <v>167</v>
      </c>
      <c r="T100" s="175">
        <f t="shared" si="169"/>
        <v>208</v>
      </c>
      <c r="U100" s="80">
        <f t="shared" si="169"/>
        <v>0</v>
      </c>
      <c r="V100" s="175">
        <f t="shared" si="169"/>
        <v>208</v>
      </c>
      <c r="W100" s="82">
        <f t="shared" si="161"/>
        <v>-42.699724517906333</v>
      </c>
    </row>
    <row r="101" spans="1:23" ht="14.25" thickTop="1" thickBot="1" x14ac:dyDescent="0.25">
      <c r="L101" s="79" t="s">
        <v>68</v>
      </c>
      <c r="M101" s="80">
        <f>+M93+M97+M98+M99</f>
        <v>161</v>
      </c>
      <c r="N101" s="81">
        <f t="shared" ref="N101:V101" si="170">+N93+N97+N98+N99</f>
        <v>424</v>
      </c>
      <c r="O101" s="183">
        <f t="shared" si="170"/>
        <v>585</v>
      </c>
      <c r="P101" s="80">
        <f t="shared" si="170"/>
        <v>0</v>
      </c>
      <c r="Q101" s="183">
        <f t="shared" si="170"/>
        <v>585</v>
      </c>
      <c r="R101" s="80">
        <f t="shared" si="170"/>
        <v>93</v>
      </c>
      <c r="S101" s="81">
        <f t="shared" si="170"/>
        <v>474</v>
      </c>
      <c r="T101" s="183">
        <f t="shared" si="170"/>
        <v>567</v>
      </c>
      <c r="U101" s="80">
        <f t="shared" si="170"/>
        <v>0</v>
      </c>
      <c r="V101" s="183">
        <f t="shared" si="170"/>
        <v>567</v>
      </c>
      <c r="W101" s="82">
        <f>IF(Q101=0,0,((V101/Q101)-1)*100)</f>
        <v>-3.0769230769230771</v>
      </c>
    </row>
    <row r="102" spans="1:23" ht="14.25" thickTop="1" thickBot="1" x14ac:dyDescent="0.25">
      <c r="L102" s="59" t="s">
        <v>18</v>
      </c>
      <c r="M102" s="75">
        <v>8</v>
      </c>
      <c r="N102" s="76">
        <v>64</v>
      </c>
      <c r="O102" s="184">
        <f>+M102+N102</f>
        <v>72</v>
      </c>
      <c r="P102" s="83">
        <v>0</v>
      </c>
      <c r="Q102" s="184">
        <f>O102+P102</f>
        <v>72</v>
      </c>
      <c r="R102" s="75"/>
      <c r="S102" s="76"/>
      <c r="T102" s="184"/>
      <c r="U102" s="83"/>
      <c r="V102" s="184"/>
      <c r="W102" s="78"/>
    </row>
    <row r="103" spans="1:23" ht="14.25" thickTop="1" thickBot="1" x14ac:dyDescent="0.25">
      <c r="A103" s="3" t="str">
        <f>IF(ISERROR(F103/G103)," ",IF(F103/G103&gt;0.5,IF(F103/G103&lt;1.5," ","NOT OK"),"NOT OK"))</f>
        <v xml:space="preserve"> </v>
      </c>
      <c r="L103" s="84" t="s">
        <v>19</v>
      </c>
      <c r="M103" s="85">
        <f t="shared" ref="M103:Q103" si="171">+M98+M99+M102</f>
        <v>14</v>
      </c>
      <c r="N103" s="85">
        <f t="shared" si="171"/>
        <v>189</v>
      </c>
      <c r="O103" s="185">
        <f t="shared" si="171"/>
        <v>203</v>
      </c>
      <c r="P103" s="86">
        <f t="shared" si="171"/>
        <v>0</v>
      </c>
      <c r="Q103" s="185">
        <f t="shared" si="171"/>
        <v>203</v>
      </c>
      <c r="R103" s="85"/>
      <c r="S103" s="85"/>
      <c r="T103" s="185"/>
      <c r="U103" s="86"/>
      <c r="V103" s="185"/>
      <c r="W103" s="87"/>
    </row>
    <row r="104" spans="1:23" ht="13.5" thickTop="1" x14ac:dyDescent="0.2">
      <c r="L104" s="59" t="s">
        <v>21</v>
      </c>
      <c r="M104" s="75">
        <v>2</v>
      </c>
      <c r="N104" s="76">
        <v>84</v>
      </c>
      <c r="O104" s="184">
        <f>+M104+N104</f>
        <v>86</v>
      </c>
      <c r="P104" s="88">
        <v>0</v>
      </c>
      <c r="Q104" s="184">
        <f>O104+P104</f>
        <v>86</v>
      </c>
      <c r="R104" s="75"/>
      <c r="S104" s="76"/>
      <c r="T104" s="184"/>
      <c r="U104" s="88"/>
      <c r="V104" s="184"/>
      <c r="W104" s="78"/>
    </row>
    <row r="105" spans="1:23" x14ac:dyDescent="0.2">
      <c r="L105" s="59" t="s">
        <v>22</v>
      </c>
      <c r="M105" s="75">
        <v>6</v>
      </c>
      <c r="N105" s="76">
        <v>70</v>
      </c>
      <c r="O105" s="184">
        <f t="shared" ref="O105" si="172">+M105+N105</f>
        <v>76</v>
      </c>
      <c r="P105" s="77">
        <v>0</v>
      </c>
      <c r="Q105" s="184">
        <f>O105+P105</f>
        <v>76</v>
      </c>
      <c r="R105" s="75"/>
      <c r="S105" s="76"/>
      <c r="T105" s="184"/>
      <c r="U105" s="77"/>
      <c r="V105" s="184"/>
      <c r="W105" s="78"/>
    </row>
    <row r="106" spans="1:23" ht="13.5" thickBot="1" x14ac:dyDescent="0.25">
      <c r="L106" s="59" t="s">
        <v>23</v>
      </c>
      <c r="M106" s="75">
        <v>9</v>
      </c>
      <c r="N106" s="76">
        <v>74</v>
      </c>
      <c r="O106" s="184">
        <f>+M106+N106</f>
        <v>83</v>
      </c>
      <c r="P106" s="77">
        <v>0</v>
      </c>
      <c r="Q106" s="184">
        <f>O106+P106</f>
        <v>83</v>
      </c>
      <c r="R106" s="75"/>
      <c r="S106" s="76"/>
      <c r="T106" s="184"/>
      <c r="U106" s="77"/>
      <c r="V106" s="184"/>
      <c r="W106" s="78"/>
    </row>
    <row r="107" spans="1:23" ht="14.25" thickTop="1" thickBot="1" x14ac:dyDescent="0.25">
      <c r="L107" s="79" t="s">
        <v>40</v>
      </c>
      <c r="M107" s="80">
        <f t="shared" ref="M107:Q107" si="173">+M104+M105+M106</f>
        <v>17</v>
      </c>
      <c r="N107" s="81">
        <f t="shared" si="173"/>
        <v>228</v>
      </c>
      <c r="O107" s="183">
        <f t="shared" si="173"/>
        <v>245</v>
      </c>
      <c r="P107" s="80">
        <f t="shared" si="173"/>
        <v>0</v>
      </c>
      <c r="Q107" s="183">
        <f t="shared" si="173"/>
        <v>245</v>
      </c>
      <c r="R107" s="80"/>
      <c r="S107" s="81"/>
      <c r="T107" s="183"/>
      <c r="U107" s="80"/>
      <c r="V107" s="183"/>
      <c r="W107" s="82"/>
    </row>
    <row r="108" spans="1:23" ht="14.25" thickTop="1" thickBot="1" x14ac:dyDescent="0.25">
      <c r="L108" s="79" t="s">
        <v>63</v>
      </c>
      <c r="M108" s="80">
        <f t="shared" ref="M108:Q108" si="174">+M93+M97+M103+M107</f>
        <v>186</v>
      </c>
      <c r="N108" s="81">
        <f t="shared" si="174"/>
        <v>716</v>
      </c>
      <c r="O108" s="175">
        <f t="shared" si="174"/>
        <v>902</v>
      </c>
      <c r="P108" s="80">
        <f t="shared" si="174"/>
        <v>0</v>
      </c>
      <c r="Q108" s="175">
        <f t="shared" si="174"/>
        <v>902</v>
      </c>
      <c r="R108" s="80"/>
      <c r="S108" s="81"/>
      <c r="T108" s="175"/>
      <c r="U108" s="80"/>
      <c r="V108" s="175"/>
      <c r="W108" s="82"/>
    </row>
    <row r="109" spans="1:23" ht="14.25" thickTop="1" thickBot="1" x14ac:dyDescent="0.25">
      <c r="L109" s="89" t="s">
        <v>60</v>
      </c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1:23" ht="13.5" thickTop="1" x14ac:dyDescent="0.2">
      <c r="L110" s="525" t="s">
        <v>41</v>
      </c>
      <c r="M110" s="526"/>
      <c r="N110" s="526"/>
      <c r="O110" s="526"/>
      <c r="P110" s="526"/>
      <c r="Q110" s="526"/>
      <c r="R110" s="526"/>
      <c r="S110" s="526"/>
      <c r="T110" s="526"/>
      <c r="U110" s="526"/>
      <c r="V110" s="526"/>
      <c r="W110" s="527"/>
    </row>
    <row r="111" spans="1:23" ht="13.5" thickBot="1" x14ac:dyDescent="0.25">
      <c r="L111" s="519" t="s">
        <v>44</v>
      </c>
      <c r="M111" s="520"/>
      <c r="N111" s="520"/>
      <c r="O111" s="520"/>
      <c r="P111" s="520"/>
      <c r="Q111" s="520"/>
      <c r="R111" s="520"/>
      <c r="S111" s="520"/>
      <c r="T111" s="520"/>
      <c r="U111" s="520"/>
      <c r="V111" s="520"/>
      <c r="W111" s="521"/>
    </row>
    <row r="112" spans="1:23" ht="14.25" thickTop="1" thickBot="1" x14ac:dyDescent="0.25">
      <c r="L112" s="54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6" t="s">
        <v>34</v>
      </c>
    </row>
    <row r="113" spans="12:23" ht="14.25" thickTop="1" thickBot="1" x14ac:dyDescent="0.25">
      <c r="L113" s="57"/>
      <c r="M113" s="522" t="s">
        <v>64</v>
      </c>
      <c r="N113" s="523"/>
      <c r="O113" s="523"/>
      <c r="P113" s="523"/>
      <c r="Q113" s="524"/>
      <c r="R113" s="522" t="s">
        <v>65</v>
      </c>
      <c r="S113" s="523"/>
      <c r="T113" s="523"/>
      <c r="U113" s="523"/>
      <c r="V113" s="524"/>
      <c r="W113" s="311" t="s">
        <v>2</v>
      </c>
    </row>
    <row r="114" spans="12:23" ht="13.5" thickTop="1" x14ac:dyDescent="0.2">
      <c r="L114" s="59" t="s">
        <v>3</v>
      </c>
      <c r="M114" s="60"/>
      <c r="N114" s="54"/>
      <c r="O114" s="61"/>
      <c r="P114" s="62"/>
      <c r="Q114" s="61"/>
      <c r="R114" s="60"/>
      <c r="S114" s="54"/>
      <c r="T114" s="61"/>
      <c r="U114" s="62"/>
      <c r="V114" s="61"/>
      <c r="W114" s="312" t="s">
        <v>4</v>
      </c>
    </row>
    <row r="115" spans="12:23" ht="13.5" thickBot="1" x14ac:dyDescent="0.25">
      <c r="L115" s="64"/>
      <c r="M115" s="65" t="s">
        <v>35</v>
      </c>
      <c r="N115" s="66" t="s">
        <v>36</v>
      </c>
      <c r="O115" s="67" t="s">
        <v>37</v>
      </c>
      <c r="P115" s="68" t="s">
        <v>32</v>
      </c>
      <c r="Q115" s="67" t="s">
        <v>7</v>
      </c>
      <c r="R115" s="65" t="s">
        <v>35</v>
      </c>
      <c r="S115" s="66" t="s">
        <v>36</v>
      </c>
      <c r="T115" s="67" t="s">
        <v>37</v>
      </c>
      <c r="U115" s="68" t="s">
        <v>32</v>
      </c>
      <c r="V115" s="67" t="s">
        <v>7</v>
      </c>
      <c r="W115" s="313"/>
    </row>
    <row r="116" spans="12:23" ht="5.25" customHeight="1" thickTop="1" x14ac:dyDescent="0.2">
      <c r="L116" s="59"/>
      <c r="M116" s="70"/>
      <c r="N116" s="71"/>
      <c r="O116" s="72"/>
      <c r="P116" s="73"/>
      <c r="Q116" s="72"/>
      <c r="R116" s="70"/>
      <c r="S116" s="71"/>
      <c r="T116" s="72"/>
      <c r="U116" s="73"/>
      <c r="V116" s="72"/>
      <c r="W116" s="74"/>
    </row>
    <row r="117" spans="12:23" x14ac:dyDescent="0.2">
      <c r="L117" s="59" t="s">
        <v>10</v>
      </c>
      <c r="M117" s="75">
        <v>31</v>
      </c>
      <c r="N117" s="76">
        <v>89</v>
      </c>
      <c r="O117" s="182">
        <f>M117+N117</f>
        <v>120</v>
      </c>
      <c r="P117" s="77">
        <v>0</v>
      </c>
      <c r="Q117" s="182">
        <f>O117+P117</f>
        <v>120</v>
      </c>
      <c r="R117" s="75">
        <v>21</v>
      </c>
      <c r="S117" s="76">
        <v>90</v>
      </c>
      <c r="T117" s="182">
        <f>R117+S117</f>
        <v>111</v>
      </c>
      <c r="U117" s="77">
        <v>0</v>
      </c>
      <c r="V117" s="182">
        <f>T117+U117</f>
        <v>111</v>
      </c>
      <c r="W117" s="78">
        <f>IF(Q117=0,0,((V117/Q117)-1)*100)</f>
        <v>-7.4999999999999956</v>
      </c>
    </row>
    <row r="118" spans="12:23" x14ac:dyDescent="0.2">
      <c r="L118" s="59" t="s">
        <v>11</v>
      </c>
      <c r="M118" s="75">
        <v>34</v>
      </c>
      <c r="N118" s="76">
        <v>125</v>
      </c>
      <c r="O118" s="182">
        <f>M118+N118</f>
        <v>159</v>
      </c>
      <c r="P118" s="77">
        <v>0</v>
      </c>
      <c r="Q118" s="182">
        <f>O118+P118</f>
        <v>159</v>
      </c>
      <c r="R118" s="75">
        <v>28</v>
      </c>
      <c r="S118" s="76">
        <v>124</v>
      </c>
      <c r="T118" s="182">
        <f>R118+S118</f>
        <v>152</v>
      </c>
      <c r="U118" s="77">
        <v>0</v>
      </c>
      <c r="V118" s="182">
        <f>T118+U118</f>
        <v>152</v>
      </c>
      <c r="W118" s="78">
        <f>IF(Q118=0,0,((V118/Q118)-1)*100)</f>
        <v>-4.4025157232704393</v>
      </c>
    </row>
    <row r="119" spans="12:23" ht="13.5" thickBot="1" x14ac:dyDescent="0.25">
      <c r="L119" s="64" t="s">
        <v>12</v>
      </c>
      <c r="M119" s="75">
        <v>38</v>
      </c>
      <c r="N119" s="76">
        <v>161</v>
      </c>
      <c r="O119" s="182">
        <f>M119+N119</f>
        <v>199</v>
      </c>
      <c r="P119" s="77">
        <v>0</v>
      </c>
      <c r="Q119" s="182">
        <f t="shared" ref="Q119" si="175">O119+P119</f>
        <v>199</v>
      </c>
      <c r="R119" s="75">
        <v>35</v>
      </c>
      <c r="S119" s="76">
        <v>137</v>
      </c>
      <c r="T119" s="182">
        <f>R119+S119</f>
        <v>172</v>
      </c>
      <c r="U119" s="77">
        <v>0</v>
      </c>
      <c r="V119" s="182">
        <f t="shared" ref="V119" si="176">T119+U119</f>
        <v>172</v>
      </c>
      <c r="W119" s="78">
        <f>IF(Q119=0,0,((V119/Q119)-1)*100)</f>
        <v>-13.567839195979904</v>
      </c>
    </row>
    <row r="120" spans="12:23" ht="14.25" thickTop="1" thickBot="1" x14ac:dyDescent="0.25">
      <c r="L120" s="79" t="s">
        <v>38</v>
      </c>
      <c r="M120" s="80">
        <f t="shared" ref="M120:Q120" si="177">+M117+M118+M119</f>
        <v>103</v>
      </c>
      <c r="N120" s="81">
        <f t="shared" si="177"/>
        <v>375</v>
      </c>
      <c r="O120" s="183">
        <f t="shared" si="177"/>
        <v>478</v>
      </c>
      <c r="P120" s="80">
        <f t="shared" si="177"/>
        <v>0</v>
      </c>
      <c r="Q120" s="183">
        <f t="shared" si="177"/>
        <v>478</v>
      </c>
      <c r="R120" s="80">
        <f t="shared" ref="R120:V120" si="178">+R117+R118+R119</f>
        <v>84</v>
      </c>
      <c r="S120" s="81">
        <f t="shared" si="178"/>
        <v>351</v>
      </c>
      <c r="T120" s="183">
        <f t="shared" si="178"/>
        <v>435</v>
      </c>
      <c r="U120" s="80">
        <f t="shared" si="178"/>
        <v>0</v>
      </c>
      <c r="V120" s="183">
        <f t="shared" si="178"/>
        <v>435</v>
      </c>
      <c r="W120" s="82">
        <f>IF(Q120=0,0,((V120/Q120)-1)*100)</f>
        <v>-8.9958158995815936</v>
      </c>
    </row>
    <row r="121" spans="12:23" ht="13.5" thickTop="1" x14ac:dyDescent="0.2">
      <c r="L121" s="59" t="s">
        <v>13</v>
      </c>
      <c r="M121" s="75">
        <v>34</v>
      </c>
      <c r="N121" s="76">
        <v>216</v>
      </c>
      <c r="O121" s="182">
        <f>M121+N121</f>
        <v>250</v>
      </c>
      <c r="P121" s="77">
        <v>0</v>
      </c>
      <c r="Q121" s="182">
        <f>O121+P121</f>
        <v>250</v>
      </c>
      <c r="R121" s="75">
        <v>27</v>
      </c>
      <c r="S121" s="76">
        <v>154</v>
      </c>
      <c r="T121" s="182">
        <f>R121+S121</f>
        <v>181</v>
      </c>
      <c r="U121" s="77">
        <v>0</v>
      </c>
      <c r="V121" s="182">
        <f>T121+U121</f>
        <v>181</v>
      </c>
      <c r="W121" s="78">
        <f t="shared" ref="W121" si="179">IF(Q121=0,0,((V121/Q121)-1)*100)</f>
        <v>-27.6</v>
      </c>
    </row>
    <row r="122" spans="12:23" x14ac:dyDescent="0.2">
      <c r="L122" s="59" t="s">
        <v>14</v>
      </c>
      <c r="M122" s="75">
        <v>33</v>
      </c>
      <c r="N122" s="76">
        <v>210</v>
      </c>
      <c r="O122" s="182">
        <f>M122+N122</f>
        <v>243</v>
      </c>
      <c r="P122" s="77">
        <v>0</v>
      </c>
      <c r="Q122" s="182">
        <f>O122+P122</f>
        <v>243</v>
      </c>
      <c r="R122" s="75">
        <v>20</v>
      </c>
      <c r="S122" s="76">
        <v>165</v>
      </c>
      <c r="T122" s="182">
        <f>R122+S122</f>
        <v>185</v>
      </c>
      <c r="U122" s="77">
        <v>0</v>
      </c>
      <c r="V122" s="182">
        <f>T122+U122</f>
        <v>185</v>
      </c>
      <c r="W122" s="78">
        <f t="shared" ref="W122:W125" si="180">IF(Q122=0,0,((V122/Q122)-1)*100)</f>
        <v>-23.86831275720165</v>
      </c>
    </row>
    <row r="123" spans="12:23" ht="13.5" thickBot="1" x14ac:dyDescent="0.25">
      <c r="L123" s="59" t="s">
        <v>15</v>
      </c>
      <c r="M123" s="75">
        <v>35</v>
      </c>
      <c r="N123" s="76">
        <v>195</v>
      </c>
      <c r="O123" s="182">
        <f>M123+N123</f>
        <v>230</v>
      </c>
      <c r="P123" s="77">
        <v>0</v>
      </c>
      <c r="Q123" s="182">
        <f>O123+P123</f>
        <v>230</v>
      </c>
      <c r="R123" s="75">
        <v>18</v>
      </c>
      <c r="S123" s="76">
        <v>110</v>
      </c>
      <c r="T123" s="182">
        <f>R123+S123</f>
        <v>128</v>
      </c>
      <c r="U123" s="77">
        <v>0</v>
      </c>
      <c r="V123" s="182">
        <f>T123+U123</f>
        <v>128</v>
      </c>
      <c r="W123" s="78">
        <f>IF(Q123=0,0,((V123/Q123)-1)*100)</f>
        <v>-44.347826086956523</v>
      </c>
    </row>
    <row r="124" spans="12:23" ht="14.25" thickTop="1" thickBot="1" x14ac:dyDescent="0.25">
      <c r="L124" s="79" t="s">
        <v>61</v>
      </c>
      <c r="M124" s="80">
        <f>+M121+M122+M123</f>
        <v>102</v>
      </c>
      <c r="N124" s="81">
        <f t="shared" ref="N124:V124" si="181">+N121+N122+N123</f>
        <v>621</v>
      </c>
      <c r="O124" s="183">
        <f t="shared" si="181"/>
        <v>723</v>
      </c>
      <c r="P124" s="80">
        <f t="shared" si="181"/>
        <v>0</v>
      </c>
      <c r="Q124" s="183">
        <f t="shared" si="181"/>
        <v>723</v>
      </c>
      <c r="R124" s="80">
        <f>+R121+R122+R123</f>
        <v>65</v>
      </c>
      <c r="S124" s="81">
        <f>+S121+S122+S123</f>
        <v>429</v>
      </c>
      <c r="T124" s="183">
        <f t="shared" si="181"/>
        <v>494</v>
      </c>
      <c r="U124" s="80">
        <f t="shared" si="181"/>
        <v>0</v>
      </c>
      <c r="V124" s="183">
        <f t="shared" si="181"/>
        <v>494</v>
      </c>
      <c r="W124" s="82">
        <f>IF(Q124=0,0,((V124/Q124)-1)*100)</f>
        <v>-31.673582295988933</v>
      </c>
    </row>
    <row r="125" spans="12:23" ht="13.5" thickTop="1" x14ac:dyDescent="0.2">
      <c r="L125" s="59" t="s">
        <v>16</v>
      </c>
      <c r="M125" s="75">
        <v>26</v>
      </c>
      <c r="N125" s="76">
        <v>71</v>
      </c>
      <c r="O125" s="182">
        <f>SUM(M125:N125)</f>
        <v>97</v>
      </c>
      <c r="P125" s="77">
        <v>0</v>
      </c>
      <c r="Q125" s="182">
        <f>O125+P125</f>
        <v>97</v>
      </c>
      <c r="R125" s="75">
        <v>9</v>
      </c>
      <c r="S125" s="76">
        <v>6</v>
      </c>
      <c r="T125" s="182">
        <f>SUM(R125:S125)</f>
        <v>15</v>
      </c>
      <c r="U125" s="77">
        <v>0</v>
      </c>
      <c r="V125" s="182">
        <f>T125+U125</f>
        <v>15</v>
      </c>
      <c r="W125" s="78">
        <f t="shared" si="180"/>
        <v>-84.536082474226802</v>
      </c>
    </row>
    <row r="126" spans="12:23" ht="13.5" thickBot="1" x14ac:dyDescent="0.25">
      <c r="L126" s="59" t="s">
        <v>66</v>
      </c>
      <c r="M126" s="75">
        <v>20</v>
      </c>
      <c r="N126" s="76">
        <v>85</v>
      </c>
      <c r="O126" s="182">
        <f>SUM(M126:N126)</f>
        <v>105</v>
      </c>
      <c r="P126" s="77">
        <v>0</v>
      </c>
      <c r="Q126" s="182">
        <f>O126+P126</f>
        <v>105</v>
      </c>
      <c r="R126" s="75">
        <v>19</v>
      </c>
      <c r="S126" s="76">
        <v>32</v>
      </c>
      <c r="T126" s="182">
        <f>SUM(R126:S126)</f>
        <v>51</v>
      </c>
      <c r="U126" s="77">
        <v>0</v>
      </c>
      <c r="V126" s="182">
        <f>T126+U126</f>
        <v>51</v>
      </c>
      <c r="W126" s="78">
        <f t="shared" ref="W126:W127" si="182">IF(Q126=0,0,((V126/Q126)-1)*100)</f>
        <v>-51.428571428571423</v>
      </c>
    </row>
    <row r="127" spans="12:23" ht="14.25" thickTop="1" thickBot="1" x14ac:dyDescent="0.25">
      <c r="L127" s="79" t="s">
        <v>67</v>
      </c>
      <c r="M127" s="80">
        <f>M124+M125+M126</f>
        <v>148</v>
      </c>
      <c r="N127" s="81">
        <f t="shared" ref="N127" si="183">N124+N125+N126</f>
        <v>777</v>
      </c>
      <c r="O127" s="175">
        <f t="shared" ref="O127" si="184">O124+O125+O126</f>
        <v>925</v>
      </c>
      <c r="P127" s="80">
        <f t="shared" ref="P127" si="185">P124+P125+P126</f>
        <v>0</v>
      </c>
      <c r="Q127" s="175">
        <f t="shared" ref="Q127" si="186">Q124+Q125+Q126</f>
        <v>925</v>
      </c>
      <c r="R127" s="80">
        <f t="shared" ref="R127" si="187">R124+R125+R126</f>
        <v>93</v>
      </c>
      <c r="S127" s="81">
        <f t="shared" ref="S127" si="188">S124+S125+S126</f>
        <v>467</v>
      </c>
      <c r="T127" s="175">
        <f t="shared" ref="T127" si="189">T124+T125+T126</f>
        <v>560</v>
      </c>
      <c r="U127" s="80">
        <f t="shared" ref="U127" si="190">U124+U125+U126</f>
        <v>0</v>
      </c>
      <c r="V127" s="175">
        <f t="shared" ref="V127" si="191">V124+V125+V126</f>
        <v>560</v>
      </c>
      <c r="W127" s="82">
        <f t="shared" si="182"/>
        <v>-39.459459459459453</v>
      </c>
    </row>
    <row r="128" spans="12:23" ht="14.25" thickTop="1" thickBot="1" x14ac:dyDescent="0.25">
      <c r="L128" s="79" t="s">
        <v>68</v>
      </c>
      <c r="M128" s="80">
        <f>+M120+M124+M125+M126</f>
        <v>251</v>
      </c>
      <c r="N128" s="81">
        <f t="shared" ref="N128:V128" si="192">+N120+N124+N125+N126</f>
        <v>1152</v>
      </c>
      <c r="O128" s="183">
        <f t="shared" si="192"/>
        <v>1403</v>
      </c>
      <c r="P128" s="80">
        <f t="shared" si="192"/>
        <v>0</v>
      </c>
      <c r="Q128" s="183">
        <f t="shared" si="192"/>
        <v>1403</v>
      </c>
      <c r="R128" s="80">
        <f t="shared" si="192"/>
        <v>177</v>
      </c>
      <c r="S128" s="81">
        <f t="shared" si="192"/>
        <v>818</v>
      </c>
      <c r="T128" s="183">
        <f t="shared" si="192"/>
        <v>995</v>
      </c>
      <c r="U128" s="80">
        <f t="shared" si="192"/>
        <v>0</v>
      </c>
      <c r="V128" s="183">
        <f t="shared" si="192"/>
        <v>995</v>
      </c>
      <c r="W128" s="82">
        <f>IF(Q128=0,0,((V128/Q128)-1)*100)</f>
        <v>-29.080541696364936</v>
      </c>
    </row>
    <row r="129" spans="1:23" ht="14.25" thickTop="1" thickBot="1" x14ac:dyDescent="0.25">
      <c r="L129" s="59" t="s">
        <v>18</v>
      </c>
      <c r="M129" s="75">
        <v>20</v>
      </c>
      <c r="N129" s="76">
        <v>80</v>
      </c>
      <c r="O129" s="184">
        <f>SUM(M129:N129)</f>
        <v>100</v>
      </c>
      <c r="P129" s="83">
        <v>0</v>
      </c>
      <c r="Q129" s="184">
        <f>O129+P129</f>
        <v>100</v>
      </c>
      <c r="R129" s="75"/>
      <c r="S129" s="76"/>
      <c r="T129" s="184"/>
      <c r="U129" s="83"/>
      <c r="V129" s="184"/>
      <c r="W129" s="78"/>
    </row>
    <row r="130" spans="1:23" ht="14.25" thickTop="1" thickBot="1" x14ac:dyDescent="0.25">
      <c r="A130" s="3" t="str">
        <f>IF(ISERROR(F130/G130)," ",IF(F130/G130&gt;0.5,IF(F130/G130&lt;1.5," ","NOT OK"),"NOT OK"))</f>
        <v xml:space="preserve"> </v>
      </c>
      <c r="L130" s="84" t="s">
        <v>19</v>
      </c>
      <c r="M130" s="85">
        <f t="shared" ref="M130:Q130" si="193">+M125+M126+M129</f>
        <v>66</v>
      </c>
      <c r="N130" s="85">
        <f t="shared" si="193"/>
        <v>236</v>
      </c>
      <c r="O130" s="185">
        <f t="shared" si="193"/>
        <v>302</v>
      </c>
      <c r="P130" s="86">
        <f t="shared" si="193"/>
        <v>0</v>
      </c>
      <c r="Q130" s="185">
        <f t="shared" si="193"/>
        <v>302</v>
      </c>
      <c r="R130" s="85"/>
      <c r="S130" s="85"/>
      <c r="T130" s="185"/>
      <c r="U130" s="86"/>
      <c r="V130" s="185"/>
      <c r="W130" s="87"/>
    </row>
    <row r="131" spans="1:23" ht="13.5" thickTop="1" x14ac:dyDescent="0.2">
      <c r="A131" s="324"/>
      <c r="K131" s="324"/>
      <c r="L131" s="59" t="s">
        <v>21</v>
      </c>
      <c r="M131" s="75">
        <v>27</v>
      </c>
      <c r="N131" s="76">
        <v>93</v>
      </c>
      <c r="O131" s="184">
        <f>SUM(M131:N131)</f>
        <v>120</v>
      </c>
      <c r="P131" s="88">
        <v>0</v>
      </c>
      <c r="Q131" s="184">
        <f>O131+P131</f>
        <v>120</v>
      </c>
      <c r="R131" s="75"/>
      <c r="S131" s="76"/>
      <c r="T131" s="184"/>
      <c r="U131" s="88"/>
      <c r="V131" s="184"/>
      <c r="W131" s="78"/>
    </row>
    <row r="132" spans="1:23" x14ac:dyDescent="0.2">
      <c r="A132" s="324"/>
      <c r="K132" s="324"/>
      <c r="L132" s="59" t="s">
        <v>22</v>
      </c>
      <c r="M132" s="75">
        <v>34</v>
      </c>
      <c r="N132" s="76">
        <v>83</v>
      </c>
      <c r="O132" s="184">
        <f>SUM(M132:N132)</f>
        <v>117</v>
      </c>
      <c r="P132" s="77">
        <v>0</v>
      </c>
      <c r="Q132" s="184">
        <f>O132+P132</f>
        <v>117</v>
      </c>
      <c r="R132" s="75"/>
      <c r="S132" s="76"/>
      <c r="T132" s="184"/>
      <c r="U132" s="77"/>
      <c r="V132" s="184"/>
      <c r="W132" s="78"/>
    </row>
    <row r="133" spans="1:23" ht="13.5" thickBot="1" x14ac:dyDescent="0.25">
      <c r="A133" s="324"/>
      <c r="K133" s="324"/>
      <c r="L133" s="59" t="s">
        <v>23</v>
      </c>
      <c r="M133" s="75">
        <v>27</v>
      </c>
      <c r="N133" s="76">
        <v>75</v>
      </c>
      <c r="O133" s="184">
        <f>SUM(M133:N133)</f>
        <v>102</v>
      </c>
      <c r="P133" s="77"/>
      <c r="Q133" s="184">
        <f>O133+P133</f>
        <v>102</v>
      </c>
      <c r="R133" s="75"/>
      <c r="S133" s="76"/>
      <c r="T133" s="184"/>
      <c r="U133" s="77"/>
      <c r="V133" s="184"/>
      <c r="W133" s="78"/>
    </row>
    <row r="134" spans="1:23" ht="14.25" thickTop="1" thickBot="1" x14ac:dyDescent="0.25">
      <c r="L134" s="79" t="s">
        <v>40</v>
      </c>
      <c r="M134" s="80">
        <f t="shared" ref="M134:Q134" si="194">+M131+M132+M133</f>
        <v>88</v>
      </c>
      <c r="N134" s="81">
        <f t="shared" si="194"/>
        <v>251</v>
      </c>
      <c r="O134" s="183">
        <f t="shared" si="194"/>
        <v>339</v>
      </c>
      <c r="P134" s="80">
        <f t="shared" si="194"/>
        <v>0</v>
      </c>
      <c r="Q134" s="183">
        <f t="shared" si="194"/>
        <v>339</v>
      </c>
      <c r="R134" s="80"/>
      <c r="S134" s="81"/>
      <c r="T134" s="183"/>
      <c r="U134" s="80"/>
      <c r="V134" s="183"/>
      <c r="W134" s="82"/>
    </row>
    <row r="135" spans="1:23" ht="14.25" thickTop="1" thickBot="1" x14ac:dyDescent="0.25">
      <c r="L135" s="79" t="s">
        <v>63</v>
      </c>
      <c r="M135" s="80">
        <f t="shared" ref="M135:Q135" si="195">+M120+M128+M130+M134</f>
        <v>508</v>
      </c>
      <c r="N135" s="81">
        <f t="shared" si="195"/>
        <v>2014</v>
      </c>
      <c r="O135" s="175">
        <f t="shared" si="195"/>
        <v>2522</v>
      </c>
      <c r="P135" s="80">
        <f t="shared" si="195"/>
        <v>0</v>
      </c>
      <c r="Q135" s="175">
        <f t="shared" si="195"/>
        <v>2522</v>
      </c>
      <c r="R135" s="80"/>
      <c r="S135" s="81"/>
      <c r="T135" s="175"/>
      <c r="U135" s="80"/>
      <c r="V135" s="175"/>
      <c r="W135" s="82"/>
    </row>
    <row r="136" spans="1:23" ht="14.25" thickTop="1" thickBot="1" x14ac:dyDescent="0.25">
      <c r="L136" s="89" t="s">
        <v>60</v>
      </c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1:23" ht="13.5" thickTop="1" x14ac:dyDescent="0.2">
      <c r="L137" s="525" t="s">
        <v>42</v>
      </c>
      <c r="M137" s="526"/>
      <c r="N137" s="526"/>
      <c r="O137" s="526"/>
      <c r="P137" s="526"/>
      <c r="Q137" s="526"/>
      <c r="R137" s="526"/>
      <c r="S137" s="526"/>
      <c r="T137" s="526"/>
      <c r="U137" s="526"/>
      <c r="V137" s="526"/>
      <c r="W137" s="527"/>
    </row>
    <row r="138" spans="1:23" ht="13.5" thickBot="1" x14ac:dyDescent="0.25">
      <c r="L138" s="519" t="s">
        <v>45</v>
      </c>
      <c r="M138" s="520"/>
      <c r="N138" s="520"/>
      <c r="O138" s="520"/>
      <c r="P138" s="520"/>
      <c r="Q138" s="520"/>
      <c r="R138" s="520"/>
      <c r="S138" s="520"/>
      <c r="T138" s="520"/>
      <c r="U138" s="520"/>
      <c r="V138" s="520"/>
      <c r="W138" s="521"/>
    </row>
    <row r="139" spans="1:23" ht="14.25" thickTop="1" thickBot="1" x14ac:dyDescent="0.25">
      <c r="L139" s="54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6" t="s">
        <v>34</v>
      </c>
    </row>
    <row r="140" spans="1:23" ht="14.25" thickTop="1" thickBot="1" x14ac:dyDescent="0.25">
      <c r="L140" s="57"/>
      <c r="M140" s="522" t="s">
        <v>64</v>
      </c>
      <c r="N140" s="523"/>
      <c r="O140" s="523"/>
      <c r="P140" s="523"/>
      <c r="Q140" s="524"/>
      <c r="R140" s="522" t="s">
        <v>65</v>
      </c>
      <c r="S140" s="523"/>
      <c r="T140" s="523"/>
      <c r="U140" s="523"/>
      <c r="V140" s="524"/>
      <c r="W140" s="311" t="s">
        <v>2</v>
      </c>
    </row>
    <row r="141" spans="1:23" ht="13.5" thickTop="1" x14ac:dyDescent="0.2">
      <c r="L141" s="59" t="s">
        <v>3</v>
      </c>
      <c r="M141" s="60"/>
      <c r="N141" s="54"/>
      <c r="O141" s="61"/>
      <c r="P141" s="62"/>
      <c r="Q141" s="98"/>
      <c r="R141" s="60"/>
      <c r="S141" s="54"/>
      <c r="T141" s="61"/>
      <c r="U141" s="62"/>
      <c r="V141" s="98"/>
      <c r="W141" s="312" t="s">
        <v>4</v>
      </c>
    </row>
    <row r="142" spans="1:23" ht="13.5" thickBot="1" x14ac:dyDescent="0.25">
      <c r="L142" s="64"/>
      <c r="M142" s="65" t="s">
        <v>35</v>
      </c>
      <c r="N142" s="66" t="s">
        <v>36</v>
      </c>
      <c r="O142" s="67" t="s">
        <v>37</v>
      </c>
      <c r="P142" s="68" t="s">
        <v>32</v>
      </c>
      <c r="Q142" s="507" t="s">
        <v>7</v>
      </c>
      <c r="R142" s="65" t="s">
        <v>35</v>
      </c>
      <c r="S142" s="66" t="s">
        <v>36</v>
      </c>
      <c r="T142" s="67" t="s">
        <v>37</v>
      </c>
      <c r="U142" s="68" t="s">
        <v>32</v>
      </c>
      <c r="V142" s="99" t="s">
        <v>7</v>
      </c>
      <c r="W142" s="313"/>
    </row>
    <row r="143" spans="1:23" ht="5.25" customHeight="1" thickTop="1" x14ac:dyDescent="0.2">
      <c r="L143" s="59"/>
      <c r="M143" s="70"/>
      <c r="N143" s="71"/>
      <c r="O143" s="72"/>
      <c r="P143" s="73"/>
      <c r="Q143" s="142"/>
      <c r="R143" s="70"/>
      <c r="S143" s="71"/>
      <c r="T143" s="72"/>
      <c r="U143" s="73"/>
      <c r="V143" s="142"/>
      <c r="W143" s="74"/>
    </row>
    <row r="144" spans="1:23" x14ac:dyDescent="0.2">
      <c r="L144" s="59" t="s">
        <v>10</v>
      </c>
      <c r="M144" s="75">
        <f t="shared" ref="M144:N146" si="196">+M90+M117</f>
        <v>60</v>
      </c>
      <c r="N144" s="76">
        <f t="shared" si="196"/>
        <v>116</v>
      </c>
      <c r="O144" s="182">
        <f>M144+N144</f>
        <v>176</v>
      </c>
      <c r="P144" s="77">
        <f>+P90+P117</f>
        <v>0</v>
      </c>
      <c r="Q144" s="188">
        <f>O144+P144</f>
        <v>176</v>
      </c>
      <c r="R144" s="75">
        <f t="shared" ref="R144:S146" si="197">+R90+R117</f>
        <v>35</v>
      </c>
      <c r="S144" s="76">
        <f t="shared" si="197"/>
        <v>162</v>
      </c>
      <c r="T144" s="182">
        <f>R144+S144</f>
        <v>197</v>
      </c>
      <c r="U144" s="77">
        <f>+U90+U117</f>
        <v>0</v>
      </c>
      <c r="V144" s="188">
        <f>T144+U144</f>
        <v>197</v>
      </c>
      <c r="W144" s="78">
        <f>IF(Q144=0,0,((V144/Q144)-1)*100)</f>
        <v>11.931818181818187</v>
      </c>
    </row>
    <row r="145" spans="1:23" x14ac:dyDescent="0.2">
      <c r="L145" s="59" t="s">
        <v>11</v>
      </c>
      <c r="M145" s="75">
        <f t="shared" si="196"/>
        <v>73</v>
      </c>
      <c r="N145" s="76">
        <f t="shared" si="196"/>
        <v>163</v>
      </c>
      <c r="O145" s="182">
        <f>M145+N145</f>
        <v>236</v>
      </c>
      <c r="P145" s="77">
        <f>+P91+P118</f>
        <v>0</v>
      </c>
      <c r="Q145" s="188">
        <f>O145+P145</f>
        <v>236</v>
      </c>
      <c r="R145" s="75">
        <f t="shared" si="197"/>
        <v>43</v>
      </c>
      <c r="S145" s="76">
        <f t="shared" si="197"/>
        <v>231</v>
      </c>
      <c r="T145" s="182">
        <f>R145+S145</f>
        <v>274</v>
      </c>
      <c r="U145" s="77">
        <f>+U91+U118</f>
        <v>0</v>
      </c>
      <c r="V145" s="188">
        <f>T145+U145</f>
        <v>274</v>
      </c>
      <c r="W145" s="78">
        <f>IF(Q145=0,0,((V145/Q145)-1)*100)</f>
        <v>16.101694915254239</v>
      </c>
    </row>
    <row r="146" spans="1:23" ht="13.5" thickBot="1" x14ac:dyDescent="0.25">
      <c r="L146" s="64" t="s">
        <v>12</v>
      </c>
      <c r="M146" s="75">
        <f t="shared" si="196"/>
        <v>68</v>
      </c>
      <c r="N146" s="76">
        <f t="shared" si="196"/>
        <v>220</v>
      </c>
      <c r="O146" s="182">
        <f>M146+N146</f>
        <v>288</v>
      </c>
      <c r="P146" s="77">
        <f>+P92+P119</f>
        <v>0</v>
      </c>
      <c r="Q146" s="188">
        <f>O146+P146</f>
        <v>288</v>
      </c>
      <c r="R146" s="75">
        <f t="shared" si="197"/>
        <v>58</v>
      </c>
      <c r="S146" s="76">
        <f t="shared" si="197"/>
        <v>265</v>
      </c>
      <c r="T146" s="182">
        <f>R146+S146</f>
        <v>323</v>
      </c>
      <c r="U146" s="77">
        <f>+U92+U119</f>
        <v>0</v>
      </c>
      <c r="V146" s="188">
        <f>T146+U146</f>
        <v>323</v>
      </c>
      <c r="W146" s="78">
        <f>IF(Q146=0,0,((V146/Q146)-1)*100)</f>
        <v>12.152777777777768</v>
      </c>
    </row>
    <row r="147" spans="1:23" ht="14.25" thickTop="1" thickBot="1" x14ac:dyDescent="0.25">
      <c r="L147" s="79" t="s">
        <v>38</v>
      </c>
      <c r="M147" s="80">
        <f t="shared" ref="M147:Q147" si="198">+M144+M145+M146</f>
        <v>201</v>
      </c>
      <c r="N147" s="81">
        <f t="shared" si="198"/>
        <v>499</v>
      </c>
      <c r="O147" s="183">
        <f t="shared" si="198"/>
        <v>700</v>
      </c>
      <c r="P147" s="80">
        <f t="shared" si="198"/>
        <v>0</v>
      </c>
      <c r="Q147" s="183">
        <f t="shared" si="198"/>
        <v>700</v>
      </c>
      <c r="R147" s="80">
        <f t="shared" ref="R147:V147" si="199">+R144+R145+R146</f>
        <v>136</v>
      </c>
      <c r="S147" s="81">
        <f t="shared" si="199"/>
        <v>658</v>
      </c>
      <c r="T147" s="183">
        <f t="shared" si="199"/>
        <v>794</v>
      </c>
      <c r="U147" s="80">
        <f t="shared" si="199"/>
        <v>0</v>
      </c>
      <c r="V147" s="183">
        <f t="shared" si="199"/>
        <v>794</v>
      </c>
      <c r="W147" s="82">
        <f t="shared" ref="W147" si="200">IF(Q147=0,0,((V147/Q147)-1)*100)</f>
        <v>13.428571428571434</v>
      </c>
    </row>
    <row r="148" spans="1:23" ht="13.5" thickTop="1" x14ac:dyDescent="0.2">
      <c r="L148" s="59" t="s">
        <v>13</v>
      </c>
      <c r="M148" s="75">
        <f t="shared" ref="M148:N150" si="201">+M94+M121</f>
        <v>67</v>
      </c>
      <c r="N148" s="76">
        <f t="shared" si="201"/>
        <v>290</v>
      </c>
      <c r="O148" s="182">
        <f t="shared" ref="O148" si="202">M148+N148</f>
        <v>357</v>
      </c>
      <c r="P148" s="77">
        <f>+P94+P121</f>
        <v>0</v>
      </c>
      <c r="Q148" s="188">
        <f>O148+P148</f>
        <v>357</v>
      </c>
      <c r="R148" s="75">
        <f t="shared" ref="R148:S150" si="203">+R94+R121</f>
        <v>50</v>
      </c>
      <c r="S148" s="76">
        <f t="shared" si="203"/>
        <v>223</v>
      </c>
      <c r="T148" s="182">
        <f>R148+S148</f>
        <v>273</v>
      </c>
      <c r="U148" s="77">
        <f>+U94+U121</f>
        <v>0</v>
      </c>
      <c r="V148" s="188">
        <f>T148+U148</f>
        <v>273</v>
      </c>
      <c r="W148" s="78">
        <f t="shared" ref="W148" si="204">IF(Q148=0,0,((V148/Q148)-1)*100)</f>
        <v>-23.529411764705888</v>
      </c>
    </row>
    <row r="149" spans="1:23" x14ac:dyDescent="0.2">
      <c r="L149" s="59" t="s">
        <v>14</v>
      </c>
      <c r="M149" s="75">
        <f t="shared" si="201"/>
        <v>44</v>
      </c>
      <c r="N149" s="76">
        <f t="shared" si="201"/>
        <v>240</v>
      </c>
      <c r="O149" s="182">
        <f>M149+N149</f>
        <v>284</v>
      </c>
      <c r="P149" s="77">
        <f>+P95+P122</f>
        <v>0</v>
      </c>
      <c r="Q149" s="188">
        <f>O149+P149</f>
        <v>284</v>
      </c>
      <c r="R149" s="75">
        <f t="shared" si="203"/>
        <v>23</v>
      </c>
      <c r="S149" s="76">
        <f t="shared" si="203"/>
        <v>212</v>
      </c>
      <c r="T149" s="182">
        <f t="shared" ref="T149:T152" si="205">R149+S149</f>
        <v>235</v>
      </c>
      <c r="U149" s="77">
        <f>+U95+U122</f>
        <v>0</v>
      </c>
      <c r="V149" s="188">
        <f>T149+U149</f>
        <v>235</v>
      </c>
      <c r="W149" s="78">
        <f>IF(Q149=0,0,((V149/Q149)-1)*100)</f>
        <v>-17.253521126760564</v>
      </c>
    </row>
    <row r="150" spans="1:23" ht="13.5" thickBot="1" x14ac:dyDescent="0.25">
      <c r="L150" s="59" t="s">
        <v>15</v>
      </c>
      <c r="M150" s="75">
        <f t="shared" si="201"/>
        <v>48</v>
      </c>
      <c r="N150" s="76">
        <f t="shared" si="201"/>
        <v>266</v>
      </c>
      <c r="O150" s="182">
        <f>M150+N150</f>
        <v>314</v>
      </c>
      <c r="P150" s="77">
        <f>+P96+P123</f>
        <v>0</v>
      </c>
      <c r="Q150" s="188">
        <f>O150+P150</f>
        <v>314</v>
      </c>
      <c r="R150" s="75">
        <f t="shared" si="203"/>
        <v>33</v>
      </c>
      <c r="S150" s="76">
        <f t="shared" si="203"/>
        <v>161</v>
      </c>
      <c r="T150" s="182">
        <f t="shared" si="205"/>
        <v>194</v>
      </c>
      <c r="U150" s="77">
        <f>+U96+U123</f>
        <v>0</v>
      </c>
      <c r="V150" s="188">
        <f>T150+U150</f>
        <v>194</v>
      </c>
      <c r="W150" s="78">
        <f>IF(Q150=0,0,((V150/Q150)-1)*100)</f>
        <v>-38.216560509554142</v>
      </c>
    </row>
    <row r="151" spans="1:23" ht="14.25" thickTop="1" thickBot="1" x14ac:dyDescent="0.25">
      <c r="L151" s="79" t="s">
        <v>61</v>
      </c>
      <c r="M151" s="80">
        <f>+M148+M149+M150</f>
        <v>159</v>
      </c>
      <c r="N151" s="81">
        <f t="shared" ref="N151:V151" si="206">+N148+N149+N150</f>
        <v>796</v>
      </c>
      <c r="O151" s="183">
        <f t="shared" si="206"/>
        <v>955</v>
      </c>
      <c r="P151" s="80">
        <f t="shared" si="206"/>
        <v>0</v>
      </c>
      <c r="Q151" s="183">
        <f t="shared" si="206"/>
        <v>955</v>
      </c>
      <c r="R151" s="80">
        <f>+R148+R149+R150</f>
        <v>106</v>
      </c>
      <c r="S151" s="81">
        <f>+S148+S149+S150</f>
        <v>596</v>
      </c>
      <c r="T151" s="183">
        <f t="shared" si="205"/>
        <v>702</v>
      </c>
      <c r="U151" s="80">
        <f t="shared" si="206"/>
        <v>0</v>
      </c>
      <c r="V151" s="183">
        <f t="shared" si="206"/>
        <v>702</v>
      </c>
      <c r="W151" s="82">
        <f>IF(Q151=0,0,((V151/Q151)-1)*100)</f>
        <v>-26.492146596858635</v>
      </c>
    </row>
    <row r="152" spans="1:23" ht="13.5" thickTop="1" x14ac:dyDescent="0.2">
      <c r="L152" s="59" t="s">
        <v>16</v>
      </c>
      <c r="M152" s="75">
        <f>+M98+M125</f>
        <v>29</v>
      </c>
      <c r="N152" s="76">
        <f>+N98+N125</f>
        <v>131</v>
      </c>
      <c r="O152" s="182">
        <f>M152+N152</f>
        <v>160</v>
      </c>
      <c r="P152" s="77">
        <f>+P98+P125</f>
        <v>0</v>
      </c>
      <c r="Q152" s="188">
        <f>O152+P152</f>
        <v>160</v>
      </c>
      <c r="R152" s="75">
        <f>+R98+R125</f>
        <v>9</v>
      </c>
      <c r="S152" s="76">
        <f>+S98+S125</f>
        <v>6</v>
      </c>
      <c r="T152" s="182">
        <f t="shared" si="205"/>
        <v>15</v>
      </c>
      <c r="U152" s="77">
        <f>+U98+U125</f>
        <v>0</v>
      </c>
      <c r="V152" s="188">
        <f>T152+U152</f>
        <v>15</v>
      </c>
      <c r="W152" s="78">
        <f t="shared" ref="W152" si="207">IF(Q152=0,0,((V152/Q152)-1)*100)</f>
        <v>-90.625</v>
      </c>
    </row>
    <row r="153" spans="1:23" ht="13.5" thickBot="1" x14ac:dyDescent="0.25">
      <c r="L153" s="59" t="s">
        <v>66</v>
      </c>
      <c r="M153" s="75">
        <f>+M99+M126</f>
        <v>23</v>
      </c>
      <c r="N153" s="76">
        <f>+N99+N126</f>
        <v>150</v>
      </c>
      <c r="O153" s="182">
        <f>M153+N153</f>
        <v>173</v>
      </c>
      <c r="P153" s="77">
        <f>+P99+P126</f>
        <v>0</v>
      </c>
      <c r="Q153" s="188">
        <f>O153+P153</f>
        <v>173</v>
      </c>
      <c r="R153" s="75">
        <f>+R99+R126</f>
        <v>19</v>
      </c>
      <c r="S153" s="76">
        <f>+S99+S126</f>
        <v>32</v>
      </c>
      <c r="T153" s="182">
        <f>R153+S153</f>
        <v>51</v>
      </c>
      <c r="U153" s="77">
        <f>+U99+U126</f>
        <v>0</v>
      </c>
      <c r="V153" s="188">
        <f>T153+U153</f>
        <v>51</v>
      </c>
      <c r="W153" s="78">
        <f t="shared" ref="W153:W154" si="208">IF(Q153=0,0,((V153/Q153)-1)*100)</f>
        <v>-70.520231213872833</v>
      </c>
    </row>
    <row r="154" spans="1:23" ht="14.25" thickTop="1" thickBot="1" x14ac:dyDescent="0.25">
      <c r="L154" s="79" t="s">
        <v>67</v>
      </c>
      <c r="M154" s="80">
        <f>M151+M152+M153</f>
        <v>211</v>
      </c>
      <c r="N154" s="81">
        <f t="shared" ref="N154" si="209">N151+N152+N153</f>
        <v>1077</v>
      </c>
      <c r="O154" s="175">
        <f t="shared" ref="O154" si="210">O151+O152+O153</f>
        <v>1288</v>
      </c>
      <c r="P154" s="80">
        <f t="shared" ref="P154" si="211">P151+P152+P153</f>
        <v>0</v>
      </c>
      <c r="Q154" s="175">
        <f t="shared" ref="Q154" si="212">Q151+Q152+Q153</f>
        <v>1288</v>
      </c>
      <c r="R154" s="80">
        <f t="shared" ref="R154" si="213">R151+R152+R153</f>
        <v>134</v>
      </c>
      <c r="S154" s="81">
        <f t="shared" ref="S154" si="214">S151+S152+S153</f>
        <v>634</v>
      </c>
      <c r="T154" s="175">
        <f t="shared" ref="T154" si="215">T151+T152+T153</f>
        <v>768</v>
      </c>
      <c r="U154" s="80">
        <f t="shared" ref="U154" si="216">U151+U152+U153</f>
        <v>0</v>
      </c>
      <c r="V154" s="175">
        <f t="shared" ref="V154" si="217">V151+V152+V153</f>
        <v>768</v>
      </c>
      <c r="W154" s="82">
        <f t="shared" si="208"/>
        <v>-40.372670807453417</v>
      </c>
    </row>
    <row r="155" spans="1:23" ht="14.25" thickTop="1" thickBot="1" x14ac:dyDescent="0.25">
      <c r="L155" s="79" t="s">
        <v>68</v>
      </c>
      <c r="M155" s="80">
        <f>+M147+M151+M152+M153</f>
        <v>412</v>
      </c>
      <c r="N155" s="81">
        <f t="shared" ref="N155:V155" si="218">+N147+N151+N152+N153</f>
        <v>1576</v>
      </c>
      <c r="O155" s="183">
        <f t="shared" si="218"/>
        <v>1988</v>
      </c>
      <c r="P155" s="80">
        <f t="shared" si="218"/>
        <v>0</v>
      </c>
      <c r="Q155" s="183">
        <f t="shared" si="218"/>
        <v>1988</v>
      </c>
      <c r="R155" s="80">
        <f t="shared" si="218"/>
        <v>270</v>
      </c>
      <c r="S155" s="81">
        <f t="shared" si="218"/>
        <v>1292</v>
      </c>
      <c r="T155" s="183">
        <f t="shared" si="218"/>
        <v>1562</v>
      </c>
      <c r="U155" s="80">
        <f t="shared" si="218"/>
        <v>0</v>
      </c>
      <c r="V155" s="183">
        <f t="shared" si="218"/>
        <v>1562</v>
      </c>
      <c r="W155" s="82">
        <f>IF(Q155=0,0,((V155/Q155)-1)*100)</f>
        <v>-21.428571428571431</v>
      </c>
    </row>
    <row r="156" spans="1:23" ht="14.25" thickTop="1" thickBot="1" x14ac:dyDescent="0.25">
      <c r="L156" s="59" t="s">
        <v>18</v>
      </c>
      <c r="M156" s="75">
        <f>+M102+M129</f>
        <v>28</v>
      </c>
      <c r="N156" s="76">
        <f>+N102+N129</f>
        <v>144</v>
      </c>
      <c r="O156" s="184">
        <f>M156+N156</f>
        <v>172</v>
      </c>
      <c r="P156" s="83">
        <f>+P102+P129</f>
        <v>0</v>
      </c>
      <c r="Q156" s="188">
        <f>O156+P156</f>
        <v>172</v>
      </c>
      <c r="R156" s="75"/>
      <c r="S156" s="76"/>
      <c r="T156" s="184"/>
      <c r="U156" s="83"/>
      <c r="V156" s="188"/>
      <c r="W156" s="78"/>
    </row>
    <row r="157" spans="1:23" ht="14.25" thickTop="1" thickBot="1" x14ac:dyDescent="0.25">
      <c r="A157" s="3" t="str">
        <f>IF(ISERROR(F157/G157)," ",IF(F157/G157&gt;0.5,IF(F157/G157&lt;1.5," ","NOT OK"),"NOT OK"))</f>
        <v xml:space="preserve"> </v>
      </c>
      <c r="L157" s="84" t="s">
        <v>19</v>
      </c>
      <c r="M157" s="85">
        <f t="shared" ref="M157:Q157" si="219">+M152+M153+M156</f>
        <v>80</v>
      </c>
      <c r="N157" s="85">
        <f t="shared" si="219"/>
        <v>425</v>
      </c>
      <c r="O157" s="185">
        <f t="shared" si="219"/>
        <v>505</v>
      </c>
      <c r="P157" s="86">
        <f t="shared" si="219"/>
        <v>0</v>
      </c>
      <c r="Q157" s="185">
        <f t="shared" si="219"/>
        <v>505</v>
      </c>
      <c r="R157" s="85"/>
      <c r="S157" s="85"/>
      <c r="T157" s="185"/>
      <c r="U157" s="86"/>
      <c r="V157" s="185"/>
      <c r="W157" s="87"/>
    </row>
    <row r="158" spans="1:23" ht="13.5" thickTop="1" x14ac:dyDescent="0.2">
      <c r="L158" s="59" t="s">
        <v>21</v>
      </c>
      <c r="M158" s="75">
        <f t="shared" ref="M158:N160" si="220">+M104+M131</f>
        <v>29</v>
      </c>
      <c r="N158" s="76">
        <f t="shared" si="220"/>
        <v>177</v>
      </c>
      <c r="O158" s="184">
        <f>M158+N158</f>
        <v>206</v>
      </c>
      <c r="P158" s="88">
        <f>+P104+P131</f>
        <v>0</v>
      </c>
      <c r="Q158" s="188">
        <f>O158+P158</f>
        <v>206</v>
      </c>
      <c r="R158" s="75"/>
      <c r="S158" s="76"/>
      <c r="T158" s="184"/>
      <c r="U158" s="88"/>
      <c r="V158" s="188"/>
      <c r="W158" s="78"/>
    </row>
    <row r="159" spans="1:23" x14ac:dyDescent="0.2">
      <c r="L159" s="59" t="s">
        <v>22</v>
      </c>
      <c r="M159" s="75">
        <f t="shared" si="220"/>
        <v>40</v>
      </c>
      <c r="N159" s="76">
        <f t="shared" si="220"/>
        <v>153</v>
      </c>
      <c r="O159" s="184">
        <f t="shared" ref="O159" si="221">M159+N159</f>
        <v>193</v>
      </c>
      <c r="P159" s="77">
        <f>+P105+P132</f>
        <v>0</v>
      </c>
      <c r="Q159" s="188">
        <f>O159+P159</f>
        <v>193</v>
      </c>
      <c r="R159" s="75"/>
      <c r="S159" s="76"/>
      <c r="T159" s="184"/>
      <c r="U159" s="77"/>
      <c r="V159" s="188"/>
      <c r="W159" s="78"/>
    </row>
    <row r="160" spans="1:23" ht="13.5" thickBot="1" x14ac:dyDescent="0.25">
      <c r="A160" s="324"/>
      <c r="K160" s="324"/>
      <c r="L160" s="59" t="s">
        <v>23</v>
      </c>
      <c r="M160" s="75">
        <f t="shared" si="220"/>
        <v>36</v>
      </c>
      <c r="N160" s="76">
        <f t="shared" si="220"/>
        <v>149</v>
      </c>
      <c r="O160" s="184">
        <f>M160+N160</f>
        <v>185</v>
      </c>
      <c r="P160" s="77">
        <f>+P106+P133</f>
        <v>0</v>
      </c>
      <c r="Q160" s="188">
        <f>O160+P160</f>
        <v>185</v>
      </c>
      <c r="R160" s="75"/>
      <c r="S160" s="76"/>
      <c r="T160" s="184"/>
      <c r="U160" s="77"/>
      <c r="V160" s="188"/>
      <c r="W160" s="78"/>
    </row>
    <row r="161" spans="12:23" ht="14.25" thickTop="1" thickBot="1" x14ac:dyDescent="0.25">
      <c r="L161" s="79" t="s">
        <v>40</v>
      </c>
      <c r="M161" s="80">
        <f t="shared" ref="M161:Q161" si="222">+M158+M159+M160</f>
        <v>105</v>
      </c>
      <c r="N161" s="81">
        <f t="shared" si="222"/>
        <v>479</v>
      </c>
      <c r="O161" s="183">
        <f t="shared" si="222"/>
        <v>584</v>
      </c>
      <c r="P161" s="80">
        <f t="shared" si="222"/>
        <v>0</v>
      </c>
      <c r="Q161" s="183">
        <f t="shared" si="222"/>
        <v>584</v>
      </c>
      <c r="R161" s="80"/>
      <c r="S161" s="81"/>
      <c r="T161" s="183"/>
      <c r="U161" s="80"/>
      <c r="V161" s="183"/>
      <c r="W161" s="82"/>
    </row>
    <row r="162" spans="12:23" ht="14.25" thickTop="1" thickBot="1" x14ac:dyDescent="0.25">
      <c r="L162" s="79" t="s">
        <v>63</v>
      </c>
      <c r="M162" s="80">
        <f t="shared" ref="M162:Q162" si="223">+M147+M155+M157+M161</f>
        <v>798</v>
      </c>
      <c r="N162" s="81">
        <f t="shared" si="223"/>
        <v>2979</v>
      </c>
      <c r="O162" s="175">
        <f t="shared" si="223"/>
        <v>3777</v>
      </c>
      <c r="P162" s="80">
        <f t="shared" si="223"/>
        <v>0</v>
      </c>
      <c r="Q162" s="175">
        <f t="shared" si="223"/>
        <v>3777</v>
      </c>
      <c r="R162" s="80"/>
      <c r="S162" s="81"/>
      <c r="T162" s="175"/>
      <c r="U162" s="80"/>
      <c r="V162" s="175"/>
      <c r="W162" s="82"/>
    </row>
    <row r="163" spans="12:23" ht="14.25" thickTop="1" thickBot="1" x14ac:dyDescent="0.25">
      <c r="L163" s="89" t="s">
        <v>60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12:23" ht="13.5" thickTop="1" x14ac:dyDescent="0.2">
      <c r="L164" s="546" t="s">
        <v>54</v>
      </c>
      <c r="M164" s="547"/>
      <c r="N164" s="547"/>
      <c r="O164" s="547"/>
      <c r="P164" s="547"/>
      <c r="Q164" s="547"/>
      <c r="R164" s="547"/>
      <c r="S164" s="547"/>
      <c r="T164" s="547"/>
      <c r="U164" s="547"/>
      <c r="V164" s="547"/>
      <c r="W164" s="548"/>
    </row>
    <row r="165" spans="12:23" ht="24.75" customHeight="1" thickBot="1" x14ac:dyDescent="0.25">
      <c r="L165" s="549" t="s">
        <v>51</v>
      </c>
      <c r="M165" s="550"/>
      <c r="N165" s="550"/>
      <c r="O165" s="550"/>
      <c r="P165" s="550"/>
      <c r="Q165" s="550"/>
      <c r="R165" s="550"/>
      <c r="S165" s="550"/>
      <c r="T165" s="550"/>
      <c r="U165" s="550"/>
      <c r="V165" s="550"/>
      <c r="W165" s="551"/>
    </row>
    <row r="166" spans="12:23" ht="14.25" thickTop="1" thickBot="1" x14ac:dyDescent="0.25">
      <c r="L166" s="211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3" t="s">
        <v>34</v>
      </c>
    </row>
    <row r="167" spans="12:23" ht="14.25" thickTop="1" thickBot="1" x14ac:dyDescent="0.25">
      <c r="L167" s="214"/>
      <c r="M167" s="215" t="s">
        <v>64</v>
      </c>
      <c r="N167" s="216"/>
      <c r="O167" s="253"/>
      <c r="P167" s="215"/>
      <c r="Q167" s="215"/>
      <c r="R167" s="215" t="s">
        <v>65</v>
      </c>
      <c r="S167" s="216"/>
      <c r="T167" s="253"/>
      <c r="U167" s="215"/>
      <c r="V167" s="215"/>
      <c r="W167" s="308" t="s">
        <v>2</v>
      </c>
    </row>
    <row r="168" spans="12:23" ht="13.5" thickTop="1" x14ac:dyDescent="0.2">
      <c r="L168" s="218" t="s">
        <v>3</v>
      </c>
      <c r="M168" s="219"/>
      <c r="N168" s="211"/>
      <c r="O168" s="220"/>
      <c r="P168" s="221"/>
      <c r="Q168" s="220"/>
      <c r="R168" s="219"/>
      <c r="S168" s="211"/>
      <c r="T168" s="220"/>
      <c r="U168" s="221"/>
      <c r="V168" s="220"/>
      <c r="W168" s="309" t="s">
        <v>4</v>
      </c>
    </row>
    <row r="169" spans="12:23" ht="13.5" thickBot="1" x14ac:dyDescent="0.25">
      <c r="L169" s="223"/>
      <c r="M169" s="224" t="s">
        <v>35</v>
      </c>
      <c r="N169" s="225" t="s">
        <v>36</v>
      </c>
      <c r="O169" s="226" t="s">
        <v>37</v>
      </c>
      <c r="P169" s="227" t="s">
        <v>32</v>
      </c>
      <c r="Q169" s="226" t="s">
        <v>7</v>
      </c>
      <c r="R169" s="224" t="s">
        <v>35</v>
      </c>
      <c r="S169" s="225" t="s">
        <v>36</v>
      </c>
      <c r="T169" s="226" t="s">
        <v>37</v>
      </c>
      <c r="U169" s="227" t="s">
        <v>32</v>
      </c>
      <c r="V169" s="226" t="s">
        <v>7</v>
      </c>
      <c r="W169" s="310"/>
    </row>
    <row r="170" spans="12:23" ht="5.25" customHeight="1" thickTop="1" x14ac:dyDescent="0.2">
      <c r="L170" s="218"/>
      <c r="M170" s="229"/>
      <c r="N170" s="230"/>
      <c r="O170" s="231"/>
      <c r="P170" s="232"/>
      <c r="Q170" s="231"/>
      <c r="R170" s="229"/>
      <c r="S170" s="230"/>
      <c r="T170" s="231"/>
      <c r="U170" s="232"/>
      <c r="V170" s="231"/>
      <c r="W170" s="233"/>
    </row>
    <row r="171" spans="12:23" x14ac:dyDescent="0.2">
      <c r="L171" s="218" t="s">
        <v>10</v>
      </c>
      <c r="M171" s="234">
        <v>0</v>
      </c>
      <c r="N171" s="235">
        <v>0</v>
      </c>
      <c r="O171" s="236">
        <f>M171+N171</f>
        <v>0</v>
      </c>
      <c r="P171" s="237">
        <v>0</v>
      </c>
      <c r="Q171" s="236">
        <f t="shared" ref="Q171" si="224">O171+P171</f>
        <v>0</v>
      </c>
      <c r="R171" s="234">
        <v>0</v>
      </c>
      <c r="S171" s="235">
        <v>0</v>
      </c>
      <c r="T171" s="236">
        <f>R171+S171</f>
        <v>0</v>
      </c>
      <c r="U171" s="237">
        <v>0</v>
      </c>
      <c r="V171" s="236">
        <f t="shared" ref="V171" si="225">T171+U171</f>
        <v>0</v>
      </c>
      <c r="W171" s="341">
        <f>IF(Q171=0,0,((V171/Q171)-1)*100)</f>
        <v>0</v>
      </c>
    </row>
    <row r="172" spans="12:23" x14ac:dyDescent="0.2">
      <c r="L172" s="218" t="s">
        <v>11</v>
      </c>
      <c r="M172" s="234">
        <v>0</v>
      </c>
      <c r="N172" s="235">
        <v>0</v>
      </c>
      <c r="O172" s="236">
        <f>M172+N172</f>
        <v>0</v>
      </c>
      <c r="P172" s="237">
        <v>0</v>
      </c>
      <c r="Q172" s="236">
        <f>O172+P172</f>
        <v>0</v>
      </c>
      <c r="R172" s="234">
        <v>0</v>
      </c>
      <c r="S172" s="235">
        <v>0</v>
      </c>
      <c r="T172" s="236">
        <f>R172+S172</f>
        <v>0</v>
      </c>
      <c r="U172" s="237">
        <v>0</v>
      </c>
      <c r="V172" s="236">
        <f>T172+U172</f>
        <v>0</v>
      </c>
      <c r="W172" s="341">
        <f>IF(Q172=0,0,((V172/Q172)-1)*100)</f>
        <v>0</v>
      </c>
    </row>
    <row r="173" spans="12:23" ht="13.5" thickBot="1" x14ac:dyDescent="0.25">
      <c r="L173" s="223" t="s">
        <v>12</v>
      </c>
      <c r="M173" s="234">
        <v>0</v>
      </c>
      <c r="N173" s="235">
        <v>0</v>
      </c>
      <c r="O173" s="236">
        <f>M173+N173</f>
        <v>0</v>
      </c>
      <c r="P173" s="237">
        <v>0</v>
      </c>
      <c r="Q173" s="236">
        <f>O173+P173</f>
        <v>0</v>
      </c>
      <c r="R173" s="234">
        <v>0</v>
      </c>
      <c r="S173" s="235">
        <v>0</v>
      </c>
      <c r="T173" s="236">
        <f>R173+S173</f>
        <v>0</v>
      </c>
      <c r="U173" s="237">
        <v>0</v>
      </c>
      <c r="V173" s="236">
        <f>T173+U173</f>
        <v>0</v>
      </c>
      <c r="W173" s="341">
        <f>IF(Q173=0,0,((V173/Q173)-1)*100)</f>
        <v>0</v>
      </c>
    </row>
    <row r="174" spans="12:23" ht="14.25" thickTop="1" thickBot="1" x14ac:dyDescent="0.25">
      <c r="L174" s="239" t="s">
        <v>57</v>
      </c>
      <c r="M174" s="240">
        <f t="shared" ref="M174:Q174" si="226">+M171+M172+M173</f>
        <v>0</v>
      </c>
      <c r="N174" s="241">
        <f t="shared" si="226"/>
        <v>0</v>
      </c>
      <c r="O174" s="242">
        <f t="shared" si="226"/>
        <v>0</v>
      </c>
      <c r="P174" s="240">
        <f t="shared" si="226"/>
        <v>0</v>
      </c>
      <c r="Q174" s="242">
        <f t="shared" si="226"/>
        <v>0</v>
      </c>
      <c r="R174" s="240">
        <f t="shared" ref="R174:V174" si="227">+R171+R172+R173</f>
        <v>0</v>
      </c>
      <c r="S174" s="241">
        <f t="shared" si="227"/>
        <v>0</v>
      </c>
      <c r="T174" s="242">
        <f t="shared" si="227"/>
        <v>0</v>
      </c>
      <c r="U174" s="240">
        <f t="shared" si="227"/>
        <v>0</v>
      </c>
      <c r="V174" s="242">
        <f t="shared" si="227"/>
        <v>0</v>
      </c>
      <c r="W174" s="340">
        <f>IF(Q174=0,0,((V174/Q174)-1)*100)</f>
        <v>0</v>
      </c>
    </row>
    <row r="175" spans="12:23" ht="13.5" thickTop="1" x14ac:dyDescent="0.2">
      <c r="L175" s="218" t="s">
        <v>13</v>
      </c>
      <c r="M175" s="234">
        <v>0</v>
      </c>
      <c r="N175" s="235">
        <v>0</v>
      </c>
      <c r="O175" s="236">
        <f>M175+N175</f>
        <v>0</v>
      </c>
      <c r="P175" s="237">
        <v>0</v>
      </c>
      <c r="Q175" s="236">
        <f>O175+P175</f>
        <v>0</v>
      </c>
      <c r="R175" s="234">
        <v>0</v>
      </c>
      <c r="S175" s="235">
        <v>0</v>
      </c>
      <c r="T175" s="236">
        <f>SUM(R175:S175)</f>
        <v>0</v>
      </c>
      <c r="U175" s="237">
        <v>0</v>
      </c>
      <c r="V175" s="236">
        <f>T175+U175</f>
        <v>0</v>
      </c>
      <c r="W175" s="341">
        <f t="shared" ref="W175" si="228">IF(Q175=0,0,((V175/Q175)-1)*100)</f>
        <v>0</v>
      </c>
    </row>
    <row r="176" spans="12:23" x14ac:dyDescent="0.2">
      <c r="L176" s="218" t="s">
        <v>14</v>
      </c>
      <c r="M176" s="234">
        <v>0</v>
      </c>
      <c r="N176" s="235">
        <v>0</v>
      </c>
      <c r="O176" s="236">
        <f>M176+N176</f>
        <v>0</v>
      </c>
      <c r="P176" s="237">
        <v>0</v>
      </c>
      <c r="Q176" s="236">
        <f>O176+P176</f>
        <v>0</v>
      </c>
      <c r="R176" s="234">
        <v>0</v>
      </c>
      <c r="S176" s="235">
        <v>0</v>
      </c>
      <c r="T176" s="236">
        <f t="shared" ref="T176:T179" si="229">SUM(R176:S176)</f>
        <v>0</v>
      </c>
      <c r="U176" s="237">
        <v>0</v>
      </c>
      <c r="V176" s="236">
        <f>T176+U176</f>
        <v>0</v>
      </c>
      <c r="W176" s="341">
        <f t="shared" ref="W176:W181" si="230">IF(Q176=0,0,((V176/Q176)-1)*100)</f>
        <v>0</v>
      </c>
    </row>
    <row r="177" spans="1:23" ht="13.5" thickBot="1" x14ac:dyDescent="0.25">
      <c r="L177" s="218" t="s">
        <v>15</v>
      </c>
      <c r="M177" s="234">
        <v>0</v>
      </c>
      <c r="N177" s="235">
        <v>0</v>
      </c>
      <c r="O177" s="236">
        <f>M177+N177</f>
        <v>0</v>
      </c>
      <c r="P177" s="237">
        <v>0</v>
      </c>
      <c r="Q177" s="236">
        <f>O177+P177</f>
        <v>0</v>
      </c>
      <c r="R177" s="234">
        <v>0</v>
      </c>
      <c r="S177" s="235">
        <v>0</v>
      </c>
      <c r="T177" s="236">
        <f t="shared" si="229"/>
        <v>0</v>
      </c>
      <c r="U177" s="237">
        <v>0</v>
      </c>
      <c r="V177" s="236">
        <f>T177+U177</f>
        <v>0</v>
      </c>
      <c r="W177" s="341">
        <f>IF(Q177=0,0,((V177/Q177)-1)*100)</f>
        <v>0</v>
      </c>
    </row>
    <row r="178" spans="1:23" ht="14.25" thickTop="1" thickBot="1" x14ac:dyDescent="0.25">
      <c r="L178" s="239" t="s">
        <v>61</v>
      </c>
      <c r="M178" s="240">
        <f>+M175+M176+M177</f>
        <v>0</v>
      </c>
      <c r="N178" s="241">
        <f t="shared" ref="N178:V178" si="231">+N175+N176+N177</f>
        <v>0</v>
      </c>
      <c r="O178" s="242">
        <f t="shared" si="231"/>
        <v>0</v>
      </c>
      <c r="P178" s="240">
        <f t="shared" si="231"/>
        <v>0</v>
      </c>
      <c r="Q178" s="242">
        <f t="shared" si="231"/>
        <v>0</v>
      </c>
      <c r="R178" s="240">
        <f>+R175+R176+R177</f>
        <v>0</v>
      </c>
      <c r="S178" s="241">
        <f>+S175+S176+S177</f>
        <v>0</v>
      </c>
      <c r="T178" s="242">
        <f t="shared" si="229"/>
        <v>0</v>
      </c>
      <c r="U178" s="240">
        <f t="shared" si="231"/>
        <v>0</v>
      </c>
      <c r="V178" s="242">
        <f t="shared" si="231"/>
        <v>0</v>
      </c>
      <c r="W178" s="340">
        <f t="shared" ref="W178" si="232">IF(Q178=0,0,((V178/Q178)-1)*100)</f>
        <v>0</v>
      </c>
    </row>
    <row r="179" spans="1:23" ht="13.5" thickTop="1" x14ac:dyDescent="0.2">
      <c r="L179" s="218" t="s">
        <v>16</v>
      </c>
      <c r="M179" s="234">
        <v>0</v>
      </c>
      <c r="N179" s="235">
        <v>0</v>
      </c>
      <c r="O179" s="236">
        <f>SUM(M179:N179)</f>
        <v>0</v>
      </c>
      <c r="P179" s="237">
        <v>0</v>
      </c>
      <c r="Q179" s="236">
        <f t="shared" ref="Q179" si="233">O179+P179</f>
        <v>0</v>
      </c>
      <c r="R179" s="234">
        <v>0</v>
      </c>
      <c r="S179" s="235">
        <v>0</v>
      </c>
      <c r="T179" s="236">
        <f t="shared" si="229"/>
        <v>0</v>
      </c>
      <c r="U179" s="237">
        <v>0</v>
      </c>
      <c r="V179" s="236">
        <f t="shared" ref="V179" si="234">T179+U179</f>
        <v>0</v>
      </c>
      <c r="W179" s="341">
        <f t="shared" si="230"/>
        <v>0</v>
      </c>
    </row>
    <row r="180" spans="1:23" ht="13.5" thickBot="1" x14ac:dyDescent="0.25">
      <c r="L180" s="218" t="s">
        <v>66</v>
      </c>
      <c r="M180" s="234">
        <v>0</v>
      </c>
      <c r="N180" s="235">
        <v>0</v>
      </c>
      <c r="O180" s="236">
        <f>SUM(M180:N180)</f>
        <v>0</v>
      </c>
      <c r="P180" s="237">
        <v>0</v>
      </c>
      <c r="Q180" s="236">
        <f>O180+P180</f>
        <v>0</v>
      </c>
      <c r="R180" s="234">
        <v>0</v>
      </c>
      <c r="S180" s="235">
        <v>0</v>
      </c>
      <c r="T180" s="236">
        <f>SUM(R180:S180)</f>
        <v>0</v>
      </c>
      <c r="U180" s="237">
        <v>0</v>
      </c>
      <c r="V180" s="236">
        <f>T180+U180</f>
        <v>0</v>
      </c>
      <c r="W180" s="341">
        <f t="shared" ref="W180" si="235">IF(Q180=0,0,((V180/Q180)-1)*100)</f>
        <v>0</v>
      </c>
    </row>
    <row r="181" spans="1:23" ht="14.25" thickTop="1" thickBot="1" x14ac:dyDescent="0.25">
      <c r="L181" s="239" t="s">
        <v>67</v>
      </c>
      <c r="M181" s="240">
        <f>M178+M179+M180</f>
        <v>0</v>
      </c>
      <c r="N181" s="241">
        <f t="shared" ref="N181" si="236">N178+N179+N180</f>
        <v>0</v>
      </c>
      <c r="O181" s="242">
        <f t="shared" ref="O181" si="237">O178+O179+O180</f>
        <v>0</v>
      </c>
      <c r="P181" s="240">
        <f t="shared" ref="P181" si="238">P178+P179+P180</f>
        <v>0</v>
      </c>
      <c r="Q181" s="242">
        <f t="shared" ref="Q181" si="239">Q178+Q179+Q180</f>
        <v>0</v>
      </c>
      <c r="R181" s="240">
        <f t="shared" ref="R181" si="240">R178+R179+R180</f>
        <v>0</v>
      </c>
      <c r="S181" s="241">
        <f t="shared" ref="S181" si="241">S178+S179+S180</f>
        <v>0</v>
      </c>
      <c r="T181" s="242">
        <f t="shared" ref="T181" si="242">T178+T179+T180</f>
        <v>0</v>
      </c>
      <c r="U181" s="240">
        <f t="shared" ref="U181" si="243">U178+U179+U180</f>
        <v>0</v>
      </c>
      <c r="V181" s="242">
        <f t="shared" ref="V181" si="244">V178+V179+V180</f>
        <v>0</v>
      </c>
      <c r="W181" s="340">
        <f t="shared" si="230"/>
        <v>0</v>
      </c>
    </row>
    <row r="182" spans="1:23" ht="14.25" thickTop="1" thickBot="1" x14ac:dyDescent="0.25">
      <c r="L182" s="239" t="s">
        <v>68</v>
      </c>
      <c r="M182" s="240">
        <f>+M174+M178+M179+M180</f>
        <v>0</v>
      </c>
      <c r="N182" s="241">
        <f t="shared" ref="N182:V182" si="245">+N174+N178+N179+N180</f>
        <v>0</v>
      </c>
      <c r="O182" s="242">
        <f t="shared" si="245"/>
        <v>0</v>
      </c>
      <c r="P182" s="240">
        <f t="shared" si="245"/>
        <v>0</v>
      </c>
      <c r="Q182" s="242">
        <f t="shared" si="245"/>
        <v>0</v>
      </c>
      <c r="R182" s="240">
        <f t="shared" si="245"/>
        <v>0</v>
      </c>
      <c r="S182" s="241">
        <f t="shared" si="245"/>
        <v>0</v>
      </c>
      <c r="T182" s="242">
        <f t="shared" si="245"/>
        <v>0</v>
      </c>
      <c r="U182" s="240">
        <f t="shared" si="245"/>
        <v>0</v>
      </c>
      <c r="V182" s="242">
        <f t="shared" si="245"/>
        <v>0</v>
      </c>
      <c r="W182" s="340">
        <f>IF(Q182=0,0,((V182/Q182)-1)*100)</f>
        <v>0</v>
      </c>
    </row>
    <row r="183" spans="1:23" ht="14.25" thickTop="1" thickBot="1" x14ac:dyDescent="0.25">
      <c r="L183" s="218" t="s">
        <v>18</v>
      </c>
      <c r="M183" s="234">
        <v>0</v>
      </c>
      <c r="N183" s="235">
        <v>0</v>
      </c>
      <c r="O183" s="244">
        <f>SUM(M183:N183)</f>
        <v>0</v>
      </c>
      <c r="P183" s="245">
        <v>0</v>
      </c>
      <c r="Q183" s="244">
        <f>O183+P183</f>
        <v>0</v>
      </c>
      <c r="R183" s="234"/>
      <c r="S183" s="235"/>
      <c r="T183" s="244"/>
      <c r="U183" s="245"/>
      <c r="V183" s="244"/>
      <c r="W183" s="341"/>
    </row>
    <row r="184" spans="1:23" ht="14.25" thickTop="1" thickBot="1" x14ac:dyDescent="0.25">
      <c r="L184" s="246" t="s">
        <v>19</v>
      </c>
      <c r="M184" s="247">
        <f t="shared" ref="M184:Q184" si="246">+M179+M180+M183</f>
        <v>0</v>
      </c>
      <c r="N184" s="247">
        <f t="shared" si="246"/>
        <v>0</v>
      </c>
      <c r="O184" s="248">
        <f t="shared" si="246"/>
        <v>0</v>
      </c>
      <c r="P184" s="249">
        <f t="shared" si="246"/>
        <v>0</v>
      </c>
      <c r="Q184" s="248">
        <f t="shared" si="246"/>
        <v>0</v>
      </c>
      <c r="R184" s="247"/>
      <c r="S184" s="247"/>
      <c r="T184" s="248"/>
      <c r="U184" s="249"/>
      <c r="V184" s="248"/>
      <c r="W184" s="342"/>
    </row>
    <row r="185" spans="1:23" ht="13.5" thickTop="1" x14ac:dyDescent="0.2">
      <c r="A185" s="324"/>
      <c r="K185" s="324"/>
      <c r="L185" s="218" t="s">
        <v>21</v>
      </c>
      <c r="M185" s="234">
        <v>0</v>
      </c>
      <c r="N185" s="235">
        <v>0</v>
      </c>
      <c r="O185" s="244">
        <f>SUM(M185:N185)</f>
        <v>0</v>
      </c>
      <c r="P185" s="251">
        <v>0</v>
      </c>
      <c r="Q185" s="244">
        <f>O185+P185</f>
        <v>0</v>
      </c>
      <c r="R185" s="234"/>
      <c r="S185" s="235"/>
      <c r="T185" s="244"/>
      <c r="U185" s="251"/>
      <c r="V185" s="244"/>
      <c r="W185" s="341"/>
    </row>
    <row r="186" spans="1:23" x14ac:dyDescent="0.2">
      <c r="A186" s="324"/>
      <c r="K186" s="324"/>
      <c r="L186" s="218" t="s">
        <v>22</v>
      </c>
      <c r="M186" s="234">
        <v>0</v>
      </c>
      <c r="N186" s="235">
        <v>0</v>
      </c>
      <c r="O186" s="244">
        <f>SUM(M186:N186)</f>
        <v>0</v>
      </c>
      <c r="P186" s="237">
        <v>0</v>
      </c>
      <c r="Q186" s="244">
        <f>O186+P186</f>
        <v>0</v>
      </c>
      <c r="R186" s="234"/>
      <c r="S186" s="235"/>
      <c r="T186" s="244"/>
      <c r="U186" s="237"/>
      <c r="V186" s="244"/>
      <c r="W186" s="341"/>
    </row>
    <row r="187" spans="1:23" ht="13.5" thickBot="1" x14ac:dyDescent="0.25">
      <c r="A187" s="324"/>
      <c r="K187" s="324"/>
      <c r="L187" s="218" t="s">
        <v>23</v>
      </c>
      <c r="M187" s="234">
        <v>0</v>
      </c>
      <c r="N187" s="235">
        <v>0</v>
      </c>
      <c r="O187" s="244">
        <f>SUM(M187:N187)</f>
        <v>0</v>
      </c>
      <c r="P187" s="237">
        <v>0</v>
      </c>
      <c r="Q187" s="244">
        <f>O187+P187</f>
        <v>0</v>
      </c>
      <c r="R187" s="234"/>
      <c r="S187" s="235"/>
      <c r="T187" s="244"/>
      <c r="U187" s="237"/>
      <c r="V187" s="244"/>
      <c r="W187" s="341"/>
    </row>
    <row r="188" spans="1:23" ht="14.25" thickTop="1" thickBot="1" x14ac:dyDescent="0.25">
      <c r="L188" s="239" t="s">
        <v>40</v>
      </c>
      <c r="M188" s="240">
        <f t="shared" ref="M188:Q188" si="247">+M185+M186+M187</f>
        <v>0</v>
      </c>
      <c r="N188" s="241">
        <f t="shared" si="247"/>
        <v>0</v>
      </c>
      <c r="O188" s="242">
        <f t="shared" si="247"/>
        <v>0</v>
      </c>
      <c r="P188" s="240">
        <f t="shared" si="247"/>
        <v>0</v>
      </c>
      <c r="Q188" s="242">
        <f t="shared" si="247"/>
        <v>0</v>
      </c>
      <c r="R188" s="240"/>
      <c r="S188" s="241"/>
      <c r="T188" s="242"/>
      <c r="U188" s="240"/>
      <c r="V188" s="242"/>
      <c r="W188" s="340"/>
    </row>
    <row r="189" spans="1:23" ht="14.25" thickTop="1" thickBot="1" x14ac:dyDescent="0.25">
      <c r="L189" s="239" t="s">
        <v>63</v>
      </c>
      <c r="M189" s="240">
        <f t="shared" ref="M189:Q189" si="248">+M174+M182+M184+M188</f>
        <v>0</v>
      </c>
      <c r="N189" s="241">
        <f t="shared" si="248"/>
        <v>0</v>
      </c>
      <c r="O189" s="242">
        <f t="shared" si="248"/>
        <v>0</v>
      </c>
      <c r="P189" s="240">
        <f t="shared" si="248"/>
        <v>0</v>
      </c>
      <c r="Q189" s="242">
        <f t="shared" si="248"/>
        <v>0</v>
      </c>
      <c r="R189" s="240"/>
      <c r="S189" s="241"/>
      <c r="T189" s="242"/>
      <c r="U189" s="240"/>
      <c r="V189" s="242"/>
      <c r="W189" s="340"/>
    </row>
    <row r="190" spans="1:23" ht="14.25" thickTop="1" thickBot="1" x14ac:dyDescent="0.25">
      <c r="L190" s="252" t="s">
        <v>60</v>
      </c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</row>
    <row r="191" spans="1:23" ht="13.5" thickTop="1" x14ac:dyDescent="0.2">
      <c r="L191" s="546" t="s">
        <v>55</v>
      </c>
      <c r="M191" s="547"/>
      <c r="N191" s="547"/>
      <c r="O191" s="547"/>
      <c r="P191" s="547"/>
      <c r="Q191" s="547"/>
      <c r="R191" s="547"/>
      <c r="S191" s="547"/>
      <c r="T191" s="547"/>
      <c r="U191" s="547"/>
      <c r="V191" s="547"/>
      <c r="W191" s="548"/>
    </row>
    <row r="192" spans="1:23" ht="13.5" thickBot="1" x14ac:dyDescent="0.25">
      <c r="L192" s="549" t="s">
        <v>52</v>
      </c>
      <c r="M192" s="550"/>
      <c r="N192" s="550"/>
      <c r="O192" s="550"/>
      <c r="P192" s="550"/>
      <c r="Q192" s="550"/>
      <c r="R192" s="550"/>
      <c r="S192" s="550"/>
      <c r="T192" s="550"/>
      <c r="U192" s="550"/>
      <c r="V192" s="550"/>
      <c r="W192" s="551"/>
    </row>
    <row r="193" spans="1:23" ht="14.25" thickTop="1" thickBot="1" x14ac:dyDescent="0.25">
      <c r="L193" s="211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3" t="s">
        <v>34</v>
      </c>
    </row>
    <row r="194" spans="1:23" ht="14.25" thickTop="1" thickBot="1" x14ac:dyDescent="0.25">
      <c r="L194" s="214"/>
      <c r="M194" s="215" t="s">
        <v>64</v>
      </c>
      <c r="N194" s="216"/>
      <c r="O194" s="253"/>
      <c r="P194" s="215"/>
      <c r="Q194" s="215"/>
      <c r="R194" s="215" t="s">
        <v>65</v>
      </c>
      <c r="S194" s="216"/>
      <c r="T194" s="253"/>
      <c r="U194" s="215"/>
      <c r="V194" s="215"/>
      <c r="W194" s="308" t="s">
        <v>2</v>
      </c>
    </row>
    <row r="195" spans="1:23" ht="12" customHeight="1" thickTop="1" x14ac:dyDescent="0.2">
      <c r="L195" s="218" t="s">
        <v>3</v>
      </c>
      <c r="M195" s="219"/>
      <c r="N195" s="211"/>
      <c r="O195" s="220"/>
      <c r="P195" s="221"/>
      <c r="Q195" s="220"/>
      <c r="R195" s="219"/>
      <c r="S195" s="211"/>
      <c r="T195" s="220"/>
      <c r="U195" s="221"/>
      <c r="V195" s="220"/>
      <c r="W195" s="309" t="s">
        <v>4</v>
      </c>
    </row>
    <row r="196" spans="1:23" s="283" customFormat="1" ht="12" customHeight="1" thickBot="1" x14ac:dyDescent="0.25">
      <c r="A196" s="3"/>
      <c r="I196" s="282"/>
      <c r="K196" s="3"/>
      <c r="L196" s="223"/>
      <c r="M196" s="224" t="s">
        <v>35</v>
      </c>
      <c r="N196" s="225" t="s">
        <v>36</v>
      </c>
      <c r="O196" s="226" t="s">
        <v>37</v>
      </c>
      <c r="P196" s="227" t="s">
        <v>32</v>
      </c>
      <c r="Q196" s="226" t="s">
        <v>7</v>
      </c>
      <c r="R196" s="224" t="s">
        <v>35</v>
      </c>
      <c r="S196" s="225" t="s">
        <v>36</v>
      </c>
      <c r="T196" s="226" t="s">
        <v>37</v>
      </c>
      <c r="U196" s="227" t="s">
        <v>32</v>
      </c>
      <c r="V196" s="226" t="s">
        <v>7</v>
      </c>
      <c r="W196" s="310"/>
    </row>
    <row r="197" spans="1:23" ht="6" customHeight="1" thickTop="1" x14ac:dyDescent="0.2">
      <c r="L197" s="218"/>
      <c r="M197" s="229"/>
      <c r="N197" s="230"/>
      <c r="O197" s="231"/>
      <c r="P197" s="232"/>
      <c r="Q197" s="231"/>
      <c r="R197" s="229"/>
      <c r="S197" s="230"/>
      <c r="T197" s="231"/>
      <c r="U197" s="232"/>
      <c r="V197" s="231"/>
      <c r="W197" s="233"/>
    </row>
    <row r="198" spans="1:23" x14ac:dyDescent="0.2">
      <c r="L198" s="218" t="s">
        <v>10</v>
      </c>
      <c r="M198" s="234">
        <v>0</v>
      </c>
      <c r="N198" s="235">
        <v>0</v>
      </c>
      <c r="O198" s="236">
        <f>M198+N198</f>
        <v>0</v>
      </c>
      <c r="P198" s="237">
        <v>0</v>
      </c>
      <c r="Q198" s="236">
        <f>O198+P198</f>
        <v>0</v>
      </c>
      <c r="R198" s="234">
        <v>0</v>
      </c>
      <c r="S198" s="235">
        <v>0</v>
      </c>
      <c r="T198" s="236">
        <f>R198+S198</f>
        <v>0</v>
      </c>
      <c r="U198" s="237">
        <v>0</v>
      </c>
      <c r="V198" s="236">
        <f>T198+U198</f>
        <v>0</v>
      </c>
      <c r="W198" s="341">
        <f>IF(Q198=0,0,((V198/Q198)-1)*100)</f>
        <v>0</v>
      </c>
    </row>
    <row r="199" spans="1:23" x14ac:dyDescent="0.2">
      <c r="L199" s="284" t="s">
        <v>11</v>
      </c>
      <c r="M199" s="332">
        <v>0</v>
      </c>
      <c r="N199" s="333">
        <v>0</v>
      </c>
      <c r="O199" s="285">
        <f>M199+N199</f>
        <v>0</v>
      </c>
      <c r="P199" s="286">
        <v>0</v>
      </c>
      <c r="Q199" s="285">
        <f>O199+P199</f>
        <v>0</v>
      </c>
      <c r="R199" s="332">
        <v>0</v>
      </c>
      <c r="S199" s="333">
        <v>0</v>
      </c>
      <c r="T199" s="285">
        <f>R199+S199</f>
        <v>0</v>
      </c>
      <c r="U199" s="286">
        <v>0</v>
      </c>
      <c r="V199" s="285">
        <f>T199+U199</f>
        <v>0</v>
      </c>
      <c r="W199" s="509">
        <f>IF(Q199=0,0,((V199/Q199)-1)*100)</f>
        <v>0</v>
      </c>
    </row>
    <row r="200" spans="1:23" ht="13.5" thickBot="1" x14ac:dyDescent="0.25">
      <c r="L200" s="223" t="s">
        <v>12</v>
      </c>
      <c r="M200" s="305">
        <v>0</v>
      </c>
      <c r="N200" s="235">
        <v>0</v>
      </c>
      <c r="O200" s="236">
        <f>M200+N200</f>
        <v>0</v>
      </c>
      <c r="P200" s="237">
        <v>0</v>
      </c>
      <c r="Q200" s="236">
        <f t="shared" ref="Q200" si="249">O200+P200</f>
        <v>0</v>
      </c>
      <c r="R200" s="305">
        <v>0</v>
      </c>
      <c r="S200" s="235">
        <v>0</v>
      </c>
      <c r="T200" s="236">
        <f>R200+S200</f>
        <v>0</v>
      </c>
      <c r="U200" s="237">
        <v>0</v>
      </c>
      <c r="V200" s="236">
        <f t="shared" ref="V200" si="250">T200+U200</f>
        <v>0</v>
      </c>
      <c r="W200" s="510">
        <f>IF(Q200=0,0,((V200/Q200)-1)*100)</f>
        <v>0</v>
      </c>
    </row>
    <row r="201" spans="1:23" ht="14.25" thickTop="1" thickBot="1" x14ac:dyDescent="0.25">
      <c r="L201" s="239" t="s">
        <v>38</v>
      </c>
      <c r="M201" s="240">
        <f t="shared" ref="M201:Q201" si="251">+M198+M199+M200</f>
        <v>0</v>
      </c>
      <c r="N201" s="241">
        <f t="shared" si="251"/>
        <v>0</v>
      </c>
      <c r="O201" s="242">
        <f t="shared" si="251"/>
        <v>0</v>
      </c>
      <c r="P201" s="240">
        <f t="shared" si="251"/>
        <v>0</v>
      </c>
      <c r="Q201" s="242">
        <f t="shared" si="251"/>
        <v>0</v>
      </c>
      <c r="R201" s="240">
        <f t="shared" ref="R201:V201" si="252">+R198+R199+R200</f>
        <v>0</v>
      </c>
      <c r="S201" s="241">
        <f t="shared" si="252"/>
        <v>0</v>
      </c>
      <c r="T201" s="242">
        <f t="shared" si="252"/>
        <v>0</v>
      </c>
      <c r="U201" s="240">
        <f t="shared" si="252"/>
        <v>0</v>
      </c>
      <c r="V201" s="242">
        <f t="shared" si="252"/>
        <v>0</v>
      </c>
      <c r="W201" s="340">
        <f>IF(Q201=0,0,((V201/Q201)-1)*100)</f>
        <v>0</v>
      </c>
    </row>
    <row r="202" spans="1:23" ht="13.5" thickTop="1" x14ac:dyDescent="0.2">
      <c r="L202" s="218" t="s">
        <v>13</v>
      </c>
      <c r="M202" s="234">
        <v>0</v>
      </c>
      <c r="N202" s="235">
        <v>0</v>
      </c>
      <c r="O202" s="236">
        <f>M202+N202</f>
        <v>0</v>
      </c>
      <c r="P202" s="237">
        <v>0</v>
      </c>
      <c r="Q202" s="236">
        <f>O202+P202</f>
        <v>0</v>
      </c>
      <c r="R202" s="234">
        <v>0</v>
      </c>
      <c r="S202" s="235">
        <v>0</v>
      </c>
      <c r="T202" s="236">
        <f>SUM(R202:S202)</f>
        <v>0</v>
      </c>
      <c r="U202" s="237">
        <v>0</v>
      </c>
      <c r="V202" s="236">
        <f>T202+U202</f>
        <v>0</v>
      </c>
      <c r="W202" s="341">
        <f t="shared" ref="W202" si="253">IF(Q202=0,0,((V202/Q202)-1)*100)</f>
        <v>0</v>
      </c>
    </row>
    <row r="203" spans="1:23" ht="15.75" customHeight="1" x14ac:dyDescent="0.2">
      <c r="L203" s="218" t="s">
        <v>14</v>
      </c>
      <c r="M203" s="234">
        <v>0</v>
      </c>
      <c r="N203" s="235">
        <v>0</v>
      </c>
      <c r="O203" s="236">
        <f>M203+N203</f>
        <v>0</v>
      </c>
      <c r="P203" s="237">
        <v>0</v>
      </c>
      <c r="Q203" s="236">
        <f>O203+P203</f>
        <v>0</v>
      </c>
      <c r="R203" s="234">
        <v>0</v>
      </c>
      <c r="S203" s="235">
        <v>0</v>
      </c>
      <c r="T203" s="236">
        <f t="shared" ref="T203:T206" si="254">SUM(R203:S203)</f>
        <v>0</v>
      </c>
      <c r="U203" s="237">
        <v>0</v>
      </c>
      <c r="V203" s="236">
        <f>T203+U203</f>
        <v>0</v>
      </c>
      <c r="W203" s="341">
        <f t="shared" ref="W203:W206" si="255">IF(Q203=0,0,((V203/Q203)-1)*100)</f>
        <v>0</v>
      </c>
    </row>
    <row r="204" spans="1:23" ht="13.5" thickBot="1" x14ac:dyDescent="0.25">
      <c r="L204" s="218" t="s">
        <v>15</v>
      </c>
      <c r="M204" s="234">
        <v>0</v>
      </c>
      <c r="N204" s="235">
        <v>0</v>
      </c>
      <c r="O204" s="236">
        <f>M204+N204</f>
        <v>0</v>
      </c>
      <c r="P204" s="237">
        <v>0</v>
      </c>
      <c r="Q204" s="236">
        <f>O204+P204</f>
        <v>0</v>
      </c>
      <c r="R204" s="234">
        <v>0</v>
      </c>
      <c r="S204" s="235">
        <v>0</v>
      </c>
      <c r="T204" s="236">
        <f t="shared" si="254"/>
        <v>0</v>
      </c>
      <c r="U204" s="237">
        <v>0</v>
      </c>
      <c r="V204" s="236">
        <f>T204+U204</f>
        <v>0</v>
      </c>
      <c r="W204" s="341">
        <f>IF(Q204=0,0,((V204/Q204)-1)*100)</f>
        <v>0</v>
      </c>
    </row>
    <row r="205" spans="1:23" ht="14.25" thickTop="1" thickBot="1" x14ac:dyDescent="0.25">
      <c r="L205" s="239" t="s">
        <v>61</v>
      </c>
      <c r="M205" s="240">
        <f>+M202+M203+M204</f>
        <v>0</v>
      </c>
      <c r="N205" s="241">
        <f t="shared" ref="N205:V205" si="256">+N202+N203+N204</f>
        <v>0</v>
      </c>
      <c r="O205" s="242">
        <f t="shared" si="256"/>
        <v>0</v>
      </c>
      <c r="P205" s="240">
        <f t="shared" si="256"/>
        <v>0</v>
      </c>
      <c r="Q205" s="242">
        <f t="shared" si="256"/>
        <v>0</v>
      </c>
      <c r="R205" s="240">
        <f>+R202+R203+R204</f>
        <v>0</v>
      </c>
      <c r="S205" s="241">
        <f>+S202+S203+S204</f>
        <v>0</v>
      </c>
      <c r="T205" s="242">
        <f t="shared" si="254"/>
        <v>0</v>
      </c>
      <c r="U205" s="240">
        <f t="shared" si="256"/>
        <v>0</v>
      </c>
      <c r="V205" s="242">
        <f t="shared" si="256"/>
        <v>0</v>
      </c>
      <c r="W205" s="340">
        <f t="shared" ref="W205" si="257">IF(Q205=0,0,((V205/Q205)-1)*100)</f>
        <v>0</v>
      </c>
    </row>
    <row r="206" spans="1:23" ht="13.5" thickTop="1" x14ac:dyDescent="0.2">
      <c r="L206" s="218" t="s">
        <v>16</v>
      </c>
      <c r="M206" s="234">
        <v>0</v>
      </c>
      <c r="N206" s="235">
        <v>0</v>
      </c>
      <c r="O206" s="236">
        <f>SUM(M206:N206)</f>
        <v>0</v>
      </c>
      <c r="P206" s="237">
        <v>0</v>
      </c>
      <c r="Q206" s="236">
        <f>O206+P206</f>
        <v>0</v>
      </c>
      <c r="R206" s="234">
        <v>0</v>
      </c>
      <c r="S206" s="235">
        <v>0</v>
      </c>
      <c r="T206" s="236">
        <f t="shared" si="254"/>
        <v>0</v>
      </c>
      <c r="U206" s="237">
        <v>0</v>
      </c>
      <c r="V206" s="236">
        <f>T206+U206</f>
        <v>0</v>
      </c>
      <c r="W206" s="341">
        <f t="shared" si="255"/>
        <v>0</v>
      </c>
    </row>
    <row r="207" spans="1:23" ht="13.5" thickBot="1" x14ac:dyDescent="0.25">
      <c r="L207" s="218" t="s">
        <v>66</v>
      </c>
      <c r="M207" s="234">
        <v>0</v>
      </c>
      <c r="N207" s="235">
        <v>0</v>
      </c>
      <c r="O207" s="236">
        <f>SUM(M207:N207)</f>
        <v>0</v>
      </c>
      <c r="P207" s="237">
        <v>0</v>
      </c>
      <c r="Q207" s="236">
        <f>O207+P207</f>
        <v>0</v>
      </c>
      <c r="R207" s="234">
        <v>0</v>
      </c>
      <c r="S207" s="235">
        <v>0</v>
      </c>
      <c r="T207" s="236">
        <f>SUM(R207:S207)</f>
        <v>0</v>
      </c>
      <c r="U207" s="237">
        <v>0</v>
      </c>
      <c r="V207" s="236">
        <f>T207+U207</f>
        <v>0</v>
      </c>
      <c r="W207" s="341">
        <f t="shared" ref="W207:W208" si="258">IF(Q207=0,0,((V207/Q207)-1)*100)</f>
        <v>0</v>
      </c>
    </row>
    <row r="208" spans="1:23" ht="14.25" thickTop="1" thickBot="1" x14ac:dyDescent="0.25">
      <c r="L208" s="239" t="s">
        <v>67</v>
      </c>
      <c r="M208" s="240">
        <f>M205+M206+M207</f>
        <v>0</v>
      </c>
      <c r="N208" s="241">
        <f t="shared" ref="N208" si="259">N205+N206+N207</f>
        <v>0</v>
      </c>
      <c r="O208" s="242">
        <f t="shared" ref="O208" si="260">O205+O206+O207</f>
        <v>0</v>
      </c>
      <c r="P208" s="240">
        <f t="shared" ref="P208" si="261">P205+P206+P207</f>
        <v>0</v>
      </c>
      <c r="Q208" s="242">
        <f t="shared" ref="Q208" si="262">Q205+Q206+Q207</f>
        <v>0</v>
      </c>
      <c r="R208" s="240">
        <f t="shared" ref="R208" si="263">R205+R206+R207</f>
        <v>0</v>
      </c>
      <c r="S208" s="241">
        <f t="shared" ref="S208" si="264">S205+S206+S207</f>
        <v>0</v>
      </c>
      <c r="T208" s="242">
        <f t="shared" ref="T208" si="265">T205+T206+T207</f>
        <v>0</v>
      </c>
      <c r="U208" s="240">
        <f t="shared" ref="U208" si="266">U205+U206+U207</f>
        <v>0</v>
      </c>
      <c r="V208" s="242">
        <f t="shared" ref="V208" si="267">V205+V206+V207</f>
        <v>0</v>
      </c>
      <c r="W208" s="340">
        <f t="shared" si="258"/>
        <v>0</v>
      </c>
    </row>
    <row r="209" spans="1:23" ht="14.25" thickTop="1" thickBot="1" x14ac:dyDescent="0.25">
      <c r="L209" s="239" t="s">
        <v>68</v>
      </c>
      <c r="M209" s="240">
        <f>+M201+M205+M206+M207</f>
        <v>0</v>
      </c>
      <c r="N209" s="241">
        <f t="shared" ref="N209:V209" si="268">+N201+N205+N206+N207</f>
        <v>0</v>
      </c>
      <c r="O209" s="242">
        <f t="shared" si="268"/>
        <v>0</v>
      </c>
      <c r="P209" s="240">
        <f t="shared" si="268"/>
        <v>0</v>
      </c>
      <c r="Q209" s="242">
        <f t="shared" si="268"/>
        <v>0</v>
      </c>
      <c r="R209" s="240">
        <f t="shared" si="268"/>
        <v>0</v>
      </c>
      <c r="S209" s="241">
        <f t="shared" si="268"/>
        <v>0</v>
      </c>
      <c r="T209" s="242">
        <f t="shared" si="268"/>
        <v>0</v>
      </c>
      <c r="U209" s="240">
        <f t="shared" si="268"/>
        <v>0</v>
      </c>
      <c r="V209" s="242">
        <f t="shared" si="268"/>
        <v>0</v>
      </c>
      <c r="W209" s="340">
        <f>IF(Q209=0,0,((V209/Q209)-1)*100)</f>
        <v>0</v>
      </c>
    </row>
    <row r="210" spans="1:23" ht="14.25" thickTop="1" thickBot="1" x14ac:dyDescent="0.25">
      <c r="L210" s="218" t="s">
        <v>18</v>
      </c>
      <c r="M210" s="234">
        <v>0</v>
      </c>
      <c r="N210" s="235">
        <v>0</v>
      </c>
      <c r="O210" s="244">
        <f>SUM(M210:N210)</f>
        <v>0</v>
      </c>
      <c r="P210" s="245">
        <v>0</v>
      </c>
      <c r="Q210" s="244">
        <f>O210+P210</f>
        <v>0</v>
      </c>
      <c r="R210" s="234"/>
      <c r="S210" s="235"/>
      <c r="T210" s="244"/>
      <c r="U210" s="245"/>
      <c r="V210" s="244"/>
      <c r="W210" s="341"/>
    </row>
    <row r="211" spans="1:23" ht="14.25" thickTop="1" thickBot="1" x14ac:dyDescent="0.25">
      <c r="L211" s="246" t="s">
        <v>19</v>
      </c>
      <c r="M211" s="247">
        <f t="shared" ref="M211:Q211" si="269">+M206+M207+M210</f>
        <v>0</v>
      </c>
      <c r="N211" s="247">
        <f t="shared" si="269"/>
        <v>0</v>
      </c>
      <c r="O211" s="248">
        <f t="shared" si="269"/>
        <v>0</v>
      </c>
      <c r="P211" s="249">
        <f t="shared" si="269"/>
        <v>0</v>
      </c>
      <c r="Q211" s="248">
        <f t="shared" si="269"/>
        <v>0</v>
      </c>
      <c r="R211" s="247"/>
      <c r="S211" s="247"/>
      <c r="T211" s="248"/>
      <c r="U211" s="249"/>
      <c r="V211" s="248"/>
      <c r="W211" s="342"/>
    </row>
    <row r="212" spans="1:23" ht="13.5" thickTop="1" x14ac:dyDescent="0.2">
      <c r="A212" s="324"/>
      <c r="K212" s="324"/>
      <c r="L212" s="218" t="s">
        <v>21</v>
      </c>
      <c r="M212" s="234">
        <v>0</v>
      </c>
      <c r="N212" s="235">
        <v>0</v>
      </c>
      <c r="O212" s="244">
        <f>SUM(M212:N212)</f>
        <v>0</v>
      </c>
      <c r="P212" s="251">
        <v>0</v>
      </c>
      <c r="Q212" s="244">
        <f>O212+P212</f>
        <v>0</v>
      </c>
      <c r="R212" s="234"/>
      <c r="S212" s="235"/>
      <c r="T212" s="244"/>
      <c r="U212" s="251"/>
      <c r="V212" s="244"/>
      <c r="W212" s="341"/>
    </row>
    <row r="213" spans="1:23" x14ac:dyDescent="0.2">
      <c r="A213" s="324"/>
      <c r="K213" s="324"/>
      <c r="L213" s="218" t="s">
        <v>22</v>
      </c>
      <c r="M213" s="234">
        <v>0</v>
      </c>
      <c r="N213" s="235">
        <v>0</v>
      </c>
      <c r="O213" s="244">
        <f>SUM(M213:N213)</f>
        <v>0</v>
      </c>
      <c r="P213" s="237">
        <v>0</v>
      </c>
      <c r="Q213" s="244">
        <f>O213+P213</f>
        <v>0</v>
      </c>
      <c r="R213" s="234"/>
      <c r="S213" s="235"/>
      <c r="T213" s="244"/>
      <c r="U213" s="237"/>
      <c r="V213" s="244"/>
      <c r="W213" s="341"/>
    </row>
    <row r="214" spans="1:23" ht="13.5" thickBot="1" x14ac:dyDescent="0.25">
      <c r="A214" s="324"/>
      <c r="K214" s="324"/>
      <c r="L214" s="218" t="s">
        <v>23</v>
      </c>
      <c r="M214" s="234">
        <v>0</v>
      </c>
      <c r="N214" s="235">
        <v>0</v>
      </c>
      <c r="O214" s="244">
        <f>SUM(M214:N214)</f>
        <v>0</v>
      </c>
      <c r="P214" s="237">
        <v>0</v>
      </c>
      <c r="Q214" s="244">
        <f>O214+P214</f>
        <v>0</v>
      </c>
      <c r="R214" s="234"/>
      <c r="S214" s="235"/>
      <c r="T214" s="244"/>
      <c r="U214" s="237"/>
      <c r="V214" s="244"/>
      <c r="W214" s="341"/>
    </row>
    <row r="215" spans="1:23" ht="14.25" thickTop="1" thickBot="1" x14ac:dyDescent="0.25">
      <c r="L215" s="239" t="s">
        <v>40</v>
      </c>
      <c r="M215" s="240">
        <f t="shared" ref="M215:Q215" si="270">+M212+M213+M214</f>
        <v>0</v>
      </c>
      <c r="N215" s="241">
        <f t="shared" si="270"/>
        <v>0</v>
      </c>
      <c r="O215" s="242">
        <f t="shared" si="270"/>
        <v>0</v>
      </c>
      <c r="P215" s="240">
        <f t="shared" si="270"/>
        <v>0</v>
      </c>
      <c r="Q215" s="242">
        <f t="shared" si="270"/>
        <v>0</v>
      </c>
      <c r="R215" s="240"/>
      <c r="S215" s="241"/>
      <c r="T215" s="242"/>
      <c r="U215" s="240"/>
      <c r="V215" s="242"/>
      <c r="W215" s="340"/>
    </row>
    <row r="216" spans="1:23" ht="14.25" thickTop="1" thickBot="1" x14ac:dyDescent="0.25">
      <c r="L216" s="239" t="s">
        <v>63</v>
      </c>
      <c r="M216" s="240">
        <f t="shared" ref="M216:Q216" si="271">+M201+M209+M211+M215</f>
        <v>0</v>
      </c>
      <c r="N216" s="241">
        <f t="shared" si="271"/>
        <v>0</v>
      </c>
      <c r="O216" s="242">
        <f t="shared" si="271"/>
        <v>0</v>
      </c>
      <c r="P216" s="240">
        <f t="shared" si="271"/>
        <v>0</v>
      </c>
      <c r="Q216" s="242">
        <f t="shared" si="271"/>
        <v>0</v>
      </c>
      <c r="R216" s="240"/>
      <c r="S216" s="241"/>
      <c r="T216" s="242"/>
      <c r="U216" s="240"/>
      <c r="V216" s="242"/>
      <c r="W216" s="340"/>
    </row>
    <row r="217" spans="1:23" ht="14.25" thickTop="1" thickBot="1" x14ac:dyDescent="0.25">
      <c r="L217" s="252" t="s">
        <v>60</v>
      </c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</row>
    <row r="218" spans="1:23" ht="13.5" thickTop="1" x14ac:dyDescent="0.2">
      <c r="L218" s="513" t="s">
        <v>56</v>
      </c>
      <c r="M218" s="514"/>
      <c r="N218" s="514"/>
      <c r="O218" s="514"/>
      <c r="P218" s="514"/>
      <c r="Q218" s="514"/>
      <c r="R218" s="514"/>
      <c r="S218" s="514"/>
      <c r="T218" s="514"/>
      <c r="U218" s="514"/>
      <c r="V218" s="514"/>
      <c r="W218" s="515"/>
    </row>
    <row r="219" spans="1:23" ht="13.5" thickBot="1" x14ac:dyDescent="0.25">
      <c r="L219" s="516" t="s">
        <v>53</v>
      </c>
      <c r="M219" s="517"/>
      <c r="N219" s="517"/>
      <c r="O219" s="517"/>
      <c r="P219" s="517"/>
      <c r="Q219" s="517"/>
      <c r="R219" s="517"/>
      <c r="S219" s="517"/>
      <c r="T219" s="517"/>
      <c r="U219" s="517"/>
      <c r="V219" s="517"/>
      <c r="W219" s="518"/>
    </row>
    <row r="220" spans="1:23" ht="14.25" thickTop="1" thickBot="1" x14ac:dyDescent="0.25">
      <c r="L220" s="211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3" t="s">
        <v>34</v>
      </c>
    </row>
    <row r="221" spans="1:23" ht="14.25" thickTop="1" thickBot="1" x14ac:dyDescent="0.25">
      <c r="L221" s="214"/>
      <c r="M221" s="215" t="s">
        <v>64</v>
      </c>
      <c r="N221" s="216"/>
      <c r="O221" s="253"/>
      <c r="P221" s="215"/>
      <c r="Q221" s="215"/>
      <c r="R221" s="215" t="s">
        <v>65</v>
      </c>
      <c r="S221" s="216"/>
      <c r="T221" s="253"/>
      <c r="U221" s="215"/>
      <c r="V221" s="215"/>
      <c r="W221" s="308" t="s">
        <v>2</v>
      </c>
    </row>
    <row r="222" spans="1:23" ht="13.5" thickTop="1" x14ac:dyDescent="0.2">
      <c r="L222" s="218" t="s">
        <v>3</v>
      </c>
      <c r="M222" s="219"/>
      <c r="N222" s="211"/>
      <c r="O222" s="220"/>
      <c r="P222" s="221"/>
      <c r="Q222" s="307"/>
      <c r="R222" s="219"/>
      <c r="S222" s="211"/>
      <c r="T222" s="220"/>
      <c r="U222" s="221"/>
      <c r="V222" s="307"/>
      <c r="W222" s="309" t="s">
        <v>4</v>
      </c>
    </row>
    <row r="223" spans="1:23" ht="13.5" thickBot="1" x14ac:dyDescent="0.25">
      <c r="L223" s="223"/>
      <c r="M223" s="224" t="s">
        <v>35</v>
      </c>
      <c r="N223" s="225" t="s">
        <v>36</v>
      </c>
      <c r="O223" s="226" t="s">
        <v>37</v>
      </c>
      <c r="P223" s="227" t="s">
        <v>32</v>
      </c>
      <c r="Q223" s="508" t="s">
        <v>7</v>
      </c>
      <c r="R223" s="224" t="s">
        <v>35</v>
      </c>
      <c r="S223" s="225" t="s">
        <v>36</v>
      </c>
      <c r="T223" s="226" t="s">
        <v>37</v>
      </c>
      <c r="U223" s="227" t="s">
        <v>32</v>
      </c>
      <c r="V223" s="303" t="s">
        <v>7</v>
      </c>
      <c r="W223" s="310"/>
    </row>
    <row r="224" spans="1:23" ht="4.5" customHeight="1" thickTop="1" x14ac:dyDescent="0.2">
      <c r="L224" s="218"/>
      <c r="M224" s="229"/>
      <c r="N224" s="230"/>
      <c r="O224" s="231"/>
      <c r="P224" s="232"/>
      <c r="Q224" s="264"/>
      <c r="R224" s="229"/>
      <c r="S224" s="230"/>
      <c r="T224" s="231"/>
      <c r="U224" s="232"/>
      <c r="V224" s="264"/>
      <c r="W224" s="233"/>
    </row>
    <row r="225" spans="1:23" x14ac:dyDescent="0.2">
      <c r="L225" s="218" t="s">
        <v>10</v>
      </c>
      <c r="M225" s="234">
        <f t="shared" ref="M225:N227" si="272">+M171+M198</f>
        <v>0</v>
      </c>
      <c r="N225" s="235">
        <f t="shared" si="272"/>
        <v>0</v>
      </c>
      <c r="O225" s="236">
        <f>M225+N225</f>
        <v>0</v>
      </c>
      <c r="P225" s="237">
        <f>+P171+P198</f>
        <v>0</v>
      </c>
      <c r="Q225" s="265">
        <f>O225+P225</f>
        <v>0</v>
      </c>
      <c r="R225" s="234">
        <f t="shared" ref="R225:S227" si="273">+R171+R198</f>
        <v>0</v>
      </c>
      <c r="S225" s="235">
        <f t="shared" si="273"/>
        <v>0</v>
      </c>
      <c r="T225" s="236">
        <f>R225+S225</f>
        <v>0</v>
      </c>
      <c r="U225" s="237">
        <f>+U171+U198</f>
        <v>0</v>
      </c>
      <c r="V225" s="265">
        <f>T225+U225</f>
        <v>0</v>
      </c>
      <c r="W225" s="341">
        <f>IF(Q225=0,0,((V225/Q225)-1)*100)</f>
        <v>0</v>
      </c>
    </row>
    <row r="226" spans="1:23" x14ac:dyDescent="0.2">
      <c r="L226" s="218" t="s">
        <v>11</v>
      </c>
      <c r="M226" s="234">
        <f t="shared" si="272"/>
        <v>0</v>
      </c>
      <c r="N226" s="235">
        <f t="shared" si="272"/>
        <v>0</v>
      </c>
      <c r="O226" s="236">
        <f t="shared" ref="O226:O227" si="274">M226+N226</f>
        <v>0</v>
      </c>
      <c r="P226" s="237">
        <f>+P172+P199</f>
        <v>0</v>
      </c>
      <c r="Q226" s="265">
        <f>O226+P226</f>
        <v>0</v>
      </c>
      <c r="R226" s="234">
        <f t="shared" si="273"/>
        <v>0</v>
      </c>
      <c r="S226" s="235">
        <f t="shared" si="273"/>
        <v>0</v>
      </c>
      <c r="T226" s="236">
        <f t="shared" ref="T226:T227" si="275">R226+S226</f>
        <v>0</v>
      </c>
      <c r="U226" s="237">
        <f>+U172+U199</f>
        <v>0</v>
      </c>
      <c r="V226" s="265">
        <f>T226+U226</f>
        <v>0</v>
      </c>
      <c r="W226" s="341">
        <f>IF(Q226=0,0,((V226/Q226)-1)*100)</f>
        <v>0</v>
      </c>
    </row>
    <row r="227" spans="1:23" ht="13.5" thickBot="1" x14ac:dyDescent="0.25">
      <c r="L227" s="223" t="s">
        <v>12</v>
      </c>
      <c r="M227" s="234">
        <f t="shared" si="272"/>
        <v>0</v>
      </c>
      <c r="N227" s="235">
        <f t="shared" si="272"/>
        <v>0</v>
      </c>
      <c r="O227" s="236">
        <f t="shared" si="274"/>
        <v>0</v>
      </c>
      <c r="P227" s="237">
        <f>+P173+P200</f>
        <v>0</v>
      </c>
      <c r="Q227" s="265">
        <f>O227+P227</f>
        <v>0</v>
      </c>
      <c r="R227" s="234">
        <f t="shared" si="273"/>
        <v>0</v>
      </c>
      <c r="S227" s="235">
        <f t="shared" si="273"/>
        <v>0</v>
      </c>
      <c r="T227" s="236">
        <f t="shared" si="275"/>
        <v>0</v>
      </c>
      <c r="U227" s="237">
        <f>+U173+U200</f>
        <v>0</v>
      </c>
      <c r="V227" s="265">
        <f>T227+U227</f>
        <v>0</v>
      </c>
      <c r="W227" s="341">
        <f>IF(Q227=0,0,((V227/Q227)-1)*100)</f>
        <v>0</v>
      </c>
    </row>
    <row r="228" spans="1:23" ht="14.25" thickTop="1" thickBot="1" x14ac:dyDescent="0.25">
      <c r="L228" s="239" t="s">
        <v>38</v>
      </c>
      <c r="M228" s="240">
        <f t="shared" ref="M228:Q228" si="276">+M225+M226+M227</f>
        <v>0</v>
      </c>
      <c r="N228" s="241">
        <f t="shared" si="276"/>
        <v>0</v>
      </c>
      <c r="O228" s="242">
        <f t="shared" si="276"/>
        <v>0</v>
      </c>
      <c r="P228" s="240">
        <f t="shared" si="276"/>
        <v>0</v>
      </c>
      <c r="Q228" s="242">
        <f t="shared" si="276"/>
        <v>0</v>
      </c>
      <c r="R228" s="240">
        <f t="shared" ref="R228:V228" si="277">+R225+R226+R227</f>
        <v>0</v>
      </c>
      <c r="S228" s="241">
        <f t="shared" si="277"/>
        <v>0</v>
      </c>
      <c r="T228" s="242">
        <f t="shared" si="277"/>
        <v>0</v>
      </c>
      <c r="U228" s="240">
        <f t="shared" si="277"/>
        <v>0</v>
      </c>
      <c r="V228" s="242">
        <f t="shared" si="277"/>
        <v>0</v>
      </c>
      <c r="W228" s="340">
        <f t="shared" ref="W228" si="278">IF(Q228=0,0,((V228/Q228)-1)*100)</f>
        <v>0</v>
      </c>
    </row>
    <row r="229" spans="1:23" ht="13.5" thickTop="1" x14ac:dyDescent="0.2">
      <c r="L229" s="218" t="s">
        <v>13</v>
      </c>
      <c r="M229" s="234">
        <f t="shared" ref="M229:N231" si="279">+M175+M202</f>
        <v>0</v>
      </c>
      <c r="N229" s="235">
        <f t="shared" si="279"/>
        <v>0</v>
      </c>
      <c r="O229" s="236">
        <f t="shared" ref="O229" si="280">M229+N229</f>
        <v>0</v>
      </c>
      <c r="P229" s="258">
        <f>+P175+P202</f>
        <v>0</v>
      </c>
      <c r="Q229" s="337">
        <f>O229+P229</f>
        <v>0</v>
      </c>
      <c r="R229" s="234">
        <f t="shared" ref="R229:S231" si="281">+R175+R202</f>
        <v>0</v>
      </c>
      <c r="S229" s="235">
        <f t="shared" si="281"/>
        <v>0</v>
      </c>
      <c r="T229" s="236">
        <f>R229+S229</f>
        <v>0</v>
      </c>
      <c r="U229" s="258">
        <f>+U175+U202</f>
        <v>0</v>
      </c>
      <c r="V229" s="337">
        <f>T229+U229</f>
        <v>0</v>
      </c>
      <c r="W229" s="341">
        <f t="shared" ref="W229" si="282">IF(Q229=0,0,((V229/Q229)-1)*100)</f>
        <v>0</v>
      </c>
    </row>
    <row r="230" spans="1:23" x14ac:dyDescent="0.2">
      <c r="L230" s="218" t="s">
        <v>14</v>
      </c>
      <c r="M230" s="234">
        <f t="shared" si="279"/>
        <v>0</v>
      </c>
      <c r="N230" s="235">
        <f t="shared" si="279"/>
        <v>0</v>
      </c>
      <c r="O230" s="244">
        <f>M230+N230</f>
        <v>0</v>
      </c>
      <c r="P230" s="258">
        <f>+P176+P203</f>
        <v>0</v>
      </c>
      <c r="Q230" s="236">
        <f>O230+P230</f>
        <v>0</v>
      </c>
      <c r="R230" s="234">
        <f t="shared" si="281"/>
        <v>0</v>
      </c>
      <c r="S230" s="235">
        <f t="shared" si="281"/>
        <v>0</v>
      </c>
      <c r="T230" s="244">
        <f t="shared" ref="T230:T233" si="283">R230+S230</f>
        <v>0</v>
      </c>
      <c r="U230" s="258">
        <f>+U176+U203</f>
        <v>0</v>
      </c>
      <c r="V230" s="236">
        <f>T230+U230</f>
        <v>0</v>
      </c>
      <c r="W230" s="341">
        <f>IF(Q230=0,0,((V230/Q230)-1)*100)</f>
        <v>0</v>
      </c>
    </row>
    <row r="231" spans="1:23" ht="13.5" thickBot="1" x14ac:dyDescent="0.25">
      <c r="L231" s="218" t="s">
        <v>15</v>
      </c>
      <c r="M231" s="305">
        <f t="shared" si="279"/>
        <v>0</v>
      </c>
      <c r="N231" s="344">
        <f t="shared" si="279"/>
        <v>0</v>
      </c>
      <c r="O231" s="266">
        <f>M231+N231</f>
        <v>0</v>
      </c>
      <c r="P231" s="245">
        <f>+P177+P204</f>
        <v>0</v>
      </c>
      <c r="Q231" s="345">
        <f>+Q226+Q227+Q229</f>
        <v>0</v>
      </c>
      <c r="R231" s="305">
        <f t="shared" si="281"/>
        <v>0</v>
      </c>
      <c r="S231" s="344">
        <f t="shared" si="281"/>
        <v>0</v>
      </c>
      <c r="T231" s="266">
        <f t="shared" si="283"/>
        <v>0</v>
      </c>
      <c r="U231" s="245">
        <f>+U177+U204</f>
        <v>0</v>
      </c>
      <c r="V231" s="345">
        <f>+V226+V227+V229</f>
        <v>0</v>
      </c>
      <c r="W231" s="341">
        <f t="shared" ref="W231" si="284">IF(Q231=0,0,((V231/Q231)-1)*100)</f>
        <v>0</v>
      </c>
    </row>
    <row r="232" spans="1:23" ht="14.25" thickTop="1" thickBot="1" x14ac:dyDescent="0.25">
      <c r="L232" s="239" t="s">
        <v>61</v>
      </c>
      <c r="M232" s="240">
        <f>+M229+M230+M231</f>
        <v>0</v>
      </c>
      <c r="N232" s="241">
        <f t="shared" ref="N232" si="285">+N229+N230+N231</f>
        <v>0</v>
      </c>
      <c r="O232" s="242">
        <f t="shared" ref="O232" si="286">+O229+O230+O231</f>
        <v>0</v>
      </c>
      <c r="P232" s="240">
        <f t="shared" ref="P232" si="287">+P229+P230+P231</f>
        <v>0</v>
      </c>
      <c r="Q232" s="242">
        <f t="shared" ref="Q232" si="288">+Q229+Q230+Q231</f>
        <v>0</v>
      </c>
      <c r="R232" s="240">
        <f>+R229+R230+R231</f>
        <v>0</v>
      </c>
      <c r="S232" s="241">
        <f t="shared" ref="S232:V232" si="289">+S229+S230+S231</f>
        <v>0</v>
      </c>
      <c r="T232" s="242">
        <f t="shared" si="283"/>
        <v>0</v>
      </c>
      <c r="U232" s="240">
        <f t="shared" si="289"/>
        <v>0</v>
      </c>
      <c r="V232" s="242">
        <f t="shared" si="289"/>
        <v>0</v>
      </c>
      <c r="W232" s="340">
        <f>IF(Q232=0,0,((V232/Q232)-1)*100)</f>
        <v>0</v>
      </c>
    </row>
    <row r="233" spans="1:23" ht="13.5" thickTop="1" x14ac:dyDescent="0.2">
      <c r="L233" s="218" t="s">
        <v>16</v>
      </c>
      <c r="M233" s="234">
        <f>+M179+M206</f>
        <v>0</v>
      </c>
      <c r="N233" s="235">
        <f>+N179+N206</f>
        <v>0</v>
      </c>
      <c r="O233" s="236">
        <f t="shared" ref="O233" si="290">M233+N233</f>
        <v>0</v>
      </c>
      <c r="P233" s="237">
        <f>+P179+P206</f>
        <v>0</v>
      </c>
      <c r="Q233" s="265">
        <f>O233+P233</f>
        <v>0</v>
      </c>
      <c r="R233" s="234">
        <f>+R179+R206</f>
        <v>0</v>
      </c>
      <c r="S233" s="235">
        <f>+S179+S206</f>
        <v>0</v>
      </c>
      <c r="T233" s="236">
        <f t="shared" si="283"/>
        <v>0</v>
      </c>
      <c r="U233" s="237">
        <f>+U179+U206</f>
        <v>0</v>
      </c>
      <c r="V233" s="265">
        <f>T233+U233</f>
        <v>0</v>
      </c>
      <c r="W233" s="341">
        <f t="shared" ref="W233" si="291">IF(Q233=0,0,((V233/Q233)-1)*100)</f>
        <v>0</v>
      </c>
    </row>
    <row r="234" spans="1:23" ht="13.5" thickBot="1" x14ac:dyDescent="0.25">
      <c r="L234" s="218" t="s">
        <v>66</v>
      </c>
      <c r="M234" s="234">
        <f>+M180+M207</f>
        <v>0</v>
      </c>
      <c r="N234" s="235">
        <f>+N180+N207</f>
        <v>0</v>
      </c>
      <c r="O234" s="236">
        <f>M234+N234</f>
        <v>0</v>
      </c>
      <c r="P234" s="237">
        <f>+P180+P207</f>
        <v>0</v>
      </c>
      <c r="Q234" s="265">
        <f>O234+P234</f>
        <v>0</v>
      </c>
      <c r="R234" s="234">
        <f>+R180+R207</f>
        <v>0</v>
      </c>
      <c r="S234" s="235">
        <f>+S180+S207</f>
        <v>0</v>
      </c>
      <c r="T234" s="236">
        <f>R234+S234</f>
        <v>0</v>
      </c>
      <c r="U234" s="237">
        <f>+U180+U207</f>
        <v>0</v>
      </c>
      <c r="V234" s="265">
        <f>T234+U234</f>
        <v>0</v>
      </c>
      <c r="W234" s="341">
        <f t="shared" ref="W234:W235" si="292">IF(Q234=0,0,((V234/Q234)-1)*100)</f>
        <v>0</v>
      </c>
    </row>
    <row r="235" spans="1:23" ht="14.25" thickTop="1" thickBot="1" x14ac:dyDescent="0.25">
      <c r="L235" s="239" t="s">
        <v>67</v>
      </c>
      <c r="M235" s="240">
        <f>M232+M233+M234</f>
        <v>0</v>
      </c>
      <c r="N235" s="241">
        <f t="shared" ref="N235" si="293">N232+N233+N234</f>
        <v>0</v>
      </c>
      <c r="O235" s="242">
        <f t="shared" ref="O235" si="294">O232+O233+O234</f>
        <v>0</v>
      </c>
      <c r="P235" s="240">
        <f t="shared" ref="P235" si="295">P232+P233+P234</f>
        <v>0</v>
      </c>
      <c r="Q235" s="242">
        <f t="shared" ref="Q235" si="296">Q232+Q233+Q234</f>
        <v>0</v>
      </c>
      <c r="R235" s="240">
        <f t="shared" ref="R235" si="297">R232+R233+R234</f>
        <v>0</v>
      </c>
      <c r="S235" s="241">
        <f t="shared" ref="S235" si="298">S232+S233+S234</f>
        <v>0</v>
      </c>
      <c r="T235" s="242">
        <f t="shared" ref="T235" si="299">T232+T233+T234</f>
        <v>0</v>
      </c>
      <c r="U235" s="240">
        <f t="shared" ref="U235" si="300">U232+U233+U234</f>
        <v>0</v>
      </c>
      <c r="V235" s="242">
        <f t="shared" ref="V235" si="301">V232+V233+V234</f>
        <v>0</v>
      </c>
      <c r="W235" s="340">
        <f t="shared" si="292"/>
        <v>0</v>
      </c>
    </row>
    <row r="236" spans="1:23" ht="14.25" thickTop="1" thickBot="1" x14ac:dyDescent="0.25">
      <c r="L236" s="239" t="s">
        <v>68</v>
      </c>
      <c r="M236" s="240">
        <f>+M228+M232+M233+M234</f>
        <v>0</v>
      </c>
      <c r="N236" s="241">
        <f t="shared" ref="N236:V236" si="302">+N228+N232+N233+N234</f>
        <v>0</v>
      </c>
      <c r="O236" s="242">
        <f t="shared" si="302"/>
        <v>0</v>
      </c>
      <c r="P236" s="240">
        <f t="shared" si="302"/>
        <v>0</v>
      </c>
      <c r="Q236" s="242">
        <f t="shared" si="302"/>
        <v>0</v>
      </c>
      <c r="R236" s="240">
        <f t="shared" si="302"/>
        <v>0</v>
      </c>
      <c r="S236" s="241">
        <f t="shared" si="302"/>
        <v>0</v>
      </c>
      <c r="T236" s="242">
        <f t="shared" si="302"/>
        <v>0</v>
      </c>
      <c r="U236" s="240">
        <f t="shared" si="302"/>
        <v>0</v>
      </c>
      <c r="V236" s="242">
        <f t="shared" si="302"/>
        <v>0</v>
      </c>
      <c r="W236" s="340">
        <f>IF(Q236=0,0,((V236/Q236)-1)*100)</f>
        <v>0</v>
      </c>
    </row>
    <row r="237" spans="1:23" ht="14.25" thickTop="1" thickBot="1" x14ac:dyDescent="0.25">
      <c r="L237" s="218" t="s">
        <v>18</v>
      </c>
      <c r="M237" s="234">
        <f>+M183+M210</f>
        <v>0</v>
      </c>
      <c r="N237" s="235">
        <f>+N183+N210</f>
        <v>0</v>
      </c>
      <c r="O237" s="244">
        <f>M237+N237</f>
        <v>0</v>
      </c>
      <c r="P237" s="245">
        <f>+P183+P210</f>
        <v>0</v>
      </c>
      <c r="Q237" s="265">
        <f>O237+P237</f>
        <v>0</v>
      </c>
      <c r="R237" s="234"/>
      <c r="S237" s="235"/>
      <c r="T237" s="244"/>
      <c r="U237" s="245"/>
      <c r="V237" s="265"/>
      <c r="W237" s="341"/>
    </row>
    <row r="238" spans="1:23" ht="14.25" thickTop="1" thickBot="1" x14ac:dyDescent="0.25">
      <c r="L238" s="246" t="s">
        <v>19</v>
      </c>
      <c r="M238" s="247">
        <f t="shared" ref="M238:Q238" si="303">+M233+M234+M237</f>
        <v>0</v>
      </c>
      <c r="N238" s="247">
        <f t="shared" si="303"/>
        <v>0</v>
      </c>
      <c r="O238" s="248">
        <f t="shared" si="303"/>
        <v>0</v>
      </c>
      <c r="P238" s="249">
        <f t="shared" si="303"/>
        <v>0</v>
      </c>
      <c r="Q238" s="248">
        <f t="shared" si="303"/>
        <v>0</v>
      </c>
      <c r="R238" s="247"/>
      <c r="S238" s="247"/>
      <c r="T238" s="248"/>
      <c r="U238" s="249"/>
      <c r="V238" s="248"/>
      <c r="W238" s="342"/>
    </row>
    <row r="239" spans="1:23" ht="13.5" thickTop="1" x14ac:dyDescent="0.2">
      <c r="A239" s="324"/>
      <c r="K239" s="324"/>
      <c r="L239" s="218" t="s">
        <v>21</v>
      </c>
      <c r="M239" s="234">
        <f t="shared" ref="M239:N241" si="304">+M185+M212</f>
        <v>0</v>
      </c>
      <c r="N239" s="235">
        <f t="shared" si="304"/>
        <v>0</v>
      </c>
      <c r="O239" s="244">
        <f>M239+N239</f>
        <v>0</v>
      </c>
      <c r="P239" s="251">
        <f>+P185+P212</f>
        <v>0</v>
      </c>
      <c r="Q239" s="265">
        <f>O239+P239</f>
        <v>0</v>
      </c>
      <c r="R239" s="234"/>
      <c r="S239" s="235"/>
      <c r="T239" s="244"/>
      <c r="U239" s="251"/>
      <c r="V239" s="265"/>
      <c r="W239" s="341"/>
    </row>
    <row r="240" spans="1:23" x14ac:dyDescent="0.2">
      <c r="A240" s="324"/>
      <c r="K240" s="324"/>
      <c r="L240" s="218" t="s">
        <v>22</v>
      </c>
      <c r="M240" s="234">
        <f t="shared" si="304"/>
        <v>0</v>
      </c>
      <c r="N240" s="235">
        <f t="shared" si="304"/>
        <v>0</v>
      </c>
      <c r="O240" s="244">
        <f t="shared" ref="O240:O241" si="305">M240+N240</f>
        <v>0</v>
      </c>
      <c r="P240" s="237">
        <f>+P186+P213</f>
        <v>0</v>
      </c>
      <c r="Q240" s="265">
        <f>O240+P240</f>
        <v>0</v>
      </c>
      <c r="R240" s="234"/>
      <c r="S240" s="235"/>
      <c r="T240" s="244"/>
      <c r="U240" s="237"/>
      <c r="V240" s="265"/>
      <c r="W240" s="341"/>
    </row>
    <row r="241" spans="1:23" ht="13.5" thickBot="1" x14ac:dyDescent="0.25">
      <c r="A241" s="324"/>
      <c r="K241" s="324"/>
      <c r="L241" s="218" t="s">
        <v>23</v>
      </c>
      <c r="M241" s="234">
        <f t="shared" si="304"/>
        <v>0</v>
      </c>
      <c r="N241" s="235">
        <f t="shared" si="304"/>
        <v>0</v>
      </c>
      <c r="O241" s="244">
        <f t="shared" si="305"/>
        <v>0</v>
      </c>
      <c r="P241" s="237">
        <f>+P187+P214</f>
        <v>0</v>
      </c>
      <c r="Q241" s="265">
        <f>O241+P241</f>
        <v>0</v>
      </c>
      <c r="R241" s="234"/>
      <c r="S241" s="235"/>
      <c r="T241" s="244"/>
      <c r="U241" s="237"/>
      <c r="V241" s="265"/>
      <c r="W241" s="341"/>
    </row>
    <row r="242" spans="1:23" ht="14.25" thickTop="1" thickBot="1" x14ac:dyDescent="0.25">
      <c r="L242" s="239" t="s">
        <v>40</v>
      </c>
      <c r="M242" s="240">
        <f t="shared" ref="M242:Q242" si="306">+M239+M240+M241</f>
        <v>0</v>
      </c>
      <c r="N242" s="241">
        <f t="shared" si="306"/>
        <v>0</v>
      </c>
      <c r="O242" s="242">
        <f t="shared" si="306"/>
        <v>0</v>
      </c>
      <c r="P242" s="240">
        <f t="shared" si="306"/>
        <v>0</v>
      </c>
      <c r="Q242" s="242">
        <f t="shared" si="306"/>
        <v>0</v>
      </c>
      <c r="R242" s="240"/>
      <c r="S242" s="241"/>
      <c r="T242" s="242"/>
      <c r="U242" s="240"/>
      <c r="V242" s="242"/>
      <c r="W242" s="340"/>
    </row>
    <row r="243" spans="1:23" ht="14.25" thickTop="1" thickBot="1" x14ac:dyDescent="0.25">
      <c r="L243" s="239" t="s">
        <v>63</v>
      </c>
      <c r="M243" s="240">
        <f t="shared" ref="M243:Q243" si="307">+M228+M232+M238+M242</f>
        <v>0</v>
      </c>
      <c r="N243" s="241">
        <f t="shared" si="307"/>
        <v>0</v>
      </c>
      <c r="O243" s="242">
        <f t="shared" si="307"/>
        <v>0</v>
      </c>
      <c r="P243" s="240">
        <f t="shared" si="307"/>
        <v>0</v>
      </c>
      <c r="Q243" s="242">
        <f t="shared" si="307"/>
        <v>0</v>
      </c>
      <c r="R243" s="240"/>
      <c r="S243" s="241"/>
      <c r="T243" s="242"/>
      <c r="U243" s="240"/>
      <c r="V243" s="242"/>
      <c r="W243" s="340"/>
    </row>
    <row r="244" spans="1:23" ht="13.5" thickTop="1" x14ac:dyDescent="0.2">
      <c r="L244" s="252" t="s">
        <v>60</v>
      </c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</row>
  </sheetData>
  <sheetProtection algorithmName="SHA-512" hashValue="71mQYRguduT7ySk9laG4b2/t9kzMOqtEjEuv5pJmiQsFvbj8eMfIRHGCVzgDdNb5Y4KcgHzXUtfyhqjhcfJGlg==" saltValue="ZNRQxEdY/GKqqutJ0KouwQ==" spinCount="100000" sheet="1" objects="1" scenarios="1"/>
  <mergeCells count="42">
    <mergeCell ref="B29:I29"/>
    <mergeCell ref="B30:I30"/>
    <mergeCell ref="C32:E32"/>
    <mergeCell ref="F32:H32"/>
    <mergeCell ref="L29:W29"/>
    <mergeCell ref="L30:W30"/>
    <mergeCell ref="M32:Q32"/>
    <mergeCell ref="R32:V32"/>
    <mergeCell ref="B2:I2"/>
    <mergeCell ref="B3:I3"/>
    <mergeCell ref="C5:E5"/>
    <mergeCell ref="F5:H5"/>
    <mergeCell ref="L2:W2"/>
    <mergeCell ref="L3:W3"/>
    <mergeCell ref="M5:Q5"/>
    <mergeCell ref="R5:V5"/>
    <mergeCell ref="B56:I56"/>
    <mergeCell ref="B57:I57"/>
    <mergeCell ref="C59:E59"/>
    <mergeCell ref="F59:H59"/>
    <mergeCell ref="L56:W56"/>
    <mergeCell ref="L57:W57"/>
    <mergeCell ref="M59:Q59"/>
    <mergeCell ref="R59:V59"/>
    <mergeCell ref="L83:W83"/>
    <mergeCell ref="L84:W84"/>
    <mergeCell ref="L110:W110"/>
    <mergeCell ref="L111:W111"/>
    <mergeCell ref="L137:W137"/>
    <mergeCell ref="M86:Q86"/>
    <mergeCell ref="R86:V86"/>
    <mergeCell ref="M113:Q113"/>
    <mergeCell ref="R113:V113"/>
    <mergeCell ref="L138:W138"/>
    <mergeCell ref="L218:W218"/>
    <mergeCell ref="L219:W219"/>
    <mergeCell ref="L164:W164"/>
    <mergeCell ref="L165:W165"/>
    <mergeCell ref="L191:W191"/>
    <mergeCell ref="L192:W192"/>
    <mergeCell ref="M140:Q140"/>
    <mergeCell ref="R140:V140"/>
  </mergeCells>
  <conditionalFormatting sqref="K50:K58 A50:A58 A131:A139 K131:K139 K212:K220 A212:A220 K239:K1048576 A239:A1048576 K33:K42 A33:A42 K60:K69 A60:A69 K195:K204 A195:A204 K222:K231 A222:A231 A114:A123 K114:K123 A141:A150 K141:K150 K158:K177 A158:A177 A1:A18 A20:A31 K1:K18 K20:K31 K48 K44:K45 A48 A44:A45 K75 K71:K72 A75 A71:A72 K77:K99 K101:K112 A77:A99 A101:A112 K129 K125:K126 A129 A125:A126 K156 K152:K153 A156 A152:A153 A183:A193 A179:A180 K183:K193 K179:K180 K210 K206:K207 A210 A206:A207 K237 K233:K234 A237 A233:A234">
    <cfRule type="containsText" dxfId="304" priority="619" operator="containsText" text="NOT OK">
      <formula>NOT(ISERROR(SEARCH("NOT OK",A1)))</formula>
    </cfRule>
  </conditionalFormatting>
  <conditionalFormatting sqref="A32 K32">
    <cfRule type="containsText" dxfId="303" priority="455" operator="containsText" text="NOT OK">
      <formula>NOT(ISERROR(SEARCH("NOT OK",A32)))</formula>
    </cfRule>
  </conditionalFormatting>
  <conditionalFormatting sqref="A59 K59">
    <cfRule type="containsText" dxfId="302" priority="454" operator="containsText" text="NOT OK">
      <formula>NOT(ISERROR(SEARCH("NOT OK",A59)))</formula>
    </cfRule>
  </conditionalFormatting>
  <conditionalFormatting sqref="A194 K194">
    <cfRule type="containsText" dxfId="301" priority="451" operator="containsText" text="NOT OK">
      <formula>NOT(ISERROR(SEARCH("NOT OK",A194)))</formula>
    </cfRule>
  </conditionalFormatting>
  <conditionalFormatting sqref="K113 A113">
    <cfRule type="containsText" dxfId="300" priority="453" operator="containsText" text="NOT OK">
      <formula>NOT(ISERROR(SEARCH("NOT OK",A113)))</formula>
    </cfRule>
  </conditionalFormatting>
  <conditionalFormatting sqref="K140 A140">
    <cfRule type="containsText" dxfId="299" priority="452" operator="containsText" text="NOT OK">
      <formula>NOT(ISERROR(SEARCH("NOT OK",A140)))</formula>
    </cfRule>
  </conditionalFormatting>
  <conditionalFormatting sqref="A221 K221">
    <cfRule type="containsText" dxfId="298" priority="450" operator="containsText" text="NOT OK">
      <formula>NOT(ISERROR(SEARCH("NOT OK",A221)))</formula>
    </cfRule>
  </conditionalFormatting>
  <conditionalFormatting sqref="A15:A16 K15:K16">
    <cfRule type="containsText" dxfId="297" priority="449" operator="containsText" text="NOT OK">
      <formula>NOT(ISERROR(SEARCH("NOT OK",A15)))</formula>
    </cfRule>
  </conditionalFormatting>
  <conditionalFormatting sqref="K42 A42">
    <cfRule type="containsText" dxfId="296" priority="448" operator="containsText" text="NOT OK">
      <formula>NOT(ISERROR(SEARCH("NOT OK",A42)))</formula>
    </cfRule>
  </conditionalFormatting>
  <conditionalFormatting sqref="K69 A69">
    <cfRule type="containsText" dxfId="295" priority="446" operator="containsText" text="NOT OK">
      <formula>NOT(ISERROR(SEARCH("NOT OK",A69)))</formula>
    </cfRule>
  </conditionalFormatting>
  <conditionalFormatting sqref="A123 K123">
    <cfRule type="containsText" dxfId="294" priority="443" operator="containsText" text="NOT OK">
      <formula>NOT(ISERROR(SEARCH("NOT OK",A123)))</formula>
    </cfRule>
  </conditionalFormatting>
  <conditionalFormatting sqref="K150 A150">
    <cfRule type="containsText" dxfId="293" priority="441" operator="containsText" text="NOT OK">
      <formula>NOT(ISERROR(SEARCH("NOT OK",A150)))</formula>
    </cfRule>
  </conditionalFormatting>
  <conditionalFormatting sqref="K204 A204">
    <cfRule type="containsText" dxfId="292" priority="438" operator="containsText" text="NOT OK">
      <formula>NOT(ISERROR(SEARCH("NOT OK",A204)))</formula>
    </cfRule>
  </conditionalFormatting>
  <conditionalFormatting sqref="K231 A231">
    <cfRule type="containsText" dxfId="291" priority="436" operator="containsText" text="NOT OK">
      <formula>NOT(ISERROR(SEARCH("NOT OK",A231)))</formula>
    </cfRule>
  </conditionalFormatting>
  <conditionalFormatting sqref="A231 K231">
    <cfRule type="containsText" dxfId="290" priority="434" operator="containsText" text="NOT OK">
      <formula>NOT(ISERROR(SEARCH("NOT OK",A231)))</formula>
    </cfRule>
  </conditionalFormatting>
  <conditionalFormatting sqref="A27 K27">
    <cfRule type="containsText" dxfId="289" priority="409" operator="containsText" text="NOT OK">
      <formula>NOT(ISERROR(SEARCH("NOT OK",A27)))</formula>
    </cfRule>
  </conditionalFormatting>
  <conditionalFormatting sqref="K108 A108">
    <cfRule type="containsText" dxfId="288" priority="404" operator="containsText" text="NOT OK">
      <formula>NOT(ISERROR(SEARCH("NOT OK",A108)))</formula>
    </cfRule>
  </conditionalFormatting>
  <conditionalFormatting sqref="A189 K189">
    <cfRule type="containsText" dxfId="287" priority="398" operator="containsText" text="NOT OK">
      <formula>NOT(ISERROR(SEARCH("NOT OK",A189)))</formula>
    </cfRule>
  </conditionalFormatting>
  <conditionalFormatting sqref="A54 K54">
    <cfRule type="containsText" dxfId="286" priority="333" operator="containsText" text="NOT OK">
      <formula>NOT(ISERROR(SEARCH("NOT OK",A54)))</formula>
    </cfRule>
  </conditionalFormatting>
  <conditionalFormatting sqref="A81 K81">
    <cfRule type="containsText" dxfId="285" priority="331" operator="containsText" text="NOT OK">
      <formula>NOT(ISERROR(SEARCH("NOT OK",A81)))</formula>
    </cfRule>
  </conditionalFormatting>
  <conditionalFormatting sqref="K135 A135">
    <cfRule type="containsText" dxfId="284" priority="330" operator="containsText" text="NOT OK">
      <formula>NOT(ISERROR(SEARCH("NOT OK",A135)))</formula>
    </cfRule>
  </conditionalFormatting>
  <conditionalFormatting sqref="K162 A162">
    <cfRule type="containsText" dxfId="283" priority="328" operator="containsText" text="NOT OK">
      <formula>NOT(ISERROR(SEARCH("NOT OK",A162)))</formula>
    </cfRule>
  </conditionalFormatting>
  <conditionalFormatting sqref="A216 K216">
    <cfRule type="containsText" dxfId="282" priority="326" operator="containsText" text="NOT OK">
      <formula>NOT(ISERROR(SEARCH("NOT OK",A216)))</formula>
    </cfRule>
  </conditionalFormatting>
  <conditionalFormatting sqref="A243 K243">
    <cfRule type="containsText" dxfId="281" priority="324" operator="containsText" text="NOT OK">
      <formula>NOT(ISERROR(SEARCH("NOT OK",A243)))</formula>
    </cfRule>
  </conditionalFormatting>
  <conditionalFormatting sqref="A49:A51 K49:K51">
    <cfRule type="containsText" dxfId="280" priority="181" operator="containsText" text="NOT OK">
      <formula>NOT(ISERROR(SEARCH("NOT OK",A49)))</formula>
    </cfRule>
  </conditionalFormatting>
  <conditionalFormatting sqref="A76:A78 K76:K78">
    <cfRule type="containsText" dxfId="279" priority="177" operator="containsText" text="NOT OK">
      <formula>NOT(ISERROR(SEARCH("NOT OK",A76)))</formula>
    </cfRule>
  </conditionalFormatting>
  <conditionalFormatting sqref="A130:A132 K130:K132">
    <cfRule type="containsText" dxfId="278" priority="173" operator="containsText" text="NOT OK">
      <formula>NOT(ISERROR(SEARCH("NOT OK",A130)))</formula>
    </cfRule>
  </conditionalFormatting>
  <conditionalFormatting sqref="A157:A159 K157:K159">
    <cfRule type="containsText" dxfId="277" priority="170" operator="containsText" text="NOT OK">
      <formula>NOT(ISERROR(SEARCH("NOT OK",A157)))</formula>
    </cfRule>
  </conditionalFormatting>
  <conditionalFormatting sqref="K211:K213 A211:A213">
    <cfRule type="containsText" dxfId="276" priority="167" operator="containsText" text="NOT OK">
      <formula>NOT(ISERROR(SEARCH("NOT OK",A211)))</formula>
    </cfRule>
  </conditionalFormatting>
  <conditionalFormatting sqref="K238:K240 A238:A240">
    <cfRule type="containsText" dxfId="275" priority="164" operator="containsText" text="NOT OK">
      <formula>NOT(ISERROR(SEARCH("NOT OK",A238)))</formula>
    </cfRule>
  </conditionalFormatting>
  <conditionalFormatting sqref="A20 K20">
    <cfRule type="containsText" dxfId="274" priority="117" operator="containsText" text="NOT OK">
      <formula>NOT(ISERROR(SEARCH("NOT OK",A20)))</formula>
    </cfRule>
  </conditionalFormatting>
  <conditionalFormatting sqref="K101 A101">
    <cfRule type="containsText" dxfId="273" priority="114" operator="containsText" text="NOT OK">
      <formula>NOT(ISERROR(SEARCH("NOT OK",A101)))</formula>
    </cfRule>
  </conditionalFormatting>
  <conditionalFormatting sqref="K43 A43">
    <cfRule type="containsText" dxfId="272" priority="59" operator="containsText" text="NOT OK">
      <formula>NOT(ISERROR(SEARCH("NOT OK",A43)))</formula>
    </cfRule>
  </conditionalFormatting>
  <conditionalFormatting sqref="K232 A232">
    <cfRule type="containsText" dxfId="271" priority="51" operator="containsText" text="NOT OK">
      <formula>NOT(ISERROR(SEARCH("NOT OK",A232)))</formula>
    </cfRule>
  </conditionalFormatting>
  <conditionalFormatting sqref="A43 K43">
    <cfRule type="containsText" dxfId="270" priority="58" operator="containsText" text="NOT OK">
      <formula>NOT(ISERROR(SEARCH("NOT OK",A43)))</formula>
    </cfRule>
  </conditionalFormatting>
  <conditionalFormatting sqref="K19 A19">
    <cfRule type="containsText" dxfId="269" priority="49" operator="containsText" text="NOT OK">
      <formula>NOT(ISERROR(SEARCH("NOT OK",A19)))</formula>
    </cfRule>
  </conditionalFormatting>
  <conditionalFormatting sqref="K70 A70">
    <cfRule type="containsText" dxfId="268" priority="46" operator="containsText" text="NOT OK">
      <formula>NOT(ISERROR(SEARCH("NOT OK",A70)))</formula>
    </cfRule>
  </conditionalFormatting>
  <conditionalFormatting sqref="A70 K70">
    <cfRule type="containsText" dxfId="267" priority="45" operator="containsText" text="NOT OK">
      <formula>NOT(ISERROR(SEARCH("NOT OK",A70)))</formula>
    </cfRule>
  </conditionalFormatting>
  <conditionalFormatting sqref="K100 A100">
    <cfRule type="containsText" dxfId="266" priority="38" operator="containsText" text="NOT OK">
      <formula>NOT(ISERROR(SEARCH("NOT OK",A100)))</formula>
    </cfRule>
  </conditionalFormatting>
  <conditionalFormatting sqref="A124 K124">
    <cfRule type="containsText" dxfId="265" priority="37" operator="containsText" text="NOT OK">
      <formula>NOT(ISERROR(SEARCH("NOT OK",A124)))</formula>
    </cfRule>
  </conditionalFormatting>
  <conditionalFormatting sqref="A151 K151">
    <cfRule type="containsText" dxfId="264" priority="32" operator="containsText" text="NOT OK">
      <formula>NOT(ISERROR(SEARCH("NOT OK",A151)))</formula>
    </cfRule>
  </conditionalFormatting>
  <conditionalFormatting sqref="A182 K182">
    <cfRule type="containsText" dxfId="263" priority="25" operator="containsText" text="NOT OK">
      <formula>NOT(ISERROR(SEARCH("NOT OK",A182)))</formula>
    </cfRule>
  </conditionalFormatting>
  <conditionalFormatting sqref="K181 A181">
    <cfRule type="containsText" dxfId="262" priority="24" operator="containsText" text="NOT OK">
      <formula>NOT(ISERROR(SEARCH("NOT OK",A181)))</formula>
    </cfRule>
  </conditionalFormatting>
  <conditionalFormatting sqref="K178 A178">
    <cfRule type="containsText" dxfId="261" priority="26" operator="containsText" text="NOT OK">
      <formula>NOT(ISERROR(SEARCH("NOT OK",A178)))</formula>
    </cfRule>
  </conditionalFormatting>
  <conditionalFormatting sqref="K205 A205">
    <cfRule type="containsText" dxfId="260" priority="23" operator="containsText" text="NOT OK">
      <formula>NOT(ISERROR(SEARCH("NOT OK",A205)))</formula>
    </cfRule>
  </conditionalFormatting>
  <conditionalFormatting sqref="A47 K47">
    <cfRule type="containsText" dxfId="259" priority="16" operator="containsText" text="NOT OK">
      <formula>NOT(ISERROR(SEARCH("NOT OK",A47)))</formula>
    </cfRule>
  </conditionalFormatting>
  <conditionalFormatting sqref="A47 K47">
    <cfRule type="containsText" dxfId="258" priority="15" operator="containsText" text="NOT OK">
      <formula>NOT(ISERROR(SEARCH("NOT OK",A47)))</formula>
    </cfRule>
  </conditionalFormatting>
  <conditionalFormatting sqref="K46 A46">
    <cfRule type="containsText" dxfId="257" priority="14" operator="containsText" text="NOT OK">
      <formula>NOT(ISERROR(SEARCH("NOT OK",A46)))</formula>
    </cfRule>
  </conditionalFormatting>
  <conditionalFormatting sqref="A74 K74">
    <cfRule type="containsText" dxfId="256" priority="13" operator="containsText" text="NOT OK">
      <formula>NOT(ISERROR(SEARCH("NOT OK",A74)))</formula>
    </cfRule>
  </conditionalFormatting>
  <conditionalFormatting sqref="A74 K74">
    <cfRule type="containsText" dxfId="255" priority="12" operator="containsText" text="NOT OK">
      <formula>NOT(ISERROR(SEARCH("NOT OK",A74)))</formula>
    </cfRule>
  </conditionalFormatting>
  <conditionalFormatting sqref="K73 A73">
    <cfRule type="containsText" dxfId="254" priority="11" operator="containsText" text="NOT OK">
      <formula>NOT(ISERROR(SEARCH("NOT OK",A73)))</formula>
    </cfRule>
  </conditionalFormatting>
  <conditionalFormatting sqref="K128 A128">
    <cfRule type="containsText" dxfId="253" priority="10" operator="containsText" text="NOT OK">
      <formula>NOT(ISERROR(SEARCH("NOT OK",A128)))</formula>
    </cfRule>
  </conditionalFormatting>
  <conditionalFormatting sqref="K128 A128">
    <cfRule type="containsText" dxfId="252" priority="9" operator="containsText" text="NOT OK">
      <formula>NOT(ISERROR(SEARCH("NOT OK",A128)))</formula>
    </cfRule>
  </conditionalFormatting>
  <conditionalFormatting sqref="K127 A127">
    <cfRule type="containsText" dxfId="251" priority="8" operator="containsText" text="NOT OK">
      <formula>NOT(ISERROR(SEARCH("NOT OK",A127)))</formula>
    </cfRule>
  </conditionalFormatting>
  <conditionalFormatting sqref="K155 A155">
    <cfRule type="containsText" dxfId="250" priority="7" operator="containsText" text="NOT OK">
      <formula>NOT(ISERROR(SEARCH("NOT OK",A155)))</formula>
    </cfRule>
  </conditionalFormatting>
  <conditionalFormatting sqref="K155 A155">
    <cfRule type="containsText" dxfId="249" priority="6" operator="containsText" text="NOT OK">
      <formula>NOT(ISERROR(SEARCH("NOT OK",A155)))</formula>
    </cfRule>
  </conditionalFormatting>
  <conditionalFormatting sqref="K154 A154">
    <cfRule type="containsText" dxfId="248" priority="5" operator="containsText" text="NOT OK">
      <formula>NOT(ISERROR(SEARCH("NOT OK",A154)))</formula>
    </cfRule>
  </conditionalFormatting>
  <conditionalFormatting sqref="A209 K209">
    <cfRule type="containsText" dxfId="247" priority="4" operator="containsText" text="NOT OK">
      <formula>NOT(ISERROR(SEARCH("NOT OK",A209)))</formula>
    </cfRule>
  </conditionalFormatting>
  <conditionalFormatting sqref="K208 A208">
    <cfRule type="containsText" dxfId="246" priority="3" operator="containsText" text="NOT OK">
      <formula>NOT(ISERROR(SEARCH("NOT OK",A208)))</formula>
    </cfRule>
  </conditionalFormatting>
  <conditionalFormatting sqref="A236 K236">
    <cfRule type="containsText" dxfId="245" priority="2" operator="containsText" text="NOT OK">
      <formula>NOT(ISERROR(SEARCH("NOT OK",A236)))</formula>
    </cfRule>
  </conditionalFormatting>
  <conditionalFormatting sqref="K235 A235">
    <cfRule type="containsText" dxfId="244" priority="1" operator="containsText" text="NOT OK">
      <formula>NOT(ISERROR(SEARCH("NOT OK",A235)))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Chiang Mai International Airport</oddHeader>
  </headerFooter>
  <rowBreaks count="2" manualBreakCount="2">
    <brk id="82" min="11" max="22" man="1"/>
    <brk id="163" min="1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pageSetUpPr fitToPage="1"/>
  </sheetPr>
  <dimension ref="B1:Z235"/>
  <sheetViews>
    <sheetView workbookViewId="0">
      <selection activeCell="F15" sqref="F15"/>
    </sheetView>
  </sheetViews>
  <sheetFormatPr defaultColWidth="7" defaultRowHeight="12.75" x14ac:dyDescent="0.2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7" width="11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7.28515625" style="1" bestFit="1" customWidth="1"/>
    <col min="25" max="16384" width="7" style="1"/>
  </cols>
  <sheetData>
    <row r="1" spans="2:25" ht="13.5" thickBot="1" x14ac:dyDescent="0.25"/>
    <row r="2" spans="2:25" ht="13.5" thickTop="1" x14ac:dyDescent="0.2">
      <c r="B2" s="528" t="s">
        <v>0</v>
      </c>
      <c r="C2" s="529"/>
      <c r="D2" s="529"/>
      <c r="E2" s="529"/>
      <c r="F2" s="529"/>
      <c r="G2" s="529"/>
      <c r="H2" s="529"/>
      <c r="I2" s="530"/>
      <c r="J2" s="3"/>
      <c r="K2" s="3"/>
      <c r="L2" s="531" t="s">
        <v>1</v>
      </c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3"/>
    </row>
    <row r="3" spans="2:25" ht="13.5" thickBot="1" x14ac:dyDescent="0.25">
      <c r="B3" s="534" t="s">
        <v>46</v>
      </c>
      <c r="C3" s="535"/>
      <c r="D3" s="535"/>
      <c r="E3" s="535"/>
      <c r="F3" s="535"/>
      <c r="G3" s="535"/>
      <c r="H3" s="535"/>
      <c r="I3" s="536"/>
      <c r="J3" s="3"/>
      <c r="K3" s="3"/>
      <c r="L3" s="537" t="s">
        <v>48</v>
      </c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9"/>
    </row>
    <row r="4" spans="2:25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K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2:25" ht="14.25" thickTop="1" thickBot="1" x14ac:dyDescent="0.25">
      <c r="B5" s="104"/>
      <c r="C5" s="554" t="s">
        <v>58</v>
      </c>
      <c r="D5" s="555"/>
      <c r="E5" s="556"/>
      <c r="F5" s="540" t="s">
        <v>59</v>
      </c>
      <c r="G5" s="541"/>
      <c r="H5" s="542"/>
      <c r="I5" s="105" t="s">
        <v>2</v>
      </c>
      <c r="J5" s="3"/>
      <c r="K5" s="3"/>
      <c r="L5" s="11"/>
      <c r="M5" s="543" t="s">
        <v>58</v>
      </c>
      <c r="N5" s="544"/>
      <c r="O5" s="544"/>
      <c r="P5" s="544"/>
      <c r="Q5" s="545"/>
      <c r="R5" s="543" t="s">
        <v>59</v>
      </c>
      <c r="S5" s="544"/>
      <c r="T5" s="544"/>
      <c r="U5" s="544"/>
      <c r="V5" s="545"/>
      <c r="W5" s="12" t="s">
        <v>2</v>
      </c>
    </row>
    <row r="6" spans="2:25" ht="13.5" thickTop="1" x14ac:dyDescent="0.2">
      <c r="B6" s="106" t="s">
        <v>3</v>
      </c>
      <c r="C6" s="107"/>
      <c r="D6" s="108"/>
      <c r="E6" s="109"/>
      <c r="F6" s="107"/>
      <c r="G6" s="108"/>
      <c r="H6" s="109"/>
      <c r="I6" s="110" t="s">
        <v>4</v>
      </c>
      <c r="J6" s="3"/>
      <c r="K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2:25" ht="13.5" thickBot="1" x14ac:dyDescent="0.25">
      <c r="B7" s="111"/>
      <c r="C7" s="112" t="s">
        <v>5</v>
      </c>
      <c r="D7" s="113" t="s">
        <v>6</v>
      </c>
      <c r="E7" s="114" t="s">
        <v>7</v>
      </c>
      <c r="F7" s="112" t="s">
        <v>5</v>
      </c>
      <c r="G7" s="113" t="s">
        <v>6</v>
      </c>
      <c r="H7" s="114" t="s">
        <v>7</v>
      </c>
      <c r="I7" s="115"/>
      <c r="J7" s="3"/>
      <c r="K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2:25" ht="6" customHeight="1" thickTop="1" x14ac:dyDescent="0.2">
      <c r="B8" s="106"/>
      <c r="C8" s="116"/>
      <c r="D8" s="117"/>
      <c r="E8" s="118"/>
      <c r="F8" s="116"/>
      <c r="G8" s="117"/>
      <c r="H8" s="157"/>
      <c r="I8" s="119"/>
      <c r="J8" s="3"/>
      <c r="K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2:25" x14ac:dyDescent="0.2">
      <c r="B9" s="106" t="s">
        <v>10</v>
      </c>
      <c r="C9" s="120">
        <v>77</v>
      </c>
      <c r="D9" s="122">
        <v>76</v>
      </c>
      <c r="E9" s="152">
        <f>SUM(C9:D9)</f>
        <v>153</v>
      </c>
      <c r="F9" s="120">
        <v>126</v>
      </c>
      <c r="G9" s="122">
        <v>126</v>
      </c>
      <c r="H9" s="158">
        <f>SUM(F9:G9)</f>
        <v>252</v>
      </c>
      <c r="I9" s="123">
        <f>IF(E9=0,0,((H9/E9)-1)*100)</f>
        <v>64.705882352941174</v>
      </c>
      <c r="J9" s="3"/>
      <c r="K9" s="6"/>
      <c r="L9" s="13" t="s">
        <v>10</v>
      </c>
      <c r="M9" s="39">
        <v>10312</v>
      </c>
      <c r="N9" s="37">
        <v>10376</v>
      </c>
      <c r="O9" s="169">
        <f>SUM(M9:N9)</f>
        <v>20688</v>
      </c>
      <c r="P9" s="140">
        <v>0</v>
      </c>
      <c r="Q9" s="169">
        <f t="shared" ref="Q9:Q11" si="0">O9+P9</f>
        <v>20688</v>
      </c>
      <c r="R9" s="39">
        <v>13252</v>
      </c>
      <c r="S9" s="37">
        <v>12730</v>
      </c>
      <c r="T9" s="169">
        <f>SUM(R9:S9)</f>
        <v>25982</v>
      </c>
      <c r="U9" s="140">
        <v>0</v>
      </c>
      <c r="V9" s="169">
        <f>T9+U9</f>
        <v>25982</v>
      </c>
      <c r="W9" s="40">
        <f>IF(Q9=0,0,((V9/Q9)-1)*100)</f>
        <v>25.589713843774177</v>
      </c>
    </row>
    <row r="10" spans="2:25" x14ac:dyDescent="0.2">
      <c r="B10" s="106" t="s">
        <v>11</v>
      </c>
      <c r="C10" s="120">
        <v>75</v>
      </c>
      <c r="D10" s="122">
        <v>75</v>
      </c>
      <c r="E10" s="152">
        <f>SUM(C10:D10)</f>
        <v>150</v>
      </c>
      <c r="F10" s="120">
        <v>138</v>
      </c>
      <c r="G10" s="122">
        <v>138</v>
      </c>
      <c r="H10" s="158">
        <f>SUM(F10:G10)</f>
        <v>276</v>
      </c>
      <c r="I10" s="123">
        <f>IF(E10=0,0,((H10/E10)-1)*100)</f>
        <v>84.000000000000014</v>
      </c>
      <c r="J10" s="3"/>
      <c r="K10" s="6"/>
      <c r="L10" s="13" t="s">
        <v>11</v>
      </c>
      <c r="M10" s="39">
        <v>11409</v>
      </c>
      <c r="N10" s="37">
        <v>10264</v>
      </c>
      <c r="O10" s="169">
        <f t="shared" ref="O10:O11" si="1">SUM(M10:N10)</f>
        <v>21673</v>
      </c>
      <c r="P10" s="140">
        <v>0</v>
      </c>
      <c r="Q10" s="169">
        <f t="shared" si="0"/>
        <v>21673</v>
      </c>
      <c r="R10" s="39">
        <v>20059</v>
      </c>
      <c r="S10" s="37">
        <v>18151</v>
      </c>
      <c r="T10" s="169">
        <f t="shared" ref="T10:T11" si="2">SUM(R10:S10)</f>
        <v>38210</v>
      </c>
      <c r="U10" s="140">
        <v>0</v>
      </c>
      <c r="V10" s="169">
        <f>T10+U10</f>
        <v>38210</v>
      </c>
      <c r="W10" s="40">
        <f>IF(Q10=0,0,((V10/Q10)-1)*100)</f>
        <v>76.30231163198448</v>
      </c>
    </row>
    <row r="11" spans="2:25" ht="13.5" thickBot="1" x14ac:dyDescent="0.25">
      <c r="B11" s="111" t="s">
        <v>12</v>
      </c>
      <c r="C11" s="124">
        <v>75</v>
      </c>
      <c r="D11" s="125">
        <v>75</v>
      </c>
      <c r="E11" s="152">
        <f>SUM(C11:D11)</f>
        <v>150</v>
      </c>
      <c r="F11" s="124">
        <v>138</v>
      </c>
      <c r="G11" s="125">
        <v>138</v>
      </c>
      <c r="H11" s="158">
        <f>SUM(F11:G11)</f>
        <v>276</v>
      </c>
      <c r="I11" s="123">
        <f>IF(E11=0,0,((H11/E11)-1)*100)</f>
        <v>84.000000000000014</v>
      </c>
      <c r="J11" s="3"/>
      <c r="K11" s="6"/>
      <c r="L11" s="22" t="s">
        <v>12</v>
      </c>
      <c r="M11" s="39">
        <v>11238</v>
      </c>
      <c r="N11" s="37">
        <v>11031</v>
      </c>
      <c r="O11" s="169">
        <f t="shared" si="1"/>
        <v>22269</v>
      </c>
      <c r="P11" s="38">
        <v>0</v>
      </c>
      <c r="Q11" s="267">
        <f t="shared" si="0"/>
        <v>22269</v>
      </c>
      <c r="R11" s="39">
        <v>19459</v>
      </c>
      <c r="S11" s="37">
        <v>18866</v>
      </c>
      <c r="T11" s="169">
        <f t="shared" si="2"/>
        <v>38325</v>
      </c>
      <c r="U11" s="38">
        <v>0</v>
      </c>
      <c r="V11" s="267">
        <f>T11+U11</f>
        <v>38325</v>
      </c>
      <c r="W11" s="40">
        <f>IF(Q11=0,0,((V11/Q11)-1)*100)</f>
        <v>72.100229017917286</v>
      </c>
    </row>
    <row r="12" spans="2:25" ht="14.25" thickTop="1" thickBot="1" x14ac:dyDescent="0.25">
      <c r="B12" s="126" t="s">
        <v>57</v>
      </c>
      <c r="C12" s="127">
        <f>+C9+C10+C11</f>
        <v>227</v>
      </c>
      <c r="D12" s="129">
        <f t="shared" ref="D12:H12" si="3">+D9+D10+D11</f>
        <v>226</v>
      </c>
      <c r="E12" s="153">
        <f t="shared" si="3"/>
        <v>453</v>
      </c>
      <c r="F12" s="127">
        <f t="shared" si="3"/>
        <v>402</v>
      </c>
      <c r="G12" s="129">
        <f t="shared" si="3"/>
        <v>402</v>
      </c>
      <c r="H12" s="162">
        <f t="shared" si="3"/>
        <v>804</v>
      </c>
      <c r="I12" s="130">
        <f>IF(E12=0,0,((H12/E12)-1)*100)</f>
        <v>77.483443708609272</v>
      </c>
      <c r="J12" s="3"/>
      <c r="K12" s="3"/>
      <c r="L12" s="41" t="s">
        <v>57</v>
      </c>
      <c r="M12" s="45">
        <f>+M9+M10+M11</f>
        <v>32959</v>
      </c>
      <c r="N12" s="43">
        <f t="shared" ref="N12:V12" si="4">+N9+N10+N11</f>
        <v>31671</v>
      </c>
      <c r="O12" s="170">
        <f t="shared" si="4"/>
        <v>64630</v>
      </c>
      <c r="P12" s="43">
        <f t="shared" si="4"/>
        <v>0</v>
      </c>
      <c r="Q12" s="170">
        <f t="shared" si="4"/>
        <v>64630</v>
      </c>
      <c r="R12" s="45">
        <f t="shared" si="4"/>
        <v>52770</v>
      </c>
      <c r="S12" s="43">
        <f t="shared" si="4"/>
        <v>49747</v>
      </c>
      <c r="T12" s="170">
        <f t="shared" si="4"/>
        <v>102517</v>
      </c>
      <c r="U12" s="43">
        <f t="shared" si="4"/>
        <v>0</v>
      </c>
      <c r="V12" s="170">
        <f t="shared" si="4"/>
        <v>102517</v>
      </c>
      <c r="W12" s="46">
        <f>IF(Q12=0,0,((V12/Q12)-1)*100)</f>
        <v>58.621383258548661</v>
      </c>
    </row>
    <row r="13" spans="2:25" ht="13.5" thickTop="1" x14ac:dyDescent="0.2">
      <c r="B13" s="106" t="s">
        <v>13</v>
      </c>
      <c r="C13" s="120">
        <v>76</v>
      </c>
      <c r="D13" s="122">
        <v>76</v>
      </c>
      <c r="E13" s="152">
        <f t="shared" ref="E13:E23" si="5">SUM(C13:D13)</f>
        <v>152</v>
      </c>
      <c r="F13" s="120">
        <v>198</v>
      </c>
      <c r="G13" s="122">
        <v>198</v>
      </c>
      <c r="H13" s="158">
        <f>SUM(F13:G13)</f>
        <v>396</v>
      </c>
      <c r="I13" s="123">
        <f t="shared" ref="I13:I24" si="6">IF(E13=0,0,((H13/E13)-1)*100)</f>
        <v>160.52631578947367</v>
      </c>
      <c r="J13" s="3"/>
      <c r="K13" s="3"/>
      <c r="L13" s="13" t="s">
        <v>13</v>
      </c>
      <c r="M13" s="39">
        <v>11012</v>
      </c>
      <c r="N13" s="37">
        <v>10614</v>
      </c>
      <c r="O13" s="169">
        <f>SUM(M13:N13)</f>
        <v>21626</v>
      </c>
      <c r="P13" s="140">
        <v>0</v>
      </c>
      <c r="Q13" s="169">
        <f t="shared" ref="Q13:Q14" si="7">O13+P13</f>
        <v>21626</v>
      </c>
      <c r="R13" s="39">
        <v>26211</v>
      </c>
      <c r="S13" s="37">
        <v>23852</v>
      </c>
      <c r="T13" s="169">
        <f>SUM(R13:S13)</f>
        <v>50063</v>
      </c>
      <c r="U13" s="140">
        <v>0</v>
      </c>
      <c r="V13" s="169">
        <f>T13+U13</f>
        <v>50063</v>
      </c>
      <c r="W13" s="40">
        <f t="shared" ref="W13:W24" si="8">IF(Q13=0,0,((V13/Q13)-1)*100)</f>
        <v>131.49449736428372</v>
      </c>
    </row>
    <row r="14" spans="2:25" x14ac:dyDescent="0.2">
      <c r="B14" s="106" t="s">
        <v>14</v>
      </c>
      <c r="C14" s="120">
        <v>75</v>
      </c>
      <c r="D14" s="122">
        <v>75</v>
      </c>
      <c r="E14" s="152">
        <f t="shared" si="5"/>
        <v>150</v>
      </c>
      <c r="F14" s="120">
        <v>186</v>
      </c>
      <c r="G14" s="122">
        <v>187</v>
      </c>
      <c r="H14" s="158">
        <f>SUM(F14:G14)</f>
        <v>373</v>
      </c>
      <c r="I14" s="123">
        <f t="shared" si="6"/>
        <v>148.66666666666669</v>
      </c>
      <c r="J14" s="3"/>
      <c r="K14" s="3"/>
      <c r="L14" s="13" t="s">
        <v>14</v>
      </c>
      <c r="M14" s="39">
        <v>12113</v>
      </c>
      <c r="N14" s="37">
        <v>11200</v>
      </c>
      <c r="O14" s="169">
        <f t="shared" ref="O14" si="9">SUM(M14:N14)</f>
        <v>23313</v>
      </c>
      <c r="P14" s="140">
        <v>0</v>
      </c>
      <c r="Q14" s="169">
        <f t="shared" si="7"/>
        <v>23313</v>
      </c>
      <c r="R14" s="39">
        <v>24525</v>
      </c>
      <c r="S14" s="37">
        <v>26270</v>
      </c>
      <c r="T14" s="169">
        <f t="shared" ref="T14" si="10">SUM(R14:S14)</f>
        <v>50795</v>
      </c>
      <c r="U14" s="140">
        <v>0</v>
      </c>
      <c r="V14" s="169">
        <f>T14+U14</f>
        <v>50795</v>
      </c>
      <c r="W14" s="40">
        <f t="shared" si="8"/>
        <v>117.88272637584178</v>
      </c>
    </row>
    <row r="15" spans="2:25" ht="13.5" thickBot="1" x14ac:dyDescent="0.25">
      <c r="B15" s="106" t="s">
        <v>15</v>
      </c>
      <c r="C15" s="120">
        <v>118</v>
      </c>
      <c r="D15" s="122">
        <v>118</v>
      </c>
      <c r="E15" s="152">
        <f>SUM(C15:D15)</f>
        <v>236</v>
      </c>
      <c r="F15" s="120">
        <v>206</v>
      </c>
      <c r="G15" s="122">
        <v>206</v>
      </c>
      <c r="H15" s="158">
        <f>SUM(F15:G15)</f>
        <v>412</v>
      </c>
      <c r="I15" s="123">
        <f>IF(E15=0,0,((H15/E15)-1)*100)</f>
        <v>74.576271186440678</v>
      </c>
      <c r="J15" s="7"/>
      <c r="K15" s="3"/>
      <c r="L15" s="13" t="s">
        <v>15</v>
      </c>
      <c r="M15" s="39">
        <v>12897</v>
      </c>
      <c r="N15" s="37">
        <v>12411</v>
      </c>
      <c r="O15" s="169">
        <f>SUM(M15:N15)</f>
        <v>25308</v>
      </c>
      <c r="P15" s="140">
        <v>0</v>
      </c>
      <c r="Q15" s="169">
        <f>O15+P15</f>
        <v>25308</v>
      </c>
      <c r="R15" s="39">
        <v>26182</v>
      </c>
      <c r="S15" s="37">
        <v>26598</v>
      </c>
      <c r="T15" s="169">
        <f>SUM(R15:S15)</f>
        <v>52780</v>
      </c>
      <c r="U15" s="140">
        <v>0</v>
      </c>
      <c r="V15" s="169">
        <f>T15+U15</f>
        <v>52780</v>
      </c>
      <c r="W15" s="40">
        <f>IF(Q15=0,0,((V15/Q15)-1)*100)</f>
        <v>108.55065591907697</v>
      </c>
    </row>
    <row r="16" spans="2:25" ht="14.25" thickTop="1" thickBot="1" x14ac:dyDescent="0.25">
      <c r="B16" s="126" t="s">
        <v>61</v>
      </c>
      <c r="C16" s="127">
        <f>+C13+C14+C15</f>
        <v>269</v>
      </c>
      <c r="D16" s="129">
        <f t="shared" ref="D16:H16" si="11">+D13+D14+D15</f>
        <v>269</v>
      </c>
      <c r="E16" s="153">
        <f t="shared" si="11"/>
        <v>538</v>
      </c>
      <c r="F16" s="127">
        <f t="shared" si="11"/>
        <v>590</v>
      </c>
      <c r="G16" s="129">
        <f t="shared" si="11"/>
        <v>591</v>
      </c>
      <c r="H16" s="159">
        <f t="shared" si="11"/>
        <v>1181</v>
      </c>
      <c r="I16" s="131">
        <f t="shared" ref="I16" si="12">IF(E16=0,0,((H16/E16)-1)*100)</f>
        <v>119.51672862453533</v>
      </c>
      <c r="J16" s="7"/>
      <c r="K16" s="7"/>
      <c r="L16" s="41" t="s">
        <v>61</v>
      </c>
      <c r="M16" s="45">
        <f>+M13+M14+M15</f>
        <v>36022</v>
      </c>
      <c r="N16" s="43">
        <f t="shared" ref="N16:V16" si="13">+N13+N14+N15</f>
        <v>34225</v>
      </c>
      <c r="O16" s="170">
        <f t="shared" si="13"/>
        <v>70247</v>
      </c>
      <c r="P16" s="43">
        <f t="shared" si="13"/>
        <v>0</v>
      </c>
      <c r="Q16" s="170">
        <f t="shared" si="13"/>
        <v>70247</v>
      </c>
      <c r="R16" s="45">
        <f t="shared" si="13"/>
        <v>76918</v>
      </c>
      <c r="S16" s="43">
        <f t="shared" si="13"/>
        <v>76720</v>
      </c>
      <c r="T16" s="170">
        <f t="shared" si="13"/>
        <v>153638</v>
      </c>
      <c r="U16" s="43">
        <f t="shared" si="13"/>
        <v>0</v>
      </c>
      <c r="V16" s="170">
        <f t="shared" si="13"/>
        <v>153638</v>
      </c>
      <c r="W16" s="46">
        <f t="shared" ref="W16" si="14">IF(Q16=0,0,((V16/Q16)-1)*100)</f>
        <v>118.71111933605705</v>
      </c>
      <c r="X16" s="280"/>
      <c r="Y16" s="280"/>
    </row>
    <row r="17" spans="2:25" ht="13.5" thickTop="1" x14ac:dyDescent="0.2">
      <c r="B17" s="106" t="s">
        <v>16</v>
      </c>
      <c r="C17" s="120">
        <v>114</v>
      </c>
      <c r="D17" s="122">
        <v>114</v>
      </c>
      <c r="E17" s="152">
        <f t="shared" si="5"/>
        <v>228</v>
      </c>
      <c r="F17" s="120">
        <v>193</v>
      </c>
      <c r="G17" s="122">
        <v>193</v>
      </c>
      <c r="H17" s="158">
        <f t="shared" ref="H17:H23" si="15">SUM(F17:G17)</f>
        <v>386</v>
      </c>
      <c r="I17" s="123">
        <f t="shared" si="6"/>
        <v>69.298245614035082</v>
      </c>
      <c r="J17" s="7"/>
      <c r="K17" s="3"/>
      <c r="L17" s="13" t="s">
        <v>16</v>
      </c>
      <c r="M17" s="39">
        <v>12812</v>
      </c>
      <c r="N17" s="37">
        <v>12225</v>
      </c>
      <c r="O17" s="169">
        <f t="shared" ref="O17:O19" si="16">SUM(M17:N17)</f>
        <v>25037</v>
      </c>
      <c r="P17" s="140">
        <v>0</v>
      </c>
      <c r="Q17" s="169">
        <f>O17+P17</f>
        <v>25037</v>
      </c>
      <c r="R17" s="39">
        <v>24411</v>
      </c>
      <c r="S17" s="37">
        <v>24850</v>
      </c>
      <c r="T17" s="169">
        <f t="shared" ref="T17:T19" si="17">SUM(R17:S17)</f>
        <v>49261</v>
      </c>
      <c r="U17" s="140">
        <v>0</v>
      </c>
      <c r="V17" s="169">
        <f>T17+U17</f>
        <v>49261</v>
      </c>
      <c r="W17" s="40">
        <f t="shared" si="8"/>
        <v>96.75280584734594</v>
      </c>
    </row>
    <row r="18" spans="2:25" x14ac:dyDescent="0.2">
      <c r="B18" s="106" t="s">
        <v>17</v>
      </c>
      <c r="C18" s="120">
        <v>121</v>
      </c>
      <c r="D18" s="122">
        <v>121</v>
      </c>
      <c r="E18" s="152">
        <f>SUM(C18:D18)</f>
        <v>242</v>
      </c>
      <c r="F18" s="120">
        <v>198</v>
      </c>
      <c r="G18" s="122">
        <v>198</v>
      </c>
      <c r="H18" s="158">
        <f>SUM(F18:G18)</f>
        <v>396</v>
      </c>
      <c r="I18" s="123">
        <f>IF(E18=0,0,((H18/E18)-1)*100)</f>
        <v>63.636363636363647</v>
      </c>
      <c r="K18" s="3"/>
      <c r="L18" s="13" t="s">
        <v>17</v>
      </c>
      <c r="M18" s="39">
        <v>12984</v>
      </c>
      <c r="N18" s="37">
        <v>12467</v>
      </c>
      <c r="O18" s="169">
        <f>SUM(M18:N18)</f>
        <v>25451</v>
      </c>
      <c r="P18" s="140">
        <v>0</v>
      </c>
      <c r="Q18" s="169">
        <f>O18+P18</f>
        <v>25451</v>
      </c>
      <c r="R18" s="39">
        <v>24120</v>
      </c>
      <c r="S18" s="37">
        <v>23014</v>
      </c>
      <c r="T18" s="169">
        <f>SUM(R18:S18)</f>
        <v>47134</v>
      </c>
      <c r="U18" s="140">
        <v>0</v>
      </c>
      <c r="V18" s="169">
        <f>T18+U18</f>
        <v>47134</v>
      </c>
      <c r="W18" s="40">
        <f>IF(Q18=0,0,((V18/Q18)-1)*100)</f>
        <v>85.195080743389269</v>
      </c>
    </row>
    <row r="19" spans="2:25" ht="13.5" thickBot="1" x14ac:dyDescent="0.25">
      <c r="B19" s="106" t="s">
        <v>18</v>
      </c>
      <c r="C19" s="120">
        <v>118</v>
      </c>
      <c r="D19" s="122">
        <v>118</v>
      </c>
      <c r="E19" s="152">
        <f t="shared" si="5"/>
        <v>236</v>
      </c>
      <c r="F19" s="120">
        <v>186</v>
      </c>
      <c r="G19" s="122">
        <v>186</v>
      </c>
      <c r="H19" s="158">
        <f t="shared" si="15"/>
        <v>372</v>
      </c>
      <c r="I19" s="123">
        <f t="shared" si="6"/>
        <v>57.627118644067799</v>
      </c>
      <c r="J19" s="8"/>
      <c r="K19" s="3"/>
      <c r="L19" s="13" t="s">
        <v>18</v>
      </c>
      <c r="M19" s="39">
        <v>13469</v>
      </c>
      <c r="N19" s="37">
        <v>13028</v>
      </c>
      <c r="O19" s="169">
        <f t="shared" si="16"/>
        <v>26497</v>
      </c>
      <c r="P19" s="140">
        <v>0</v>
      </c>
      <c r="Q19" s="169">
        <f t="shared" ref="Q19" si="18">O19+P19</f>
        <v>26497</v>
      </c>
      <c r="R19" s="39">
        <v>22564</v>
      </c>
      <c r="S19" s="37">
        <v>21569</v>
      </c>
      <c r="T19" s="169">
        <f t="shared" si="17"/>
        <v>44133</v>
      </c>
      <c r="U19" s="140">
        <v>0</v>
      </c>
      <c r="V19" s="169">
        <f>T19+U19</f>
        <v>44133</v>
      </c>
      <c r="W19" s="40">
        <f t="shared" si="8"/>
        <v>66.558478318300189</v>
      </c>
    </row>
    <row r="20" spans="2:25" ht="15.75" customHeight="1" thickTop="1" thickBot="1" x14ac:dyDescent="0.25">
      <c r="B20" s="133" t="s">
        <v>19</v>
      </c>
      <c r="C20" s="127">
        <f>+C17+C18+C19</f>
        <v>353</v>
      </c>
      <c r="D20" s="135">
        <f t="shared" ref="D20:H20" si="19">+D17+D18+D19</f>
        <v>353</v>
      </c>
      <c r="E20" s="154">
        <f t="shared" si="19"/>
        <v>706</v>
      </c>
      <c r="F20" s="127">
        <f t="shared" si="19"/>
        <v>577</v>
      </c>
      <c r="G20" s="135">
        <f t="shared" si="19"/>
        <v>577</v>
      </c>
      <c r="H20" s="160">
        <f t="shared" si="19"/>
        <v>1154</v>
      </c>
      <c r="I20" s="130">
        <f t="shared" si="6"/>
        <v>63.456090651558085</v>
      </c>
      <c r="J20" s="9"/>
      <c r="K20" s="10"/>
      <c r="L20" s="47" t="s">
        <v>19</v>
      </c>
      <c r="M20" s="48">
        <f>+M17+M18+M19</f>
        <v>39265</v>
      </c>
      <c r="N20" s="49">
        <f t="shared" ref="N20:V20" si="20">+N17+N18+N19</f>
        <v>37720</v>
      </c>
      <c r="O20" s="171">
        <f t="shared" si="20"/>
        <v>76985</v>
      </c>
      <c r="P20" s="49">
        <f t="shared" si="20"/>
        <v>0</v>
      </c>
      <c r="Q20" s="171">
        <f t="shared" si="20"/>
        <v>76985</v>
      </c>
      <c r="R20" s="48">
        <f t="shared" si="20"/>
        <v>71095</v>
      </c>
      <c r="S20" s="49">
        <f t="shared" si="20"/>
        <v>69433</v>
      </c>
      <c r="T20" s="171">
        <f t="shared" si="20"/>
        <v>140528</v>
      </c>
      <c r="U20" s="49">
        <f t="shared" si="20"/>
        <v>0</v>
      </c>
      <c r="V20" s="171">
        <f t="shared" si="20"/>
        <v>140528</v>
      </c>
      <c r="W20" s="50">
        <f t="shared" si="8"/>
        <v>82.539455738130798</v>
      </c>
    </row>
    <row r="21" spans="2:25" ht="13.5" thickTop="1" x14ac:dyDescent="0.2">
      <c r="B21" s="106" t="s">
        <v>20</v>
      </c>
      <c r="C21" s="120">
        <v>127</v>
      </c>
      <c r="D21" s="122">
        <v>127</v>
      </c>
      <c r="E21" s="155">
        <f t="shared" si="5"/>
        <v>254</v>
      </c>
      <c r="F21" s="120">
        <v>197</v>
      </c>
      <c r="G21" s="122">
        <v>197</v>
      </c>
      <c r="H21" s="161">
        <f t="shared" si="15"/>
        <v>394</v>
      </c>
      <c r="I21" s="123">
        <f t="shared" si="6"/>
        <v>55.11811023622046</v>
      </c>
      <c r="J21" s="3"/>
      <c r="K21" s="3"/>
      <c r="L21" s="13" t="s">
        <v>21</v>
      </c>
      <c r="M21" s="39">
        <v>14067</v>
      </c>
      <c r="N21" s="37">
        <v>12971</v>
      </c>
      <c r="O21" s="169">
        <f t="shared" ref="O21:O23" si="21">SUM(M21:N21)</f>
        <v>27038</v>
      </c>
      <c r="P21" s="140">
        <v>0</v>
      </c>
      <c r="Q21" s="169">
        <f t="shared" ref="Q21:Q23" si="22">O21+P21</f>
        <v>27038</v>
      </c>
      <c r="R21" s="39">
        <v>27795</v>
      </c>
      <c r="S21" s="37">
        <v>25070</v>
      </c>
      <c r="T21" s="169">
        <f t="shared" ref="T21:T23" si="23">SUM(R21:S21)</f>
        <v>52865</v>
      </c>
      <c r="U21" s="140">
        <v>0</v>
      </c>
      <c r="V21" s="169">
        <f>T21+U21</f>
        <v>52865</v>
      </c>
      <c r="W21" s="40">
        <f t="shared" si="8"/>
        <v>95.521118425919084</v>
      </c>
    </row>
    <row r="22" spans="2:25" x14ac:dyDescent="0.2">
      <c r="B22" s="106" t="s">
        <v>22</v>
      </c>
      <c r="C22" s="120">
        <v>142</v>
      </c>
      <c r="D22" s="122">
        <v>142</v>
      </c>
      <c r="E22" s="152">
        <f t="shared" si="5"/>
        <v>284</v>
      </c>
      <c r="F22" s="120">
        <v>197</v>
      </c>
      <c r="G22" s="122">
        <v>197</v>
      </c>
      <c r="H22" s="152">
        <f t="shared" si="15"/>
        <v>394</v>
      </c>
      <c r="I22" s="123">
        <f t="shared" si="6"/>
        <v>38.732394366197177</v>
      </c>
      <c r="J22" s="3"/>
      <c r="K22" s="3"/>
      <c r="L22" s="13" t="s">
        <v>22</v>
      </c>
      <c r="M22" s="39">
        <v>15559</v>
      </c>
      <c r="N22" s="37">
        <v>15682</v>
      </c>
      <c r="O22" s="169">
        <f t="shared" si="21"/>
        <v>31241</v>
      </c>
      <c r="P22" s="140">
        <v>0</v>
      </c>
      <c r="Q22" s="169">
        <f t="shared" si="22"/>
        <v>31241</v>
      </c>
      <c r="R22" s="39">
        <v>27658</v>
      </c>
      <c r="S22" s="37">
        <v>27603</v>
      </c>
      <c r="T22" s="169">
        <f t="shared" si="23"/>
        <v>55261</v>
      </c>
      <c r="U22" s="140">
        <v>1</v>
      </c>
      <c r="V22" s="169">
        <f>T22+U22</f>
        <v>55262</v>
      </c>
      <c r="W22" s="40">
        <f t="shared" si="8"/>
        <v>76.889344131109752</v>
      </c>
    </row>
    <row r="23" spans="2:25" ht="13.5" thickBot="1" x14ac:dyDescent="0.25">
      <c r="B23" s="106" t="s">
        <v>23</v>
      </c>
      <c r="C23" s="120">
        <v>119</v>
      </c>
      <c r="D23" s="136">
        <v>119</v>
      </c>
      <c r="E23" s="156">
        <f t="shared" si="5"/>
        <v>238</v>
      </c>
      <c r="F23" s="120">
        <v>184</v>
      </c>
      <c r="G23" s="136">
        <v>185</v>
      </c>
      <c r="H23" s="156">
        <f t="shared" si="15"/>
        <v>369</v>
      </c>
      <c r="I23" s="137">
        <f t="shared" si="6"/>
        <v>55.042016806722692</v>
      </c>
      <c r="J23" s="3"/>
      <c r="K23" s="3"/>
      <c r="L23" s="13" t="s">
        <v>23</v>
      </c>
      <c r="M23" s="39">
        <v>12831</v>
      </c>
      <c r="N23" s="37">
        <v>12106</v>
      </c>
      <c r="O23" s="169">
        <f t="shared" si="21"/>
        <v>24937</v>
      </c>
      <c r="P23" s="140">
        <v>0</v>
      </c>
      <c r="Q23" s="169">
        <f t="shared" si="22"/>
        <v>24937</v>
      </c>
      <c r="R23" s="39">
        <v>24836</v>
      </c>
      <c r="S23" s="37">
        <v>22936</v>
      </c>
      <c r="T23" s="169">
        <f t="shared" si="23"/>
        <v>47772</v>
      </c>
      <c r="U23" s="140">
        <v>0</v>
      </c>
      <c r="V23" s="169">
        <f>T23+U23</f>
        <v>47772</v>
      </c>
      <c r="W23" s="40">
        <f t="shared" si="8"/>
        <v>91.570758310943575</v>
      </c>
    </row>
    <row r="24" spans="2:25" ht="14.25" thickTop="1" thickBot="1" x14ac:dyDescent="0.25">
      <c r="B24" s="126" t="s">
        <v>24</v>
      </c>
      <c r="C24" s="127">
        <f>+C21+C22+C23</f>
        <v>388</v>
      </c>
      <c r="D24" s="129">
        <f t="shared" ref="D24:H24" si="24">+D21+D22+D23</f>
        <v>388</v>
      </c>
      <c r="E24" s="153">
        <f t="shared" si="24"/>
        <v>776</v>
      </c>
      <c r="F24" s="127">
        <f t="shared" si="24"/>
        <v>578</v>
      </c>
      <c r="G24" s="129">
        <f t="shared" si="24"/>
        <v>579</v>
      </c>
      <c r="H24" s="162">
        <f t="shared" si="24"/>
        <v>1157</v>
      </c>
      <c r="I24" s="130">
        <f t="shared" si="6"/>
        <v>49.097938144329902</v>
      </c>
      <c r="J24" s="3"/>
      <c r="K24" s="3"/>
      <c r="L24" s="41" t="s">
        <v>24</v>
      </c>
      <c r="M24" s="45">
        <f>+M21+M22+M23</f>
        <v>42457</v>
      </c>
      <c r="N24" s="43">
        <f t="shared" ref="N24:V24" si="25">+N21+N22+N23</f>
        <v>40759</v>
      </c>
      <c r="O24" s="170">
        <f t="shared" si="25"/>
        <v>83216</v>
      </c>
      <c r="P24" s="43">
        <f t="shared" si="25"/>
        <v>0</v>
      </c>
      <c r="Q24" s="170">
        <f t="shared" si="25"/>
        <v>83216</v>
      </c>
      <c r="R24" s="45">
        <f t="shared" si="25"/>
        <v>80289</v>
      </c>
      <c r="S24" s="43">
        <f t="shared" si="25"/>
        <v>75609</v>
      </c>
      <c r="T24" s="170">
        <f t="shared" si="25"/>
        <v>155898</v>
      </c>
      <c r="U24" s="43">
        <f t="shared" si="25"/>
        <v>1</v>
      </c>
      <c r="V24" s="170">
        <f t="shared" si="25"/>
        <v>155899</v>
      </c>
      <c r="W24" s="46">
        <f t="shared" si="8"/>
        <v>87.34257835031724</v>
      </c>
    </row>
    <row r="25" spans="2:25" ht="14.25" thickTop="1" thickBot="1" x14ac:dyDescent="0.25">
      <c r="B25" s="126" t="s">
        <v>62</v>
      </c>
      <c r="C25" s="127">
        <f>+C16+C20+C24</f>
        <v>1010</v>
      </c>
      <c r="D25" s="129">
        <f t="shared" ref="D25:H25" si="26">+D16+D20+D24</f>
        <v>1010</v>
      </c>
      <c r="E25" s="153">
        <f t="shared" si="26"/>
        <v>2020</v>
      </c>
      <c r="F25" s="127">
        <f t="shared" si="26"/>
        <v>1745</v>
      </c>
      <c r="G25" s="129">
        <f t="shared" si="26"/>
        <v>1747</v>
      </c>
      <c r="H25" s="159">
        <f t="shared" si="26"/>
        <v>3492</v>
      </c>
      <c r="I25" s="131">
        <f>IF(E25=0,0,((H25/E25)-1)*100)</f>
        <v>72.871287128712865</v>
      </c>
      <c r="J25" s="7"/>
      <c r="K25" s="3"/>
      <c r="L25" s="41" t="s">
        <v>62</v>
      </c>
      <c r="M25" s="45">
        <f t="shared" ref="M25:V25" si="27">+M16+M20+M24</f>
        <v>117744</v>
      </c>
      <c r="N25" s="43">
        <f t="shared" si="27"/>
        <v>112704</v>
      </c>
      <c r="O25" s="170">
        <f t="shared" si="27"/>
        <v>230448</v>
      </c>
      <c r="P25" s="44">
        <f t="shared" si="27"/>
        <v>0</v>
      </c>
      <c r="Q25" s="173">
        <f t="shared" si="27"/>
        <v>230448</v>
      </c>
      <c r="R25" s="45">
        <f t="shared" si="27"/>
        <v>228302</v>
      </c>
      <c r="S25" s="43">
        <f t="shared" si="27"/>
        <v>221762</v>
      </c>
      <c r="T25" s="170">
        <f t="shared" si="27"/>
        <v>450064</v>
      </c>
      <c r="U25" s="44">
        <f t="shared" si="27"/>
        <v>1</v>
      </c>
      <c r="V25" s="173">
        <f t="shared" si="27"/>
        <v>450065</v>
      </c>
      <c r="W25" s="46">
        <f>IF(Q25=0,0,((V25/Q25)-1)*100)</f>
        <v>95.300024300492964</v>
      </c>
      <c r="X25" s="280"/>
      <c r="Y25" s="280"/>
    </row>
    <row r="26" spans="2:25" ht="14.25" thickTop="1" thickBot="1" x14ac:dyDescent="0.25">
      <c r="B26" s="126" t="s">
        <v>7</v>
      </c>
      <c r="C26" s="127">
        <f>+C25+C12</f>
        <v>1237</v>
      </c>
      <c r="D26" s="129">
        <f t="shared" ref="D26:H26" si="28">+D25+D12</f>
        <v>1236</v>
      </c>
      <c r="E26" s="153">
        <f t="shared" si="28"/>
        <v>2473</v>
      </c>
      <c r="F26" s="127">
        <f t="shared" si="28"/>
        <v>2147</v>
      </c>
      <c r="G26" s="129">
        <f t="shared" si="28"/>
        <v>2149</v>
      </c>
      <c r="H26" s="159">
        <f t="shared" si="28"/>
        <v>4296</v>
      </c>
      <c r="I26" s="131">
        <f t="shared" ref="I26" si="29">IF(E26=0,0,((H26/E26)-1)*100)</f>
        <v>73.716134249898914</v>
      </c>
      <c r="J26" s="7"/>
      <c r="K26" s="7"/>
      <c r="L26" s="41" t="s">
        <v>7</v>
      </c>
      <c r="M26" s="45">
        <f>+M25+M12</f>
        <v>150703</v>
      </c>
      <c r="N26" s="43">
        <f t="shared" ref="N26:V26" si="30">+N25+N12</f>
        <v>144375</v>
      </c>
      <c r="O26" s="170">
        <f t="shared" si="30"/>
        <v>295078</v>
      </c>
      <c r="P26" s="43">
        <f t="shared" si="30"/>
        <v>0</v>
      </c>
      <c r="Q26" s="170">
        <f t="shared" si="30"/>
        <v>295078</v>
      </c>
      <c r="R26" s="45">
        <f t="shared" si="30"/>
        <v>281072</v>
      </c>
      <c r="S26" s="43">
        <f t="shared" si="30"/>
        <v>271509</v>
      </c>
      <c r="T26" s="170">
        <f t="shared" si="30"/>
        <v>552581</v>
      </c>
      <c r="U26" s="43">
        <f t="shared" si="30"/>
        <v>1</v>
      </c>
      <c r="V26" s="170">
        <f t="shared" si="30"/>
        <v>552582</v>
      </c>
      <c r="W26" s="46">
        <f t="shared" ref="W26" si="31">IF(Q26=0,0,((V26/Q26)-1)*100)</f>
        <v>87.266417692948977</v>
      </c>
      <c r="X26" s="280"/>
      <c r="Y26" s="280"/>
    </row>
    <row r="27" spans="2:25" ht="14.25" thickTop="1" thickBot="1" x14ac:dyDescent="0.25">
      <c r="B27" s="138" t="s">
        <v>60</v>
      </c>
      <c r="C27" s="102"/>
      <c r="D27" s="102"/>
      <c r="E27" s="102"/>
      <c r="F27" s="102"/>
      <c r="G27" s="102"/>
      <c r="H27" s="102"/>
      <c r="I27" s="103"/>
      <c r="J27" s="3"/>
      <c r="K27" s="3"/>
      <c r="L27" s="53" t="s">
        <v>60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2"/>
    </row>
    <row r="28" spans="2:25" ht="13.5" thickTop="1" x14ac:dyDescent="0.2">
      <c r="B28" s="528" t="s">
        <v>25</v>
      </c>
      <c r="C28" s="529"/>
      <c r="D28" s="529"/>
      <c r="E28" s="529"/>
      <c r="F28" s="529"/>
      <c r="G28" s="529"/>
      <c r="H28" s="529"/>
      <c r="I28" s="530"/>
      <c r="J28" s="3"/>
      <c r="K28" s="3"/>
      <c r="L28" s="531" t="s">
        <v>26</v>
      </c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3"/>
    </row>
    <row r="29" spans="2:25" ht="13.5" thickBot="1" x14ac:dyDescent="0.25">
      <c r="B29" s="534" t="s">
        <v>47</v>
      </c>
      <c r="C29" s="535"/>
      <c r="D29" s="535"/>
      <c r="E29" s="535"/>
      <c r="F29" s="535"/>
      <c r="G29" s="535"/>
      <c r="H29" s="535"/>
      <c r="I29" s="536"/>
      <c r="J29" s="3"/>
      <c r="K29" s="3"/>
      <c r="L29" s="537" t="s">
        <v>49</v>
      </c>
      <c r="M29" s="538"/>
      <c r="N29" s="538"/>
      <c r="O29" s="538"/>
      <c r="P29" s="538"/>
      <c r="Q29" s="538"/>
      <c r="R29" s="538"/>
      <c r="S29" s="538"/>
      <c r="T29" s="538"/>
      <c r="U29" s="538"/>
      <c r="V29" s="538"/>
      <c r="W29" s="539"/>
    </row>
    <row r="30" spans="2:25" ht="14.25" thickTop="1" thickBot="1" x14ac:dyDescent="0.25">
      <c r="B30" s="101"/>
      <c r="C30" s="102"/>
      <c r="D30" s="102"/>
      <c r="E30" s="102"/>
      <c r="F30" s="102"/>
      <c r="G30" s="102"/>
      <c r="H30" s="102"/>
      <c r="I30" s="103"/>
      <c r="J30" s="3"/>
      <c r="K30" s="3"/>
      <c r="L30" s="15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</row>
    <row r="31" spans="2:25" ht="14.25" thickTop="1" thickBot="1" x14ac:dyDescent="0.25">
      <c r="B31" s="104"/>
      <c r="C31" s="554" t="s">
        <v>58</v>
      </c>
      <c r="D31" s="555"/>
      <c r="E31" s="556"/>
      <c r="F31" s="540" t="s">
        <v>59</v>
      </c>
      <c r="G31" s="541"/>
      <c r="H31" s="542"/>
      <c r="I31" s="105" t="s">
        <v>2</v>
      </c>
      <c r="J31" s="3"/>
      <c r="K31" s="3"/>
      <c r="L31" s="11"/>
      <c r="M31" s="543" t="s">
        <v>58</v>
      </c>
      <c r="N31" s="544"/>
      <c r="O31" s="544"/>
      <c r="P31" s="544"/>
      <c r="Q31" s="545"/>
      <c r="R31" s="543" t="s">
        <v>59</v>
      </c>
      <c r="S31" s="544"/>
      <c r="T31" s="544"/>
      <c r="U31" s="544"/>
      <c r="V31" s="545"/>
      <c r="W31" s="12" t="s">
        <v>2</v>
      </c>
    </row>
    <row r="32" spans="2:25" ht="13.5" thickTop="1" x14ac:dyDescent="0.2">
      <c r="B32" s="106" t="s">
        <v>3</v>
      </c>
      <c r="C32" s="107"/>
      <c r="D32" s="108"/>
      <c r="E32" s="109"/>
      <c r="F32" s="107"/>
      <c r="G32" s="108"/>
      <c r="H32" s="109"/>
      <c r="I32" s="110" t="s">
        <v>4</v>
      </c>
      <c r="J32" s="3"/>
      <c r="K32" s="3"/>
      <c r="L32" s="13" t="s">
        <v>3</v>
      </c>
      <c r="M32" s="14"/>
      <c r="N32" s="15"/>
      <c r="O32" s="16"/>
      <c r="P32" s="17"/>
      <c r="Q32" s="18"/>
      <c r="R32" s="19"/>
      <c r="S32" s="15"/>
      <c r="T32" s="16"/>
      <c r="U32" s="17"/>
      <c r="V32" s="20"/>
      <c r="W32" s="21" t="s">
        <v>4</v>
      </c>
    </row>
    <row r="33" spans="2:25" ht="13.5" thickBot="1" x14ac:dyDescent="0.25">
      <c r="B33" s="111"/>
      <c r="C33" s="112" t="s">
        <v>5</v>
      </c>
      <c r="D33" s="113" t="s">
        <v>6</v>
      </c>
      <c r="E33" s="114" t="s">
        <v>7</v>
      </c>
      <c r="F33" s="112" t="s">
        <v>5</v>
      </c>
      <c r="G33" s="113" t="s">
        <v>6</v>
      </c>
      <c r="H33" s="114" t="s">
        <v>7</v>
      </c>
      <c r="I33" s="115"/>
      <c r="J33" s="3"/>
      <c r="K33" s="3"/>
      <c r="L33" s="22"/>
      <c r="M33" s="23" t="s">
        <v>8</v>
      </c>
      <c r="N33" s="24" t="s">
        <v>9</v>
      </c>
      <c r="O33" s="25" t="s">
        <v>31</v>
      </c>
      <c r="P33" s="26" t="s">
        <v>32</v>
      </c>
      <c r="Q33" s="25" t="s">
        <v>7</v>
      </c>
      <c r="R33" s="27" t="s">
        <v>8</v>
      </c>
      <c r="S33" s="24" t="s">
        <v>9</v>
      </c>
      <c r="T33" s="25" t="s">
        <v>31</v>
      </c>
      <c r="U33" s="26" t="s">
        <v>32</v>
      </c>
      <c r="V33" s="25" t="s">
        <v>7</v>
      </c>
      <c r="W33" s="28"/>
    </row>
    <row r="34" spans="2:25" ht="5.25" customHeight="1" thickTop="1" x14ac:dyDescent="0.2">
      <c r="B34" s="106"/>
      <c r="C34" s="116"/>
      <c r="D34" s="117"/>
      <c r="E34" s="118"/>
      <c r="F34" s="116"/>
      <c r="G34" s="117"/>
      <c r="H34" s="118"/>
      <c r="I34" s="119"/>
      <c r="J34" s="3"/>
      <c r="K34" s="3"/>
      <c r="L34" s="13"/>
      <c r="M34" s="29"/>
      <c r="N34" s="30"/>
      <c r="O34" s="31"/>
      <c r="P34" s="32"/>
      <c r="Q34" s="31"/>
      <c r="R34" s="33"/>
      <c r="S34" s="30"/>
      <c r="T34" s="31"/>
      <c r="U34" s="32"/>
      <c r="V34" s="34"/>
      <c r="W34" s="35"/>
    </row>
    <row r="35" spans="2:25" x14ac:dyDescent="0.2">
      <c r="B35" s="106" t="s">
        <v>10</v>
      </c>
      <c r="C35" s="120">
        <v>574</v>
      </c>
      <c r="D35" s="122">
        <v>573</v>
      </c>
      <c r="E35" s="152">
        <f>SUM(C35:D35)</f>
        <v>1147</v>
      </c>
      <c r="F35" s="120">
        <v>708</v>
      </c>
      <c r="G35" s="122">
        <v>708</v>
      </c>
      <c r="H35" s="158">
        <f t="shared" ref="H35:H37" si="32">SUM(F35:G35)</f>
        <v>1416</v>
      </c>
      <c r="I35" s="123">
        <f t="shared" ref="I35:I37" si="33">IF(E35=0,0,((H35/E35)-1)*100)</f>
        <v>23.452484742807322</v>
      </c>
      <c r="J35" s="3"/>
      <c r="K35" s="6"/>
      <c r="L35" s="13" t="s">
        <v>10</v>
      </c>
      <c r="M35" s="39">
        <v>80272</v>
      </c>
      <c r="N35" s="37">
        <v>81927</v>
      </c>
      <c r="O35" s="169">
        <f>SUM(M35:N35)</f>
        <v>162199</v>
      </c>
      <c r="P35" s="38">
        <v>0</v>
      </c>
      <c r="Q35" s="169">
        <f t="shared" ref="Q35:Q37" si="34">O35+P35</f>
        <v>162199</v>
      </c>
      <c r="R35" s="39">
        <v>106113</v>
      </c>
      <c r="S35" s="37">
        <v>106063</v>
      </c>
      <c r="T35" s="169">
        <f>SUM(R35:S35)</f>
        <v>212176</v>
      </c>
      <c r="U35" s="140">
        <v>0</v>
      </c>
      <c r="V35" s="169">
        <f>T35+U35</f>
        <v>212176</v>
      </c>
      <c r="W35" s="40">
        <f t="shared" ref="W35:W37" si="35">IF(Q35=0,0,((V35/Q35)-1)*100)</f>
        <v>30.812150506476609</v>
      </c>
    </row>
    <row r="36" spans="2:25" x14ac:dyDescent="0.2">
      <c r="B36" s="106" t="s">
        <v>11</v>
      </c>
      <c r="C36" s="120">
        <v>574</v>
      </c>
      <c r="D36" s="122">
        <v>575</v>
      </c>
      <c r="E36" s="152">
        <f t="shared" ref="E36:E37" si="36">SUM(C36:D36)</f>
        <v>1149</v>
      </c>
      <c r="F36" s="120">
        <v>672</v>
      </c>
      <c r="G36" s="122">
        <v>672</v>
      </c>
      <c r="H36" s="158">
        <f t="shared" si="32"/>
        <v>1344</v>
      </c>
      <c r="I36" s="123">
        <f t="shared" si="33"/>
        <v>16.971279373368155</v>
      </c>
      <c r="J36" s="3"/>
      <c r="K36" s="6"/>
      <c r="L36" s="13" t="s">
        <v>11</v>
      </c>
      <c r="M36" s="39">
        <v>84082</v>
      </c>
      <c r="N36" s="37">
        <v>84120</v>
      </c>
      <c r="O36" s="169">
        <f t="shared" ref="O36:O37" si="37">SUM(M36:N36)</f>
        <v>168202</v>
      </c>
      <c r="P36" s="38">
        <v>0</v>
      </c>
      <c r="Q36" s="169">
        <f t="shared" si="34"/>
        <v>168202</v>
      </c>
      <c r="R36" s="39">
        <v>110311</v>
      </c>
      <c r="S36" s="37">
        <v>109278</v>
      </c>
      <c r="T36" s="169">
        <f t="shared" ref="T36:T37" si="38">SUM(R36:S36)</f>
        <v>219589</v>
      </c>
      <c r="U36" s="140">
        <v>0</v>
      </c>
      <c r="V36" s="169">
        <f>T36+U36</f>
        <v>219589</v>
      </c>
      <c r="W36" s="40">
        <f t="shared" si="35"/>
        <v>30.550766340471579</v>
      </c>
    </row>
    <row r="37" spans="2:25" ht="13.5" thickBot="1" x14ac:dyDescent="0.25">
      <c r="B37" s="111" t="s">
        <v>12</v>
      </c>
      <c r="C37" s="124">
        <v>683</v>
      </c>
      <c r="D37" s="125">
        <v>712</v>
      </c>
      <c r="E37" s="152">
        <f t="shared" si="36"/>
        <v>1395</v>
      </c>
      <c r="F37" s="124">
        <v>903</v>
      </c>
      <c r="G37" s="125">
        <v>901</v>
      </c>
      <c r="H37" s="158">
        <f t="shared" si="32"/>
        <v>1804</v>
      </c>
      <c r="I37" s="123">
        <f t="shared" si="33"/>
        <v>29.318996415770606</v>
      </c>
      <c r="J37" s="3"/>
      <c r="K37" s="6"/>
      <c r="L37" s="22" t="s">
        <v>12</v>
      </c>
      <c r="M37" s="39">
        <v>107751</v>
      </c>
      <c r="N37" s="37">
        <v>105957</v>
      </c>
      <c r="O37" s="169">
        <f t="shared" si="37"/>
        <v>213708</v>
      </c>
      <c r="P37" s="38">
        <v>0</v>
      </c>
      <c r="Q37" s="172">
        <f t="shared" si="34"/>
        <v>213708</v>
      </c>
      <c r="R37" s="39">
        <v>138828</v>
      </c>
      <c r="S37" s="37">
        <v>134948</v>
      </c>
      <c r="T37" s="169">
        <f t="shared" si="38"/>
        <v>273776</v>
      </c>
      <c r="U37" s="38">
        <v>0</v>
      </c>
      <c r="V37" s="172">
        <f>T37+U37</f>
        <v>273776</v>
      </c>
      <c r="W37" s="40">
        <f t="shared" si="35"/>
        <v>28.107511183484</v>
      </c>
    </row>
    <row r="38" spans="2:25" ht="14.25" thickTop="1" thickBot="1" x14ac:dyDescent="0.25">
      <c r="B38" s="126" t="s">
        <v>57</v>
      </c>
      <c r="C38" s="127">
        <f>+C35+C36+C37</f>
        <v>1831</v>
      </c>
      <c r="D38" s="128">
        <f t="shared" ref="D38:H38" si="39">+D35+D36+D37</f>
        <v>1860</v>
      </c>
      <c r="E38" s="153">
        <f t="shared" si="39"/>
        <v>3691</v>
      </c>
      <c r="F38" s="127">
        <f t="shared" si="39"/>
        <v>2283</v>
      </c>
      <c r="G38" s="129">
        <f t="shared" si="39"/>
        <v>2281</v>
      </c>
      <c r="H38" s="162">
        <f t="shared" si="39"/>
        <v>4564</v>
      </c>
      <c r="I38" s="130">
        <f>IF(E38=0,0,((H38/E38)-1)*100)</f>
        <v>23.652126794906536</v>
      </c>
      <c r="J38" s="3"/>
      <c r="K38" s="3"/>
      <c r="L38" s="41" t="s">
        <v>57</v>
      </c>
      <c r="M38" s="42">
        <f>+M35+M36+M37</f>
        <v>272105</v>
      </c>
      <c r="N38" s="43">
        <f t="shared" ref="N38:V38" si="40">+N35+N36+N37</f>
        <v>272004</v>
      </c>
      <c r="O38" s="170">
        <f t="shared" si="40"/>
        <v>544109</v>
      </c>
      <c r="P38" s="44">
        <f t="shared" si="40"/>
        <v>0</v>
      </c>
      <c r="Q38" s="170">
        <f t="shared" si="40"/>
        <v>544109</v>
      </c>
      <c r="R38" s="45">
        <f t="shared" si="40"/>
        <v>355252</v>
      </c>
      <c r="S38" s="43">
        <f t="shared" si="40"/>
        <v>350289</v>
      </c>
      <c r="T38" s="170">
        <f t="shared" si="40"/>
        <v>705541</v>
      </c>
      <c r="U38" s="43">
        <f t="shared" si="40"/>
        <v>0</v>
      </c>
      <c r="V38" s="170">
        <f t="shared" si="40"/>
        <v>705541</v>
      </c>
      <c r="W38" s="46">
        <f>IF(Q38=0,0,((V38/Q38)-1)*100)</f>
        <v>29.669055281202851</v>
      </c>
    </row>
    <row r="39" spans="2:25" ht="13.5" thickTop="1" x14ac:dyDescent="0.2">
      <c r="B39" s="106" t="s">
        <v>13</v>
      </c>
      <c r="C39" s="120">
        <v>775</v>
      </c>
      <c r="D39" s="122">
        <v>775</v>
      </c>
      <c r="E39" s="152">
        <f t="shared" ref="E39:E40" si="41">SUM(C39:D39)</f>
        <v>1550</v>
      </c>
      <c r="F39" s="120">
        <v>928</v>
      </c>
      <c r="G39" s="122">
        <v>928</v>
      </c>
      <c r="H39" s="158">
        <f t="shared" ref="H39:H40" si="42">SUM(F39:G39)</f>
        <v>1856</v>
      </c>
      <c r="I39" s="123">
        <f t="shared" ref="I39:I50" si="43">IF(E39=0,0,((H39/E39)-1)*100)</f>
        <v>19.741935483870975</v>
      </c>
      <c r="L39" s="13" t="s">
        <v>13</v>
      </c>
      <c r="M39" s="39">
        <v>106563</v>
      </c>
      <c r="N39" s="37">
        <v>116690</v>
      </c>
      <c r="O39" s="169">
        <f t="shared" ref="O39:O40" si="44">SUM(M39:N39)</f>
        <v>223253</v>
      </c>
      <c r="P39" s="38">
        <v>0</v>
      </c>
      <c r="Q39" s="172">
        <f t="shared" ref="Q39:Q40" si="45">O39+P39</f>
        <v>223253</v>
      </c>
      <c r="R39" s="39">
        <v>135070</v>
      </c>
      <c r="S39" s="37">
        <v>137498</v>
      </c>
      <c r="T39" s="169">
        <f t="shared" ref="T39:T40" si="46">SUM(R39:S39)</f>
        <v>272568</v>
      </c>
      <c r="U39" s="38">
        <v>0</v>
      </c>
      <c r="V39" s="172">
        <f>T39+U39</f>
        <v>272568</v>
      </c>
      <c r="W39" s="40">
        <f t="shared" ref="W39:W50" si="47">IF(Q39=0,0,((V39/Q39)-1)*100)</f>
        <v>22.089288833744682</v>
      </c>
    </row>
    <row r="40" spans="2:25" x14ac:dyDescent="0.2">
      <c r="B40" s="106" t="s">
        <v>14</v>
      </c>
      <c r="C40" s="120">
        <v>658</v>
      </c>
      <c r="D40" s="122">
        <v>658</v>
      </c>
      <c r="E40" s="152">
        <f t="shared" si="41"/>
        <v>1316</v>
      </c>
      <c r="F40" s="120">
        <v>812</v>
      </c>
      <c r="G40" s="122">
        <v>812</v>
      </c>
      <c r="H40" s="158">
        <f t="shared" si="42"/>
        <v>1624</v>
      </c>
      <c r="I40" s="123">
        <f t="shared" si="43"/>
        <v>23.404255319148938</v>
      </c>
      <c r="J40" s="3"/>
      <c r="K40" s="3"/>
      <c r="L40" s="13" t="s">
        <v>14</v>
      </c>
      <c r="M40" s="39">
        <v>98040</v>
      </c>
      <c r="N40" s="37">
        <v>104731</v>
      </c>
      <c r="O40" s="169">
        <f t="shared" si="44"/>
        <v>202771</v>
      </c>
      <c r="P40" s="38">
        <v>0</v>
      </c>
      <c r="Q40" s="172">
        <f t="shared" si="45"/>
        <v>202771</v>
      </c>
      <c r="R40" s="39">
        <v>116432</v>
      </c>
      <c r="S40" s="37">
        <v>123722</v>
      </c>
      <c r="T40" s="169">
        <f t="shared" si="46"/>
        <v>240154</v>
      </c>
      <c r="U40" s="38">
        <v>0</v>
      </c>
      <c r="V40" s="172">
        <f>T40+U40</f>
        <v>240154</v>
      </c>
      <c r="W40" s="40">
        <f t="shared" si="47"/>
        <v>18.436068274062855</v>
      </c>
    </row>
    <row r="41" spans="2:25" ht="13.5" thickBot="1" x14ac:dyDescent="0.25">
      <c r="B41" s="106" t="s">
        <v>15</v>
      </c>
      <c r="C41" s="120">
        <v>694</v>
      </c>
      <c r="D41" s="122">
        <v>694</v>
      </c>
      <c r="E41" s="152">
        <f>SUM(C41:D41)</f>
        <v>1388</v>
      </c>
      <c r="F41" s="120">
        <v>1013</v>
      </c>
      <c r="G41" s="122">
        <v>1013</v>
      </c>
      <c r="H41" s="158">
        <f>SUM(F41:G41)</f>
        <v>2026</v>
      </c>
      <c r="I41" s="123">
        <f>IF(E41=0,0,((H41/E41)-1)*100)</f>
        <v>45.965417867435157</v>
      </c>
      <c r="J41" s="3"/>
      <c r="K41" s="3"/>
      <c r="L41" s="13" t="s">
        <v>15</v>
      </c>
      <c r="M41" s="39">
        <v>102753</v>
      </c>
      <c r="N41" s="37">
        <v>106116</v>
      </c>
      <c r="O41" s="169">
        <f>SUM(M41:N41)</f>
        <v>208869</v>
      </c>
      <c r="P41" s="38">
        <v>0</v>
      </c>
      <c r="Q41" s="172">
        <f>O41+P41</f>
        <v>208869</v>
      </c>
      <c r="R41" s="39">
        <v>130000</v>
      </c>
      <c r="S41" s="37">
        <v>135450</v>
      </c>
      <c r="T41" s="169">
        <f>SUM(R41:S41)</f>
        <v>265450</v>
      </c>
      <c r="U41" s="38">
        <v>0</v>
      </c>
      <c r="V41" s="172">
        <f>T41+U41</f>
        <v>265450</v>
      </c>
      <c r="W41" s="40">
        <f>IF(Q41=0,0,((V41/Q41)-1)*100)</f>
        <v>27.08922817651256</v>
      </c>
    </row>
    <row r="42" spans="2:25" ht="14.25" thickTop="1" thickBot="1" x14ac:dyDescent="0.25">
      <c r="B42" s="126" t="s">
        <v>61</v>
      </c>
      <c r="C42" s="127">
        <f>+C39+C40+C41</f>
        <v>2127</v>
      </c>
      <c r="D42" s="129">
        <f t="shared" ref="D42:H42" si="48">+D39+D40+D41</f>
        <v>2127</v>
      </c>
      <c r="E42" s="153">
        <f t="shared" si="48"/>
        <v>4254</v>
      </c>
      <c r="F42" s="127">
        <f t="shared" si="48"/>
        <v>2753</v>
      </c>
      <c r="G42" s="129">
        <f t="shared" si="48"/>
        <v>2753</v>
      </c>
      <c r="H42" s="159">
        <f t="shared" si="48"/>
        <v>5506</v>
      </c>
      <c r="I42" s="131">
        <f t="shared" ref="I42" si="49">IF(E42=0,0,((H42/E42)-1)*100)</f>
        <v>29.431123648330981</v>
      </c>
      <c r="J42" s="7"/>
      <c r="K42" s="7"/>
      <c r="L42" s="41" t="s">
        <v>61</v>
      </c>
      <c r="M42" s="45">
        <f>+M39+M40+M41</f>
        <v>307356</v>
      </c>
      <c r="N42" s="43">
        <f t="shared" ref="N42:V42" si="50">+N39+N40+N41</f>
        <v>327537</v>
      </c>
      <c r="O42" s="170">
        <f t="shared" si="50"/>
        <v>634893</v>
      </c>
      <c r="P42" s="44">
        <f t="shared" si="50"/>
        <v>0</v>
      </c>
      <c r="Q42" s="173">
        <f t="shared" si="50"/>
        <v>634893</v>
      </c>
      <c r="R42" s="45">
        <f t="shared" si="50"/>
        <v>381502</v>
      </c>
      <c r="S42" s="43">
        <f t="shared" si="50"/>
        <v>396670</v>
      </c>
      <c r="T42" s="170">
        <f t="shared" si="50"/>
        <v>778172</v>
      </c>
      <c r="U42" s="44">
        <f t="shared" si="50"/>
        <v>0</v>
      </c>
      <c r="V42" s="173">
        <f t="shared" si="50"/>
        <v>778172</v>
      </c>
      <c r="W42" s="46">
        <f t="shared" ref="W42" si="51">IF(Q42=0,0,((V42/Q42)-1)*100)</f>
        <v>22.567424747162114</v>
      </c>
      <c r="X42" s="280"/>
      <c r="Y42" s="280"/>
    </row>
    <row r="43" spans="2:25" ht="13.5" thickTop="1" x14ac:dyDescent="0.2">
      <c r="B43" s="106" t="s">
        <v>16</v>
      </c>
      <c r="C43" s="120">
        <v>635</v>
      </c>
      <c r="D43" s="122">
        <v>635</v>
      </c>
      <c r="E43" s="152">
        <f t="shared" ref="E43:E45" si="52">SUM(C43:D43)</f>
        <v>1270</v>
      </c>
      <c r="F43" s="120">
        <v>939</v>
      </c>
      <c r="G43" s="122">
        <v>939</v>
      </c>
      <c r="H43" s="158">
        <f t="shared" ref="H43:H45" si="53">SUM(F43:G43)</f>
        <v>1878</v>
      </c>
      <c r="I43" s="123">
        <f t="shared" si="43"/>
        <v>47.874015748031496</v>
      </c>
      <c r="J43" s="7"/>
      <c r="K43" s="3"/>
      <c r="L43" s="13" t="s">
        <v>16</v>
      </c>
      <c r="M43" s="39">
        <v>91126</v>
      </c>
      <c r="N43" s="37">
        <v>91821</v>
      </c>
      <c r="O43" s="169">
        <f t="shared" ref="O43:O45" si="54">SUM(M43:N43)</f>
        <v>182947</v>
      </c>
      <c r="P43" s="140">
        <v>0</v>
      </c>
      <c r="Q43" s="269">
        <f t="shared" ref="Q43:Q45" si="55">O43+P43</f>
        <v>182947</v>
      </c>
      <c r="R43" s="39">
        <v>131160</v>
      </c>
      <c r="S43" s="37">
        <v>131202</v>
      </c>
      <c r="T43" s="169">
        <f t="shared" ref="T43:T45" si="56">SUM(R43:S43)</f>
        <v>262362</v>
      </c>
      <c r="U43" s="140">
        <v>0</v>
      </c>
      <c r="V43" s="269">
        <f>T43+U43</f>
        <v>262362</v>
      </c>
      <c r="W43" s="40">
        <f t="shared" si="47"/>
        <v>43.408746795520003</v>
      </c>
    </row>
    <row r="44" spans="2:25" x14ac:dyDescent="0.2">
      <c r="B44" s="106" t="s">
        <v>17</v>
      </c>
      <c r="C44" s="120">
        <v>545</v>
      </c>
      <c r="D44" s="122">
        <v>545</v>
      </c>
      <c r="E44" s="152">
        <f>SUM(C44:D44)</f>
        <v>1090</v>
      </c>
      <c r="F44" s="120">
        <v>885</v>
      </c>
      <c r="G44" s="122">
        <v>885</v>
      </c>
      <c r="H44" s="158">
        <f>SUM(F44:G44)</f>
        <v>1770</v>
      </c>
      <c r="I44" s="123">
        <f>IF(E44=0,0,((H44/E44)-1)*100)</f>
        <v>62.385321100917437</v>
      </c>
      <c r="J44" s="3"/>
      <c r="K44" s="3"/>
      <c r="L44" s="13" t="s">
        <v>17</v>
      </c>
      <c r="M44" s="39">
        <v>78625</v>
      </c>
      <c r="N44" s="37">
        <v>78250</v>
      </c>
      <c r="O44" s="169">
        <f>SUM(M44:N44)</f>
        <v>156875</v>
      </c>
      <c r="P44" s="140">
        <v>0</v>
      </c>
      <c r="Q44" s="169">
        <f>O44+P44</f>
        <v>156875</v>
      </c>
      <c r="R44" s="39">
        <v>121010</v>
      </c>
      <c r="S44" s="37">
        <v>120633</v>
      </c>
      <c r="T44" s="169">
        <f>SUM(R44:S44)</f>
        <v>241643</v>
      </c>
      <c r="U44" s="140">
        <v>0</v>
      </c>
      <c r="V44" s="169">
        <f>T44+U44</f>
        <v>241643</v>
      </c>
      <c r="W44" s="40">
        <f>IF(Q44=0,0,((V44/Q44)-1)*100)</f>
        <v>54.035378486055777</v>
      </c>
    </row>
    <row r="45" spans="2:25" ht="13.5" thickBot="1" x14ac:dyDescent="0.25">
      <c r="B45" s="106" t="s">
        <v>18</v>
      </c>
      <c r="C45" s="120">
        <v>516</v>
      </c>
      <c r="D45" s="122">
        <v>516</v>
      </c>
      <c r="E45" s="152">
        <f t="shared" si="52"/>
        <v>1032</v>
      </c>
      <c r="F45" s="120">
        <v>751</v>
      </c>
      <c r="G45" s="122">
        <v>752</v>
      </c>
      <c r="H45" s="158">
        <f t="shared" si="53"/>
        <v>1503</v>
      </c>
      <c r="I45" s="123">
        <f t="shared" si="43"/>
        <v>45.63953488372092</v>
      </c>
      <c r="J45" s="3"/>
      <c r="K45" s="3"/>
      <c r="L45" s="13" t="s">
        <v>18</v>
      </c>
      <c r="M45" s="39">
        <v>69508</v>
      </c>
      <c r="N45" s="37">
        <v>69360</v>
      </c>
      <c r="O45" s="169">
        <f t="shared" si="54"/>
        <v>138868</v>
      </c>
      <c r="P45" s="140">
        <v>0</v>
      </c>
      <c r="Q45" s="169">
        <f t="shared" si="55"/>
        <v>138868</v>
      </c>
      <c r="R45" s="39">
        <v>113099</v>
      </c>
      <c r="S45" s="37">
        <v>113326</v>
      </c>
      <c r="T45" s="169">
        <f t="shared" si="56"/>
        <v>226425</v>
      </c>
      <c r="U45" s="140">
        <v>0</v>
      </c>
      <c r="V45" s="169">
        <f>T45+U45</f>
        <v>226425</v>
      </c>
      <c r="W45" s="40">
        <f t="shared" si="47"/>
        <v>63.050522798628904</v>
      </c>
    </row>
    <row r="46" spans="2:25" ht="16.5" thickTop="1" thickBot="1" x14ac:dyDescent="0.25">
      <c r="B46" s="133" t="s">
        <v>19</v>
      </c>
      <c r="C46" s="127">
        <f>+C43+C44+C45</f>
        <v>1696</v>
      </c>
      <c r="D46" s="135">
        <f t="shared" ref="D46:H46" si="57">+D43+D44+D45</f>
        <v>1696</v>
      </c>
      <c r="E46" s="154">
        <f t="shared" si="57"/>
        <v>3392</v>
      </c>
      <c r="F46" s="127">
        <f t="shared" si="57"/>
        <v>2575</v>
      </c>
      <c r="G46" s="135">
        <f t="shared" si="57"/>
        <v>2576</v>
      </c>
      <c r="H46" s="160">
        <f t="shared" si="57"/>
        <v>5151</v>
      </c>
      <c r="I46" s="130">
        <f t="shared" si="43"/>
        <v>51.857311320754704</v>
      </c>
      <c r="J46" s="9"/>
      <c r="K46" s="10"/>
      <c r="L46" s="47" t="s">
        <v>19</v>
      </c>
      <c r="M46" s="48">
        <f>+M43+M44+M45</f>
        <v>239259</v>
      </c>
      <c r="N46" s="49">
        <f t="shared" ref="N46:V46" si="58">+N43+N44+N45</f>
        <v>239431</v>
      </c>
      <c r="O46" s="171">
        <f t="shared" si="58"/>
        <v>478690</v>
      </c>
      <c r="P46" s="49">
        <f t="shared" si="58"/>
        <v>0</v>
      </c>
      <c r="Q46" s="171">
        <f t="shared" si="58"/>
        <v>478690</v>
      </c>
      <c r="R46" s="48">
        <f t="shared" si="58"/>
        <v>365269</v>
      </c>
      <c r="S46" s="49">
        <f t="shared" si="58"/>
        <v>365161</v>
      </c>
      <c r="T46" s="171">
        <f t="shared" si="58"/>
        <v>730430</v>
      </c>
      <c r="U46" s="49">
        <f t="shared" si="58"/>
        <v>0</v>
      </c>
      <c r="V46" s="171">
        <f t="shared" si="58"/>
        <v>730430</v>
      </c>
      <c r="W46" s="50">
        <f t="shared" si="47"/>
        <v>52.589358457456804</v>
      </c>
    </row>
    <row r="47" spans="2:25" ht="13.5" thickTop="1" x14ac:dyDescent="0.2">
      <c r="B47" s="106" t="s">
        <v>20</v>
      </c>
      <c r="C47" s="120">
        <v>482</v>
      </c>
      <c r="D47" s="122">
        <v>482</v>
      </c>
      <c r="E47" s="155">
        <f t="shared" ref="E47:E49" si="59">SUM(C47:D47)</f>
        <v>964</v>
      </c>
      <c r="F47" s="120">
        <v>792</v>
      </c>
      <c r="G47" s="122">
        <v>791</v>
      </c>
      <c r="H47" s="161">
        <f t="shared" ref="H47:H49" si="60">SUM(F47:G47)</f>
        <v>1583</v>
      </c>
      <c r="I47" s="123">
        <f t="shared" si="43"/>
        <v>64.211618257261406</v>
      </c>
      <c r="J47" s="3"/>
      <c r="K47" s="3"/>
      <c r="L47" s="13" t="s">
        <v>21</v>
      </c>
      <c r="M47" s="39">
        <v>74545</v>
      </c>
      <c r="N47" s="37">
        <v>77281</v>
      </c>
      <c r="O47" s="169">
        <f t="shared" ref="O47:O49" si="61">SUM(M47:N47)</f>
        <v>151826</v>
      </c>
      <c r="P47" s="140">
        <v>0</v>
      </c>
      <c r="Q47" s="169">
        <f>O47+P47</f>
        <v>151826</v>
      </c>
      <c r="R47" s="39">
        <v>126436</v>
      </c>
      <c r="S47" s="37">
        <v>127137</v>
      </c>
      <c r="T47" s="169">
        <f t="shared" ref="T47:T49" si="62">SUM(R47:S47)</f>
        <v>253573</v>
      </c>
      <c r="U47" s="140">
        <v>0</v>
      </c>
      <c r="V47" s="169">
        <f>T47+U47</f>
        <v>253573</v>
      </c>
      <c r="W47" s="40">
        <f t="shared" si="47"/>
        <v>67.015530936730201</v>
      </c>
    </row>
    <row r="48" spans="2:25" x14ac:dyDescent="0.2">
      <c r="B48" s="106" t="s">
        <v>22</v>
      </c>
      <c r="C48" s="120">
        <v>546</v>
      </c>
      <c r="D48" s="122">
        <v>546</v>
      </c>
      <c r="E48" s="152">
        <f t="shared" si="59"/>
        <v>1092</v>
      </c>
      <c r="F48" s="120">
        <v>868</v>
      </c>
      <c r="G48" s="122">
        <v>868</v>
      </c>
      <c r="H48" s="152">
        <f t="shared" si="60"/>
        <v>1736</v>
      </c>
      <c r="I48" s="123">
        <f t="shared" si="43"/>
        <v>58.974358974358964</v>
      </c>
      <c r="J48" s="3"/>
      <c r="K48" s="3"/>
      <c r="L48" s="13" t="s">
        <v>22</v>
      </c>
      <c r="M48" s="39">
        <v>80825</v>
      </c>
      <c r="N48" s="37">
        <v>86333</v>
      </c>
      <c r="O48" s="169">
        <f t="shared" si="61"/>
        <v>167158</v>
      </c>
      <c r="P48" s="140">
        <v>0</v>
      </c>
      <c r="Q48" s="169">
        <f t="shared" ref="Q48:Q49" si="63">O48+P48</f>
        <v>167158</v>
      </c>
      <c r="R48" s="39">
        <v>132281</v>
      </c>
      <c r="S48" s="37">
        <v>137289</v>
      </c>
      <c r="T48" s="169">
        <f t="shared" si="62"/>
        <v>269570</v>
      </c>
      <c r="U48" s="140">
        <v>0</v>
      </c>
      <c r="V48" s="169">
        <f>T48+U48</f>
        <v>269570</v>
      </c>
      <c r="W48" s="40">
        <f t="shared" si="47"/>
        <v>61.266586104164929</v>
      </c>
    </row>
    <row r="49" spans="2:25" ht="13.5" thickBot="1" x14ac:dyDescent="0.25">
      <c r="B49" s="106" t="s">
        <v>23</v>
      </c>
      <c r="C49" s="120">
        <v>510</v>
      </c>
      <c r="D49" s="136">
        <v>510</v>
      </c>
      <c r="E49" s="156">
        <f t="shared" si="59"/>
        <v>1020</v>
      </c>
      <c r="F49" s="120">
        <v>798</v>
      </c>
      <c r="G49" s="136">
        <v>799</v>
      </c>
      <c r="H49" s="156">
        <f t="shared" si="60"/>
        <v>1597</v>
      </c>
      <c r="I49" s="137">
        <f t="shared" si="43"/>
        <v>56.568627450980394</v>
      </c>
      <c r="J49" s="3"/>
      <c r="K49" s="3"/>
      <c r="L49" s="13" t="s">
        <v>23</v>
      </c>
      <c r="M49" s="39">
        <v>79105</v>
      </c>
      <c r="N49" s="37">
        <v>81299</v>
      </c>
      <c r="O49" s="169">
        <f t="shared" si="61"/>
        <v>160404</v>
      </c>
      <c r="P49" s="140">
        <v>0</v>
      </c>
      <c r="Q49" s="169">
        <f t="shared" si="63"/>
        <v>160404</v>
      </c>
      <c r="R49" s="39">
        <v>121573</v>
      </c>
      <c r="S49" s="37">
        <v>122821</v>
      </c>
      <c r="T49" s="169">
        <f t="shared" si="62"/>
        <v>244394</v>
      </c>
      <c r="U49" s="140">
        <v>0</v>
      </c>
      <c r="V49" s="169">
        <f>T49+U49</f>
        <v>244394</v>
      </c>
      <c r="W49" s="40">
        <f t="shared" si="47"/>
        <v>52.36153711877509</v>
      </c>
    </row>
    <row r="50" spans="2:25" ht="14.25" thickTop="1" thickBot="1" x14ac:dyDescent="0.25">
      <c r="B50" s="126" t="s">
        <v>24</v>
      </c>
      <c r="C50" s="127">
        <f>+C47+C48+C49</f>
        <v>1538</v>
      </c>
      <c r="D50" s="129">
        <f t="shared" ref="D50:H50" si="64">+D47+D48+D49</f>
        <v>1538</v>
      </c>
      <c r="E50" s="153">
        <f t="shared" si="64"/>
        <v>3076</v>
      </c>
      <c r="F50" s="127">
        <f t="shared" si="64"/>
        <v>2458</v>
      </c>
      <c r="G50" s="129">
        <f t="shared" si="64"/>
        <v>2458</v>
      </c>
      <c r="H50" s="162">
        <f t="shared" si="64"/>
        <v>4916</v>
      </c>
      <c r="I50" s="130">
        <f t="shared" si="43"/>
        <v>59.81794538361509</v>
      </c>
      <c r="J50" s="3"/>
      <c r="K50" s="3"/>
      <c r="L50" s="41" t="s">
        <v>24</v>
      </c>
      <c r="M50" s="45">
        <f>+M47+M48+M49</f>
        <v>234475</v>
      </c>
      <c r="N50" s="43">
        <f t="shared" ref="N50:V50" si="65">+N47+N48+N49</f>
        <v>244913</v>
      </c>
      <c r="O50" s="170">
        <f t="shared" si="65"/>
        <v>479388</v>
      </c>
      <c r="P50" s="43">
        <f t="shared" si="65"/>
        <v>0</v>
      </c>
      <c r="Q50" s="170">
        <f t="shared" si="65"/>
        <v>479388</v>
      </c>
      <c r="R50" s="45">
        <f t="shared" si="65"/>
        <v>380290</v>
      </c>
      <c r="S50" s="43">
        <f t="shared" si="65"/>
        <v>387247</v>
      </c>
      <c r="T50" s="170">
        <f t="shared" si="65"/>
        <v>767537</v>
      </c>
      <c r="U50" s="43">
        <f t="shared" si="65"/>
        <v>0</v>
      </c>
      <c r="V50" s="170">
        <f t="shared" si="65"/>
        <v>767537</v>
      </c>
      <c r="W50" s="46">
        <f t="shared" si="47"/>
        <v>60.107678957337264</v>
      </c>
    </row>
    <row r="51" spans="2:25" ht="14.25" thickTop="1" thickBot="1" x14ac:dyDescent="0.25">
      <c r="B51" s="126" t="s">
        <v>62</v>
      </c>
      <c r="C51" s="127">
        <f t="shared" ref="C51:H51" si="66">+C42+C46+C50</f>
        <v>5361</v>
      </c>
      <c r="D51" s="129">
        <f t="shared" si="66"/>
        <v>5361</v>
      </c>
      <c r="E51" s="153">
        <f t="shared" si="66"/>
        <v>10722</v>
      </c>
      <c r="F51" s="127">
        <f t="shared" si="66"/>
        <v>7786</v>
      </c>
      <c r="G51" s="129">
        <f t="shared" si="66"/>
        <v>7787</v>
      </c>
      <c r="H51" s="159">
        <f t="shared" si="66"/>
        <v>15573</v>
      </c>
      <c r="I51" s="131">
        <f>IF(E51=0,0,((H51/E51)-1)*100)</f>
        <v>45.243424734191386</v>
      </c>
      <c r="J51" s="7"/>
      <c r="K51" s="3"/>
      <c r="L51" s="41" t="s">
        <v>62</v>
      </c>
      <c r="M51" s="45">
        <f t="shared" ref="M51:V51" si="67">+M42+M46+M50</f>
        <v>781090</v>
      </c>
      <c r="N51" s="43">
        <f t="shared" si="67"/>
        <v>811881</v>
      </c>
      <c r="O51" s="170">
        <f t="shared" si="67"/>
        <v>1592971</v>
      </c>
      <c r="P51" s="44">
        <f t="shared" si="67"/>
        <v>0</v>
      </c>
      <c r="Q51" s="173">
        <f t="shared" si="67"/>
        <v>1592971</v>
      </c>
      <c r="R51" s="45">
        <f t="shared" si="67"/>
        <v>1127061</v>
      </c>
      <c r="S51" s="43">
        <f t="shared" si="67"/>
        <v>1149078</v>
      </c>
      <c r="T51" s="170">
        <f t="shared" si="67"/>
        <v>2276139</v>
      </c>
      <c r="U51" s="44">
        <f t="shared" si="67"/>
        <v>0</v>
      </c>
      <c r="V51" s="173">
        <f t="shared" si="67"/>
        <v>2276139</v>
      </c>
      <c r="W51" s="46">
        <f>IF(Q51=0,0,((V51/Q51)-1)*100)</f>
        <v>42.886405339456914</v>
      </c>
      <c r="X51" s="280"/>
      <c r="Y51" s="280"/>
    </row>
    <row r="52" spans="2:25" ht="14.25" thickTop="1" thickBot="1" x14ac:dyDescent="0.25">
      <c r="B52" s="126" t="s">
        <v>7</v>
      </c>
      <c r="C52" s="127">
        <f>+C51+C38</f>
        <v>7192</v>
      </c>
      <c r="D52" s="129">
        <f t="shared" ref="D52:H52" si="68">+D51+D38</f>
        <v>7221</v>
      </c>
      <c r="E52" s="153">
        <f t="shared" si="68"/>
        <v>14413</v>
      </c>
      <c r="F52" s="127">
        <f t="shared" si="68"/>
        <v>10069</v>
      </c>
      <c r="G52" s="129">
        <f t="shared" si="68"/>
        <v>10068</v>
      </c>
      <c r="H52" s="159">
        <f t="shared" si="68"/>
        <v>20137</v>
      </c>
      <c r="I52" s="131">
        <f t="shared" ref="I52" si="69">IF(E52=0,0,((H52/E52)-1)*100)</f>
        <v>39.71414695066953</v>
      </c>
      <c r="J52" s="7"/>
      <c r="K52" s="7"/>
      <c r="L52" s="41" t="s">
        <v>7</v>
      </c>
      <c r="M52" s="45">
        <f>+M51+M38</f>
        <v>1053195</v>
      </c>
      <c r="N52" s="43">
        <f t="shared" ref="N52:V52" si="70">+N51+N38</f>
        <v>1083885</v>
      </c>
      <c r="O52" s="170">
        <f t="shared" si="70"/>
        <v>2137080</v>
      </c>
      <c r="P52" s="44">
        <f t="shared" si="70"/>
        <v>0</v>
      </c>
      <c r="Q52" s="173">
        <f t="shared" si="70"/>
        <v>2137080</v>
      </c>
      <c r="R52" s="45">
        <f t="shared" si="70"/>
        <v>1482313</v>
      </c>
      <c r="S52" s="43">
        <f t="shared" si="70"/>
        <v>1499367</v>
      </c>
      <c r="T52" s="170">
        <f t="shared" si="70"/>
        <v>2981680</v>
      </c>
      <c r="U52" s="44">
        <f t="shared" si="70"/>
        <v>0</v>
      </c>
      <c r="V52" s="173">
        <f t="shared" si="70"/>
        <v>2981680</v>
      </c>
      <c r="W52" s="46">
        <f t="shared" ref="W52" si="71">IF(Q52=0,0,((V52/Q52)-1)*100)</f>
        <v>39.521215864637725</v>
      </c>
      <c r="X52" s="280"/>
      <c r="Y52" s="280"/>
    </row>
    <row r="53" spans="2:25" ht="14.25" thickTop="1" thickBot="1" x14ac:dyDescent="0.25">
      <c r="B53" s="138" t="s">
        <v>60</v>
      </c>
      <c r="C53" s="102"/>
      <c r="D53" s="102"/>
      <c r="E53" s="102"/>
      <c r="F53" s="102"/>
      <c r="G53" s="102"/>
      <c r="H53" s="102"/>
      <c r="I53" s="103"/>
      <c r="J53" s="3"/>
      <c r="K53" s="3"/>
      <c r="L53" s="53" t="s">
        <v>60</v>
      </c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2"/>
    </row>
    <row r="54" spans="2:25" ht="13.5" thickTop="1" x14ac:dyDescent="0.2">
      <c r="B54" s="528" t="s">
        <v>27</v>
      </c>
      <c r="C54" s="529"/>
      <c r="D54" s="529"/>
      <c r="E54" s="529"/>
      <c r="F54" s="529"/>
      <c r="G54" s="529"/>
      <c r="H54" s="529"/>
      <c r="I54" s="530"/>
      <c r="J54" s="3"/>
      <c r="K54" s="3"/>
      <c r="L54" s="531" t="s">
        <v>28</v>
      </c>
      <c r="M54" s="532"/>
      <c r="N54" s="532"/>
      <c r="O54" s="532"/>
      <c r="P54" s="532"/>
      <c r="Q54" s="532"/>
      <c r="R54" s="532"/>
      <c r="S54" s="532"/>
      <c r="T54" s="532"/>
      <c r="U54" s="532"/>
      <c r="V54" s="532"/>
      <c r="W54" s="533"/>
    </row>
    <row r="55" spans="2:25" ht="13.5" thickBot="1" x14ac:dyDescent="0.25">
      <c r="B55" s="534" t="s">
        <v>30</v>
      </c>
      <c r="C55" s="535"/>
      <c r="D55" s="535"/>
      <c r="E55" s="535"/>
      <c r="F55" s="535"/>
      <c r="G55" s="535"/>
      <c r="H55" s="535"/>
      <c r="I55" s="536"/>
      <c r="J55" s="3"/>
      <c r="K55" s="3"/>
      <c r="L55" s="537" t="s">
        <v>50</v>
      </c>
      <c r="M55" s="538"/>
      <c r="N55" s="538"/>
      <c r="O55" s="538"/>
      <c r="P55" s="538"/>
      <c r="Q55" s="538"/>
      <c r="R55" s="538"/>
      <c r="S55" s="538"/>
      <c r="T55" s="538"/>
      <c r="U55" s="538"/>
      <c r="V55" s="538"/>
      <c r="W55" s="539"/>
    </row>
    <row r="56" spans="2:25" ht="14.25" thickTop="1" thickBot="1" x14ac:dyDescent="0.25">
      <c r="B56" s="101"/>
      <c r="C56" s="102"/>
      <c r="D56" s="102"/>
      <c r="E56" s="102"/>
      <c r="F56" s="102"/>
      <c r="G56" s="102"/>
      <c r="H56" s="102"/>
      <c r="I56" s="103"/>
      <c r="J56" s="3"/>
      <c r="K56" s="3"/>
      <c r="L56" s="15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2"/>
    </row>
    <row r="57" spans="2:25" ht="14.25" thickTop="1" thickBot="1" x14ac:dyDescent="0.25">
      <c r="B57" s="104"/>
      <c r="C57" s="554" t="s">
        <v>58</v>
      </c>
      <c r="D57" s="555"/>
      <c r="E57" s="556"/>
      <c r="F57" s="540" t="s">
        <v>59</v>
      </c>
      <c r="G57" s="541"/>
      <c r="H57" s="542"/>
      <c r="I57" s="105" t="s">
        <v>2</v>
      </c>
      <c r="J57" s="3"/>
      <c r="K57" s="3"/>
      <c r="L57" s="11"/>
      <c r="M57" s="543" t="s">
        <v>58</v>
      </c>
      <c r="N57" s="544"/>
      <c r="O57" s="544"/>
      <c r="P57" s="544"/>
      <c r="Q57" s="545"/>
      <c r="R57" s="543" t="s">
        <v>59</v>
      </c>
      <c r="S57" s="544"/>
      <c r="T57" s="544"/>
      <c r="U57" s="544"/>
      <c r="V57" s="545"/>
      <c r="W57" s="12" t="s">
        <v>2</v>
      </c>
    </row>
    <row r="58" spans="2:25" ht="13.5" thickTop="1" x14ac:dyDescent="0.2">
      <c r="B58" s="106" t="s">
        <v>3</v>
      </c>
      <c r="C58" s="107"/>
      <c r="D58" s="108"/>
      <c r="E58" s="109"/>
      <c r="F58" s="107"/>
      <c r="G58" s="108"/>
      <c r="H58" s="109"/>
      <c r="I58" s="110" t="s">
        <v>4</v>
      </c>
      <c r="J58" s="3"/>
      <c r="K58" s="3"/>
      <c r="L58" s="13" t="s">
        <v>3</v>
      </c>
      <c r="M58" s="14"/>
      <c r="N58" s="15"/>
      <c r="O58" s="16"/>
      <c r="P58" s="17"/>
      <c r="Q58" s="18"/>
      <c r="R58" s="19"/>
      <c r="S58" s="15"/>
      <c r="T58" s="16"/>
      <c r="U58" s="17"/>
      <c r="V58" s="20"/>
      <c r="W58" s="21" t="s">
        <v>4</v>
      </c>
    </row>
    <row r="59" spans="2:25" ht="13.5" thickBot="1" x14ac:dyDescent="0.25">
      <c r="B59" s="111" t="s">
        <v>29</v>
      </c>
      <c r="C59" s="112" t="s">
        <v>5</v>
      </c>
      <c r="D59" s="113" t="s">
        <v>6</v>
      </c>
      <c r="E59" s="114" t="s">
        <v>7</v>
      </c>
      <c r="F59" s="112" t="s">
        <v>5</v>
      </c>
      <c r="G59" s="113" t="s">
        <v>6</v>
      </c>
      <c r="H59" s="114" t="s">
        <v>7</v>
      </c>
      <c r="I59" s="115"/>
      <c r="J59" s="3"/>
      <c r="K59" s="3"/>
      <c r="L59" s="22"/>
      <c r="M59" s="23" t="s">
        <v>8</v>
      </c>
      <c r="N59" s="24" t="s">
        <v>9</v>
      </c>
      <c r="O59" s="25" t="s">
        <v>31</v>
      </c>
      <c r="P59" s="26" t="s">
        <v>32</v>
      </c>
      <c r="Q59" s="25" t="s">
        <v>7</v>
      </c>
      <c r="R59" s="27" t="s">
        <v>8</v>
      </c>
      <c r="S59" s="24" t="s">
        <v>9</v>
      </c>
      <c r="T59" s="25" t="s">
        <v>31</v>
      </c>
      <c r="U59" s="26" t="s">
        <v>32</v>
      </c>
      <c r="V59" s="25" t="s">
        <v>7</v>
      </c>
      <c r="W59" s="28"/>
    </row>
    <row r="60" spans="2:25" ht="5.25" customHeight="1" thickTop="1" x14ac:dyDescent="0.2">
      <c r="B60" s="106"/>
      <c r="C60" s="116"/>
      <c r="D60" s="117"/>
      <c r="E60" s="118"/>
      <c r="F60" s="116"/>
      <c r="G60" s="117"/>
      <c r="H60" s="118"/>
      <c r="I60" s="119"/>
      <c r="J60" s="3"/>
      <c r="K60" s="3"/>
      <c r="L60" s="13"/>
      <c r="M60" s="29"/>
      <c r="N60" s="30"/>
      <c r="O60" s="31"/>
      <c r="P60" s="32"/>
      <c r="Q60" s="31"/>
      <c r="R60" s="33"/>
      <c r="S60" s="30"/>
      <c r="T60" s="31"/>
      <c r="U60" s="32"/>
      <c r="V60" s="34"/>
      <c r="W60" s="35"/>
    </row>
    <row r="61" spans="2:25" x14ac:dyDescent="0.2">
      <c r="B61" s="106" t="s">
        <v>10</v>
      </c>
      <c r="C61" s="120">
        <f t="shared" ref="C61:H63" si="72">+C9+C35</f>
        <v>651</v>
      </c>
      <c r="D61" s="122">
        <f t="shared" si="72"/>
        <v>649</v>
      </c>
      <c r="E61" s="158">
        <f t="shared" si="72"/>
        <v>1300</v>
      </c>
      <c r="F61" s="120">
        <f t="shared" si="72"/>
        <v>834</v>
      </c>
      <c r="G61" s="122">
        <f t="shared" si="72"/>
        <v>834</v>
      </c>
      <c r="H61" s="158">
        <f t="shared" si="72"/>
        <v>1668</v>
      </c>
      <c r="I61" s="123">
        <f t="shared" ref="I61:I63" si="73">IF(E61=0,0,((H61/E61)-1)*100)</f>
        <v>28.307692307692299</v>
      </c>
      <c r="J61" s="3"/>
      <c r="K61" s="6"/>
      <c r="L61" s="13" t="s">
        <v>10</v>
      </c>
      <c r="M61" s="36">
        <f t="shared" ref="M61:N63" si="74">+M9+M35</f>
        <v>90584</v>
      </c>
      <c r="N61" s="37">
        <f t="shared" si="74"/>
        <v>92303</v>
      </c>
      <c r="O61" s="169">
        <f>SUM(M61:N61)</f>
        <v>182887</v>
      </c>
      <c r="P61" s="38">
        <f t="shared" ref="P61:S63" si="75">+P9+P35</f>
        <v>0</v>
      </c>
      <c r="Q61" s="169">
        <f t="shared" si="75"/>
        <v>182887</v>
      </c>
      <c r="R61" s="39">
        <f t="shared" si="75"/>
        <v>119365</v>
      </c>
      <c r="S61" s="37">
        <f t="shared" si="75"/>
        <v>118793</v>
      </c>
      <c r="T61" s="169">
        <f>SUM(R61:S61)</f>
        <v>238158</v>
      </c>
      <c r="U61" s="38">
        <f>U9+U35</f>
        <v>0</v>
      </c>
      <c r="V61" s="172">
        <f>+T61+U61</f>
        <v>238158</v>
      </c>
      <c r="W61" s="40">
        <f t="shared" ref="W61:W63" si="76">IF(Q61=0,0,((V61/Q61)-1)*100)</f>
        <v>30.22139353808635</v>
      </c>
    </row>
    <row r="62" spans="2:25" x14ac:dyDescent="0.2">
      <c r="B62" s="106" t="s">
        <v>11</v>
      </c>
      <c r="C62" s="120">
        <f t="shared" si="72"/>
        <v>649</v>
      </c>
      <c r="D62" s="122">
        <f t="shared" si="72"/>
        <v>650</v>
      </c>
      <c r="E62" s="158">
        <f t="shared" si="72"/>
        <v>1299</v>
      </c>
      <c r="F62" s="120">
        <f t="shared" si="72"/>
        <v>810</v>
      </c>
      <c r="G62" s="122">
        <f t="shared" si="72"/>
        <v>810</v>
      </c>
      <c r="H62" s="158">
        <f t="shared" si="72"/>
        <v>1620</v>
      </c>
      <c r="I62" s="123">
        <f t="shared" si="73"/>
        <v>24.711316397228632</v>
      </c>
      <c r="J62" s="3"/>
      <c r="K62" s="6"/>
      <c r="L62" s="13" t="s">
        <v>11</v>
      </c>
      <c r="M62" s="36">
        <f t="shared" si="74"/>
        <v>95491</v>
      </c>
      <c r="N62" s="37">
        <f t="shared" si="74"/>
        <v>94384</v>
      </c>
      <c r="O62" s="169">
        <f t="shared" ref="O62:O63" si="77">SUM(M62:N62)</f>
        <v>189875</v>
      </c>
      <c r="P62" s="38">
        <f t="shared" si="75"/>
        <v>0</v>
      </c>
      <c r="Q62" s="169">
        <f t="shared" si="75"/>
        <v>189875</v>
      </c>
      <c r="R62" s="39">
        <f t="shared" si="75"/>
        <v>130370</v>
      </c>
      <c r="S62" s="37">
        <f t="shared" si="75"/>
        <v>127429</v>
      </c>
      <c r="T62" s="169">
        <f t="shared" ref="T62:T63" si="78">SUM(R62:S62)</f>
        <v>257799</v>
      </c>
      <c r="U62" s="38">
        <f>U10+U36</f>
        <v>0</v>
      </c>
      <c r="V62" s="172">
        <f>+T62+U62</f>
        <v>257799</v>
      </c>
      <c r="W62" s="40">
        <f t="shared" si="76"/>
        <v>35.773008558262021</v>
      </c>
    </row>
    <row r="63" spans="2:25" ht="13.5" thickBot="1" x14ac:dyDescent="0.25">
      <c r="B63" s="111" t="s">
        <v>12</v>
      </c>
      <c r="C63" s="124">
        <f t="shared" si="72"/>
        <v>758</v>
      </c>
      <c r="D63" s="125">
        <f t="shared" si="72"/>
        <v>787</v>
      </c>
      <c r="E63" s="158">
        <f t="shared" si="72"/>
        <v>1545</v>
      </c>
      <c r="F63" s="124">
        <f t="shared" si="72"/>
        <v>1041</v>
      </c>
      <c r="G63" s="125">
        <f t="shared" si="72"/>
        <v>1039</v>
      </c>
      <c r="H63" s="158">
        <f t="shared" si="72"/>
        <v>2080</v>
      </c>
      <c r="I63" s="123">
        <f t="shared" si="73"/>
        <v>34.627831715210355</v>
      </c>
      <c r="J63" s="3"/>
      <c r="K63" s="6"/>
      <c r="L63" s="22" t="s">
        <v>12</v>
      </c>
      <c r="M63" s="36">
        <f t="shared" si="74"/>
        <v>118989</v>
      </c>
      <c r="N63" s="37">
        <f t="shared" si="74"/>
        <v>116988</v>
      </c>
      <c r="O63" s="169">
        <f t="shared" si="77"/>
        <v>235977</v>
      </c>
      <c r="P63" s="38">
        <f t="shared" si="75"/>
        <v>0</v>
      </c>
      <c r="Q63" s="169">
        <f t="shared" si="75"/>
        <v>235977</v>
      </c>
      <c r="R63" s="39">
        <f t="shared" si="75"/>
        <v>158287</v>
      </c>
      <c r="S63" s="37">
        <f t="shared" si="75"/>
        <v>153814</v>
      </c>
      <c r="T63" s="169">
        <f t="shared" si="78"/>
        <v>312101</v>
      </c>
      <c r="U63" s="38">
        <f>U11+U37</f>
        <v>0</v>
      </c>
      <c r="V63" s="172">
        <f>+T63+U63</f>
        <v>312101</v>
      </c>
      <c r="W63" s="40">
        <f t="shared" si="76"/>
        <v>32.25907609639922</v>
      </c>
    </row>
    <row r="64" spans="2:25" ht="14.25" thickTop="1" thickBot="1" x14ac:dyDescent="0.25">
      <c r="B64" s="126" t="s">
        <v>57</v>
      </c>
      <c r="C64" s="127">
        <f>+C61+C62+C63</f>
        <v>2058</v>
      </c>
      <c r="D64" s="128">
        <f t="shared" ref="D64:H64" si="79">+D61+D62+D63</f>
        <v>2086</v>
      </c>
      <c r="E64" s="153">
        <f t="shared" si="79"/>
        <v>4144</v>
      </c>
      <c r="F64" s="127">
        <f t="shared" si="79"/>
        <v>2685</v>
      </c>
      <c r="G64" s="129">
        <f t="shared" si="79"/>
        <v>2683</v>
      </c>
      <c r="H64" s="162">
        <f t="shared" si="79"/>
        <v>5368</v>
      </c>
      <c r="I64" s="130">
        <f>IF(E64=0,0,((H64/E64)-1)*100)</f>
        <v>29.536679536679532</v>
      </c>
      <c r="J64" s="3"/>
      <c r="K64" s="3"/>
      <c r="L64" s="41" t="s">
        <v>57</v>
      </c>
      <c r="M64" s="42">
        <f>+M61+M62+M63</f>
        <v>305064</v>
      </c>
      <c r="N64" s="43">
        <f t="shared" ref="N64:V64" si="80">+N61+N62+N63</f>
        <v>303675</v>
      </c>
      <c r="O64" s="170">
        <f t="shared" si="80"/>
        <v>608739</v>
      </c>
      <c r="P64" s="44">
        <f t="shared" si="80"/>
        <v>0</v>
      </c>
      <c r="Q64" s="170">
        <f t="shared" si="80"/>
        <v>608739</v>
      </c>
      <c r="R64" s="45">
        <f t="shared" si="80"/>
        <v>408022</v>
      </c>
      <c r="S64" s="43">
        <f t="shared" si="80"/>
        <v>400036</v>
      </c>
      <c r="T64" s="170">
        <f t="shared" si="80"/>
        <v>808058</v>
      </c>
      <c r="U64" s="43">
        <f t="shared" si="80"/>
        <v>0</v>
      </c>
      <c r="V64" s="170">
        <f t="shared" si="80"/>
        <v>808058</v>
      </c>
      <c r="W64" s="46">
        <f>IF(Q64=0,0,((V64/Q64)-1)*100)</f>
        <v>32.742932521162601</v>
      </c>
    </row>
    <row r="65" spans="2:25" ht="13.5" thickTop="1" x14ac:dyDescent="0.2">
      <c r="B65" s="106" t="s">
        <v>13</v>
      </c>
      <c r="C65" s="120">
        <f t="shared" ref="C65:H67" si="81">+C13+C39</f>
        <v>851</v>
      </c>
      <c r="D65" s="122">
        <f t="shared" si="81"/>
        <v>851</v>
      </c>
      <c r="E65" s="158">
        <f t="shared" si="81"/>
        <v>1702</v>
      </c>
      <c r="F65" s="120">
        <f t="shared" si="81"/>
        <v>1126</v>
      </c>
      <c r="G65" s="122">
        <f t="shared" si="81"/>
        <v>1126</v>
      </c>
      <c r="H65" s="158">
        <f t="shared" si="81"/>
        <v>2252</v>
      </c>
      <c r="I65" s="123">
        <f t="shared" ref="I65:I76" si="82">IF(E65=0,0,((H65/E65)-1)*100)</f>
        <v>32.31492361927144</v>
      </c>
      <c r="J65" s="3"/>
      <c r="K65" s="3"/>
      <c r="L65" s="13" t="s">
        <v>13</v>
      </c>
      <c r="M65" s="36">
        <f t="shared" ref="M65:N67" si="83">+M13+M39</f>
        <v>117575</v>
      </c>
      <c r="N65" s="37">
        <f t="shared" si="83"/>
        <v>127304</v>
      </c>
      <c r="O65" s="169">
        <f t="shared" ref="O65:O66" si="84">SUM(M65:N65)</f>
        <v>244879</v>
      </c>
      <c r="P65" s="38">
        <f t="shared" ref="P65:S67" si="85">+P13+P39</f>
        <v>0</v>
      </c>
      <c r="Q65" s="169">
        <f t="shared" si="85"/>
        <v>244879</v>
      </c>
      <c r="R65" s="39">
        <f t="shared" si="85"/>
        <v>161281</v>
      </c>
      <c r="S65" s="37">
        <f t="shared" si="85"/>
        <v>161350</v>
      </c>
      <c r="T65" s="169">
        <f t="shared" ref="T65:T66" si="86">SUM(R65:S65)</f>
        <v>322631</v>
      </c>
      <c r="U65" s="38">
        <f>U13+U39</f>
        <v>0</v>
      </c>
      <c r="V65" s="172">
        <f>+T65+U65</f>
        <v>322631</v>
      </c>
      <c r="W65" s="40">
        <f t="shared" ref="W65:W76" si="87">IF(Q65=0,0,((V65/Q65)-1)*100)</f>
        <v>31.751191404734591</v>
      </c>
    </row>
    <row r="66" spans="2:25" x14ac:dyDescent="0.2">
      <c r="B66" s="106" t="s">
        <v>14</v>
      </c>
      <c r="C66" s="120">
        <f t="shared" si="81"/>
        <v>733</v>
      </c>
      <c r="D66" s="122">
        <f t="shared" si="81"/>
        <v>733</v>
      </c>
      <c r="E66" s="158">
        <f t="shared" si="81"/>
        <v>1466</v>
      </c>
      <c r="F66" s="120">
        <f t="shared" si="81"/>
        <v>998</v>
      </c>
      <c r="G66" s="122">
        <f t="shared" si="81"/>
        <v>999</v>
      </c>
      <c r="H66" s="158">
        <f t="shared" si="81"/>
        <v>1997</v>
      </c>
      <c r="I66" s="123">
        <f t="shared" si="82"/>
        <v>36.221009549795369</v>
      </c>
      <c r="J66" s="3"/>
      <c r="K66" s="3"/>
      <c r="L66" s="13" t="s">
        <v>14</v>
      </c>
      <c r="M66" s="36">
        <f t="shared" si="83"/>
        <v>110153</v>
      </c>
      <c r="N66" s="37">
        <f t="shared" si="83"/>
        <v>115931</v>
      </c>
      <c r="O66" s="169">
        <f t="shared" si="84"/>
        <v>226084</v>
      </c>
      <c r="P66" s="38">
        <f t="shared" si="85"/>
        <v>0</v>
      </c>
      <c r="Q66" s="169">
        <f t="shared" si="85"/>
        <v>226084</v>
      </c>
      <c r="R66" s="39">
        <f t="shared" si="85"/>
        <v>140957</v>
      </c>
      <c r="S66" s="37">
        <f t="shared" si="85"/>
        <v>149992</v>
      </c>
      <c r="T66" s="169">
        <f t="shared" si="86"/>
        <v>290949</v>
      </c>
      <c r="U66" s="38">
        <f>U14+U40</f>
        <v>0</v>
      </c>
      <c r="V66" s="172">
        <f>+T66+U66</f>
        <v>290949</v>
      </c>
      <c r="W66" s="40">
        <f t="shared" si="87"/>
        <v>28.690663647139992</v>
      </c>
    </row>
    <row r="67" spans="2:25" ht="13.5" thickBot="1" x14ac:dyDescent="0.25">
      <c r="B67" s="106" t="s">
        <v>15</v>
      </c>
      <c r="C67" s="120">
        <f t="shared" si="81"/>
        <v>812</v>
      </c>
      <c r="D67" s="122">
        <f t="shared" si="81"/>
        <v>812</v>
      </c>
      <c r="E67" s="158">
        <f t="shared" si="81"/>
        <v>1624</v>
      </c>
      <c r="F67" s="120">
        <f t="shared" si="81"/>
        <v>1219</v>
      </c>
      <c r="G67" s="122">
        <f t="shared" si="81"/>
        <v>1219</v>
      </c>
      <c r="H67" s="158">
        <f t="shared" si="81"/>
        <v>2438</v>
      </c>
      <c r="I67" s="123">
        <f>IF(E67=0,0,((H67/E67)-1)*100)</f>
        <v>50.123152709359609</v>
      </c>
      <c r="J67" s="3"/>
      <c r="K67" s="3"/>
      <c r="L67" s="13" t="s">
        <v>15</v>
      </c>
      <c r="M67" s="36">
        <f t="shared" si="83"/>
        <v>115650</v>
      </c>
      <c r="N67" s="37">
        <f t="shared" si="83"/>
        <v>118527</v>
      </c>
      <c r="O67" s="169">
        <f>SUM(M67:N67)</f>
        <v>234177</v>
      </c>
      <c r="P67" s="38">
        <f t="shared" si="85"/>
        <v>0</v>
      </c>
      <c r="Q67" s="169">
        <f t="shared" si="85"/>
        <v>234177</v>
      </c>
      <c r="R67" s="39">
        <f t="shared" si="85"/>
        <v>156182</v>
      </c>
      <c r="S67" s="37">
        <f t="shared" si="85"/>
        <v>162048</v>
      </c>
      <c r="T67" s="169">
        <f>SUM(R67:S67)</f>
        <v>318230</v>
      </c>
      <c r="U67" s="38">
        <f>U15+U41</f>
        <v>0</v>
      </c>
      <c r="V67" s="172">
        <f>+T67+U67</f>
        <v>318230</v>
      </c>
      <c r="W67" s="40">
        <f>IF(Q67=0,0,((V67/Q67)-1)*100)</f>
        <v>35.892935685400353</v>
      </c>
    </row>
    <row r="68" spans="2:25" ht="14.25" thickTop="1" thickBot="1" x14ac:dyDescent="0.25">
      <c r="B68" s="126" t="s">
        <v>61</v>
      </c>
      <c r="C68" s="127">
        <f>+C65+C66+C67</f>
        <v>2396</v>
      </c>
      <c r="D68" s="129">
        <f t="shared" ref="D68:H68" si="88">+D65+D66+D67</f>
        <v>2396</v>
      </c>
      <c r="E68" s="153">
        <f t="shared" si="88"/>
        <v>4792</v>
      </c>
      <c r="F68" s="127">
        <f t="shared" si="88"/>
        <v>3343</v>
      </c>
      <c r="G68" s="129">
        <f t="shared" si="88"/>
        <v>3344</v>
      </c>
      <c r="H68" s="159">
        <f t="shared" si="88"/>
        <v>6687</v>
      </c>
      <c r="I68" s="131">
        <f>IF(E68=0,0,((H68/E68)-1)*100)</f>
        <v>39.545075125208683</v>
      </c>
      <c r="J68" s="7"/>
      <c r="K68" s="7"/>
      <c r="L68" s="41" t="s">
        <v>61</v>
      </c>
      <c r="M68" s="45">
        <f>+M65+M66+M67</f>
        <v>343378</v>
      </c>
      <c r="N68" s="43">
        <f t="shared" ref="N68:V68" si="89">+N65+N66+N67</f>
        <v>361762</v>
      </c>
      <c r="O68" s="170">
        <f t="shared" si="89"/>
        <v>705140</v>
      </c>
      <c r="P68" s="44">
        <f t="shared" si="89"/>
        <v>0</v>
      </c>
      <c r="Q68" s="173">
        <f t="shared" si="89"/>
        <v>705140</v>
      </c>
      <c r="R68" s="45">
        <f t="shared" si="89"/>
        <v>458420</v>
      </c>
      <c r="S68" s="43">
        <f t="shared" si="89"/>
        <v>473390</v>
      </c>
      <c r="T68" s="170">
        <f t="shared" si="89"/>
        <v>931810</v>
      </c>
      <c r="U68" s="44">
        <f t="shared" si="89"/>
        <v>0</v>
      </c>
      <c r="V68" s="173">
        <f t="shared" si="89"/>
        <v>931810</v>
      </c>
      <c r="W68" s="46">
        <f>IF(Q68=0,0,((V68/Q68)-1)*100)</f>
        <v>32.145389568029039</v>
      </c>
      <c r="X68" s="280"/>
      <c r="Y68" s="280"/>
    </row>
    <row r="69" spans="2:25" ht="13.5" thickTop="1" x14ac:dyDescent="0.2">
      <c r="B69" s="106" t="s">
        <v>16</v>
      </c>
      <c r="C69" s="120">
        <f t="shared" ref="C69:H71" si="90">+C17+C43</f>
        <v>749</v>
      </c>
      <c r="D69" s="122">
        <f t="shared" si="90"/>
        <v>749</v>
      </c>
      <c r="E69" s="158">
        <f t="shared" si="90"/>
        <v>1498</v>
      </c>
      <c r="F69" s="120">
        <f t="shared" si="90"/>
        <v>1132</v>
      </c>
      <c r="G69" s="122">
        <f t="shared" si="90"/>
        <v>1132</v>
      </c>
      <c r="H69" s="158">
        <f t="shared" si="90"/>
        <v>2264</v>
      </c>
      <c r="I69" s="123">
        <f t="shared" si="82"/>
        <v>51.134846461949259</v>
      </c>
      <c r="J69" s="7"/>
      <c r="K69" s="3"/>
      <c r="L69" s="13" t="s">
        <v>16</v>
      </c>
      <c r="M69" s="36">
        <f t="shared" ref="M69:N71" si="91">+M17+M43</f>
        <v>103938</v>
      </c>
      <c r="N69" s="37">
        <f t="shared" si="91"/>
        <v>104046</v>
      </c>
      <c r="O69" s="169">
        <f t="shared" ref="O69:O71" si="92">SUM(M69:N69)</f>
        <v>207984</v>
      </c>
      <c r="P69" s="38">
        <f t="shared" ref="P69:S71" si="93">+P17+P43</f>
        <v>0</v>
      </c>
      <c r="Q69" s="169">
        <f t="shared" si="93"/>
        <v>207984</v>
      </c>
      <c r="R69" s="39">
        <f t="shared" si="93"/>
        <v>155571</v>
      </c>
      <c r="S69" s="37">
        <f t="shared" si="93"/>
        <v>156052</v>
      </c>
      <c r="T69" s="169">
        <f t="shared" ref="T69:T71" si="94">SUM(R69:S69)</f>
        <v>311623</v>
      </c>
      <c r="U69" s="38">
        <f>U17+U43</f>
        <v>0</v>
      </c>
      <c r="V69" s="172">
        <f>+T69+U69</f>
        <v>311623</v>
      </c>
      <c r="W69" s="40">
        <f t="shared" si="87"/>
        <v>49.83027540580045</v>
      </c>
    </row>
    <row r="70" spans="2:25" x14ac:dyDescent="0.2">
      <c r="B70" s="106" t="s">
        <v>17</v>
      </c>
      <c r="C70" s="120">
        <f t="shared" si="90"/>
        <v>666</v>
      </c>
      <c r="D70" s="122">
        <f t="shared" si="90"/>
        <v>666</v>
      </c>
      <c r="E70" s="158">
        <f t="shared" si="90"/>
        <v>1332</v>
      </c>
      <c r="F70" s="120">
        <f t="shared" si="90"/>
        <v>1083</v>
      </c>
      <c r="G70" s="122">
        <f t="shared" si="90"/>
        <v>1083</v>
      </c>
      <c r="H70" s="158">
        <f t="shared" si="90"/>
        <v>2166</v>
      </c>
      <c r="I70" s="123">
        <f>IF(E70=0,0,((H70/E70)-1)*100)</f>
        <v>62.612612612612615</v>
      </c>
      <c r="J70" s="3"/>
      <c r="K70" s="3"/>
      <c r="L70" s="13" t="s">
        <v>17</v>
      </c>
      <c r="M70" s="36">
        <f t="shared" si="91"/>
        <v>91609</v>
      </c>
      <c r="N70" s="37">
        <f t="shared" si="91"/>
        <v>90717</v>
      </c>
      <c r="O70" s="169">
        <f>SUM(M70:N70)</f>
        <v>182326</v>
      </c>
      <c r="P70" s="38">
        <f t="shared" si="93"/>
        <v>0</v>
      </c>
      <c r="Q70" s="169">
        <f t="shared" si="93"/>
        <v>182326</v>
      </c>
      <c r="R70" s="39">
        <f t="shared" si="93"/>
        <v>145130</v>
      </c>
      <c r="S70" s="37">
        <f t="shared" si="93"/>
        <v>143647</v>
      </c>
      <c r="T70" s="169">
        <f>SUM(R70:S70)</f>
        <v>288777</v>
      </c>
      <c r="U70" s="140">
        <f>U18+U44</f>
        <v>0</v>
      </c>
      <c r="V70" s="169">
        <f>+T70+U70</f>
        <v>288777</v>
      </c>
      <c r="W70" s="40">
        <f>IF(Q70=0,0,((V70/Q70)-1)*100)</f>
        <v>58.384980748768697</v>
      </c>
    </row>
    <row r="71" spans="2:25" ht="13.5" thickBot="1" x14ac:dyDescent="0.25">
      <c r="B71" s="106" t="s">
        <v>18</v>
      </c>
      <c r="C71" s="120">
        <f t="shared" si="90"/>
        <v>634</v>
      </c>
      <c r="D71" s="122">
        <f t="shared" si="90"/>
        <v>634</v>
      </c>
      <c r="E71" s="158">
        <f t="shared" si="90"/>
        <v>1268</v>
      </c>
      <c r="F71" s="120">
        <f t="shared" si="90"/>
        <v>937</v>
      </c>
      <c r="G71" s="122">
        <f t="shared" si="90"/>
        <v>938</v>
      </c>
      <c r="H71" s="158">
        <f t="shared" si="90"/>
        <v>1875</v>
      </c>
      <c r="I71" s="123">
        <f t="shared" si="82"/>
        <v>47.870662460567814</v>
      </c>
      <c r="J71" s="3"/>
      <c r="K71" s="3"/>
      <c r="L71" s="13" t="s">
        <v>18</v>
      </c>
      <c r="M71" s="36">
        <f t="shared" si="91"/>
        <v>82977</v>
      </c>
      <c r="N71" s="37">
        <f t="shared" si="91"/>
        <v>82388</v>
      </c>
      <c r="O71" s="169">
        <f t="shared" si="92"/>
        <v>165365</v>
      </c>
      <c r="P71" s="38">
        <f t="shared" si="93"/>
        <v>0</v>
      </c>
      <c r="Q71" s="169">
        <f t="shared" si="93"/>
        <v>165365</v>
      </c>
      <c r="R71" s="39">
        <f t="shared" si="93"/>
        <v>135663</v>
      </c>
      <c r="S71" s="37">
        <f t="shared" si="93"/>
        <v>134895</v>
      </c>
      <c r="T71" s="169">
        <f t="shared" si="94"/>
        <v>270558</v>
      </c>
      <c r="U71" s="140">
        <f>U19+U45</f>
        <v>0</v>
      </c>
      <c r="V71" s="169">
        <f>+T71+U71</f>
        <v>270558</v>
      </c>
      <c r="W71" s="40">
        <f t="shared" si="87"/>
        <v>63.61261451939648</v>
      </c>
    </row>
    <row r="72" spans="2:25" ht="16.5" thickTop="1" thickBot="1" x14ac:dyDescent="0.25">
      <c r="B72" s="133" t="s">
        <v>19</v>
      </c>
      <c r="C72" s="134">
        <f>+C69+C70+C71</f>
        <v>2049</v>
      </c>
      <c r="D72" s="139">
        <f t="shared" ref="D72:H72" si="95">+D69+D70+D71</f>
        <v>2049</v>
      </c>
      <c r="E72" s="163">
        <f t="shared" si="95"/>
        <v>4098</v>
      </c>
      <c r="F72" s="127">
        <f t="shared" si="95"/>
        <v>3152</v>
      </c>
      <c r="G72" s="135">
        <f t="shared" si="95"/>
        <v>3153</v>
      </c>
      <c r="H72" s="160">
        <f t="shared" si="95"/>
        <v>6305</v>
      </c>
      <c r="I72" s="130">
        <f t="shared" si="82"/>
        <v>53.855539287457297</v>
      </c>
      <c r="J72" s="9"/>
      <c r="K72" s="10"/>
      <c r="L72" s="47" t="s">
        <v>19</v>
      </c>
      <c r="M72" s="48">
        <f>+M69+M70+M71</f>
        <v>278524</v>
      </c>
      <c r="N72" s="49">
        <f t="shared" ref="N72:V72" si="96">+N69+N70+N71</f>
        <v>277151</v>
      </c>
      <c r="O72" s="171">
        <f t="shared" si="96"/>
        <v>555675</v>
      </c>
      <c r="P72" s="49">
        <f t="shared" si="96"/>
        <v>0</v>
      </c>
      <c r="Q72" s="171">
        <f t="shared" si="96"/>
        <v>555675</v>
      </c>
      <c r="R72" s="48">
        <f t="shared" si="96"/>
        <v>436364</v>
      </c>
      <c r="S72" s="49">
        <f t="shared" si="96"/>
        <v>434594</v>
      </c>
      <c r="T72" s="171">
        <f t="shared" si="96"/>
        <v>870958</v>
      </c>
      <c r="U72" s="49">
        <f t="shared" si="96"/>
        <v>0</v>
      </c>
      <c r="V72" s="171">
        <f t="shared" si="96"/>
        <v>870958</v>
      </c>
      <c r="W72" s="50">
        <f t="shared" si="87"/>
        <v>56.738741170648325</v>
      </c>
    </row>
    <row r="73" spans="2:25" ht="13.5" thickTop="1" x14ac:dyDescent="0.2">
      <c r="B73" s="106" t="s">
        <v>21</v>
      </c>
      <c r="C73" s="120">
        <f t="shared" ref="C73:H75" si="97">+C21+C47</f>
        <v>609</v>
      </c>
      <c r="D73" s="122">
        <f t="shared" si="97"/>
        <v>609</v>
      </c>
      <c r="E73" s="164">
        <f t="shared" si="97"/>
        <v>1218</v>
      </c>
      <c r="F73" s="120">
        <f t="shared" si="97"/>
        <v>989</v>
      </c>
      <c r="G73" s="122">
        <f t="shared" si="97"/>
        <v>988</v>
      </c>
      <c r="H73" s="161">
        <f t="shared" si="97"/>
        <v>1977</v>
      </c>
      <c r="I73" s="123">
        <f t="shared" si="82"/>
        <v>62.315270935960584</v>
      </c>
      <c r="J73" s="3"/>
      <c r="K73" s="3"/>
      <c r="L73" s="13" t="s">
        <v>21</v>
      </c>
      <c r="M73" s="36">
        <f t="shared" ref="M73:N75" si="98">+M21+M47</f>
        <v>88612</v>
      </c>
      <c r="N73" s="37">
        <f t="shared" si="98"/>
        <v>90252</v>
      </c>
      <c r="O73" s="169">
        <f t="shared" ref="O73:O75" si="99">SUM(M73:N73)</f>
        <v>178864</v>
      </c>
      <c r="P73" s="38">
        <f t="shared" ref="P73:S75" si="100">+P21+P47</f>
        <v>0</v>
      </c>
      <c r="Q73" s="169">
        <f t="shared" si="100"/>
        <v>178864</v>
      </c>
      <c r="R73" s="39">
        <f t="shared" si="100"/>
        <v>154231</v>
      </c>
      <c r="S73" s="37">
        <f t="shared" si="100"/>
        <v>152207</v>
      </c>
      <c r="T73" s="169">
        <f t="shared" ref="T73:T75" si="101">SUM(R73:S73)</f>
        <v>306438</v>
      </c>
      <c r="U73" s="140">
        <f>U21+U47</f>
        <v>0</v>
      </c>
      <c r="V73" s="169">
        <f>+T73+U73</f>
        <v>306438</v>
      </c>
      <c r="W73" s="40">
        <f t="shared" si="87"/>
        <v>71.324581805170411</v>
      </c>
    </row>
    <row r="74" spans="2:25" x14ac:dyDescent="0.2">
      <c r="B74" s="106" t="s">
        <v>22</v>
      </c>
      <c r="C74" s="120">
        <f t="shared" si="97"/>
        <v>688</v>
      </c>
      <c r="D74" s="122">
        <f t="shared" si="97"/>
        <v>688</v>
      </c>
      <c r="E74" s="152">
        <f t="shared" si="97"/>
        <v>1376</v>
      </c>
      <c r="F74" s="120">
        <f t="shared" si="97"/>
        <v>1065</v>
      </c>
      <c r="G74" s="122">
        <f t="shared" si="97"/>
        <v>1065</v>
      </c>
      <c r="H74" s="152">
        <f t="shared" si="97"/>
        <v>2130</v>
      </c>
      <c r="I74" s="123">
        <f t="shared" si="82"/>
        <v>54.796511627906973</v>
      </c>
      <c r="J74" s="3"/>
      <c r="K74" s="3"/>
      <c r="L74" s="13" t="s">
        <v>22</v>
      </c>
      <c r="M74" s="36">
        <f t="shared" si="98"/>
        <v>96384</v>
      </c>
      <c r="N74" s="37">
        <f t="shared" si="98"/>
        <v>102015</v>
      </c>
      <c r="O74" s="169">
        <f t="shared" si="99"/>
        <v>198399</v>
      </c>
      <c r="P74" s="38">
        <f t="shared" si="100"/>
        <v>0</v>
      </c>
      <c r="Q74" s="169">
        <f t="shared" si="100"/>
        <v>198399</v>
      </c>
      <c r="R74" s="39">
        <f t="shared" si="100"/>
        <v>159939</v>
      </c>
      <c r="S74" s="37">
        <f t="shared" si="100"/>
        <v>164892</v>
      </c>
      <c r="T74" s="169">
        <f t="shared" si="101"/>
        <v>324831</v>
      </c>
      <c r="U74" s="140">
        <f>U22+U48</f>
        <v>1</v>
      </c>
      <c r="V74" s="169">
        <f>+T74+U74</f>
        <v>324832</v>
      </c>
      <c r="W74" s="40">
        <f t="shared" si="87"/>
        <v>63.726631686651643</v>
      </c>
    </row>
    <row r="75" spans="2:25" ht="13.5" thickBot="1" x14ac:dyDescent="0.25">
      <c r="B75" s="106" t="s">
        <v>23</v>
      </c>
      <c r="C75" s="120">
        <f t="shared" si="97"/>
        <v>629</v>
      </c>
      <c r="D75" s="136">
        <f t="shared" si="97"/>
        <v>629</v>
      </c>
      <c r="E75" s="156">
        <f t="shared" si="97"/>
        <v>1258</v>
      </c>
      <c r="F75" s="120">
        <f t="shared" si="97"/>
        <v>982</v>
      </c>
      <c r="G75" s="136">
        <f t="shared" si="97"/>
        <v>984</v>
      </c>
      <c r="H75" s="156">
        <f t="shared" si="97"/>
        <v>1966</v>
      </c>
      <c r="I75" s="137">
        <f t="shared" si="82"/>
        <v>56.279809220985697</v>
      </c>
      <c r="J75" s="3"/>
      <c r="K75" s="3"/>
      <c r="L75" s="13" t="s">
        <v>23</v>
      </c>
      <c r="M75" s="36">
        <f t="shared" si="98"/>
        <v>91936</v>
      </c>
      <c r="N75" s="37">
        <f t="shared" si="98"/>
        <v>93405</v>
      </c>
      <c r="O75" s="169">
        <f t="shared" si="99"/>
        <v>185341</v>
      </c>
      <c r="P75" s="38">
        <f t="shared" si="100"/>
        <v>0</v>
      </c>
      <c r="Q75" s="169">
        <f t="shared" si="100"/>
        <v>185341</v>
      </c>
      <c r="R75" s="39">
        <f t="shared" si="100"/>
        <v>146409</v>
      </c>
      <c r="S75" s="37">
        <f t="shared" si="100"/>
        <v>145757</v>
      </c>
      <c r="T75" s="169">
        <f t="shared" si="101"/>
        <v>292166</v>
      </c>
      <c r="U75" s="38">
        <f>U23+U49</f>
        <v>0</v>
      </c>
      <c r="V75" s="172">
        <f>+T75+U75</f>
        <v>292166</v>
      </c>
      <c r="W75" s="40">
        <f t="shared" si="87"/>
        <v>57.637004224645395</v>
      </c>
    </row>
    <row r="76" spans="2:25" ht="14.25" thickTop="1" thickBot="1" x14ac:dyDescent="0.25">
      <c r="B76" s="126" t="s">
        <v>24</v>
      </c>
      <c r="C76" s="127">
        <f>+C73+C74+C75</f>
        <v>1926</v>
      </c>
      <c r="D76" s="129">
        <f t="shared" ref="D76:H76" si="102">+D73+D74+D75</f>
        <v>1926</v>
      </c>
      <c r="E76" s="162">
        <f t="shared" si="102"/>
        <v>3852</v>
      </c>
      <c r="F76" s="127">
        <f t="shared" si="102"/>
        <v>3036</v>
      </c>
      <c r="G76" s="129">
        <f t="shared" si="102"/>
        <v>3037</v>
      </c>
      <c r="H76" s="162">
        <f t="shared" si="102"/>
        <v>6073</v>
      </c>
      <c r="I76" s="130">
        <f t="shared" si="82"/>
        <v>57.658359293873303</v>
      </c>
      <c r="J76" s="3"/>
      <c r="K76" s="3"/>
      <c r="L76" s="41" t="s">
        <v>24</v>
      </c>
      <c r="M76" s="42">
        <f>+M73+M74+M75</f>
        <v>276932</v>
      </c>
      <c r="N76" s="43">
        <f t="shared" ref="N76:V76" si="103">+N73+N74+N75</f>
        <v>285672</v>
      </c>
      <c r="O76" s="170">
        <f t="shared" si="103"/>
        <v>562604</v>
      </c>
      <c r="P76" s="44">
        <f t="shared" si="103"/>
        <v>0</v>
      </c>
      <c r="Q76" s="170">
        <f t="shared" si="103"/>
        <v>562604</v>
      </c>
      <c r="R76" s="45">
        <f t="shared" si="103"/>
        <v>460579</v>
      </c>
      <c r="S76" s="43">
        <f t="shared" si="103"/>
        <v>462856</v>
      </c>
      <c r="T76" s="170">
        <f t="shared" si="103"/>
        <v>923435</v>
      </c>
      <c r="U76" s="44">
        <f t="shared" si="103"/>
        <v>1</v>
      </c>
      <c r="V76" s="173">
        <f t="shared" si="103"/>
        <v>923436</v>
      </c>
      <c r="W76" s="46">
        <f t="shared" si="87"/>
        <v>64.136053067521743</v>
      </c>
    </row>
    <row r="77" spans="2:25" ht="14.25" thickTop="1" thickBot="1" x14ac:dyDescent="0.25">
      <c r="B77" s="126" t="s">
        <v>62</v>
      </c>
      <c r="C77" s="127">
        <f t="shared" ref="C77:H77" si="104">+C68+C72+C76</f>
        <v>6371</v>
      </c>
      <c r="D77" s="129">
        <f t="shared" si="104"/>
        <v>6371</v>
      </c>
      <c r="E77" s="153">
        <f t="shared" si="104"/>
        <v>12742</v>
      </c>
      <c r="F77" s="127">
        <f t="shared" si="104"/>
        <v>9531</v>
      </c>
      <c r="G77" s="129">
        <f t="shared" si="104"/>
        <v>9534</v>
      </c>
      <c r="H77" s="159">
        <f t="shared" si="104"/>
        <v>19065</v>
      </c>
      <c r="I77" s="131">
        <f>IF(E77=0,0,((H77/E77)-1)*100)</f>
        <v>49.623293046617476</v>
      </c>
      <c r="J77" s="7"/>
      <c r="K77" s="3"/>
      <c r="L77" s="41" t="s">
        <v>62</v>
      </c>
      <c r="M77" s="45">
        <f t="shared" ref="M77:V77" si="105">+M68+M72+M76</f>
        <v>898834</v>
      </c>
      <c r="N77" s="43">
        <f t="shared" si="105"/>
        <v>924585</v>
      </c>
      <c r="O77" s="170">
        <f t="shared" si="105"/>
        <v>1823419</v>
      </c>
      <c r="P77" s="44">
        <f t="shared" si="105"/>
        <v>0</v>
      </c>
      <c r="Q77" s="173">
        <f t="shared" si="105"/>
        <v>1823419</v>
      </c>
      <c r="R77" s="45">
        <f t="shared" si="105"/>
        <v>1355363</v>
      </c>
      <c r="S77" s="43">
        <f t="shared" si="105"/>
        <v>1370840</v>
      </c>
      <c r="T77" s="170">
        <f t="shared" si="105"/>
        <v>2726203</v>
      </c>
      <c r="U77" s="44">
        <f t="shared" si="105"/>
        <v>1</v>
      </c>
      <c r="V77" s="173">
        <f t="shared" si="105"/>
        <v>2726204</v>
      </c>
      <c r="W77" s="46">
        <f>IF(Q77=0,0,((V77/Q77)-1)*100)</f>
        <v>49.510562300820602</v>
      </c>
      <c r="X77" s="280"/>
      <c r="Y77" s="280"/>
    </row>
    <row r="78" spans="2:25" ht="14.25" thickTop="1" thickBot="1" x14ac:dyDescent="0.25">
      <c r="B78" s="126" t="s">
        <v>7</v>
      </c>
      <c r="C78" s="127">
        <f>+C77+C64</f>
        <v>8429</v>
      </c>
      <c r="D78" s="129">
        <f t="shared" ref="D78:H78" si="106">+D77+D64</f>
        <v>8457</v>
      </c>
      <c r="E78" s="153">
        <f t="shared" si="106"/>
        <v>16886</v>
      </c>
      <c r="F78" s="127">
        <f t="shared" si="106"/>
        <v>12216</v>
      </c>
      <c r="G78" s="129">
        <f t="shared" si="106"/>
        <v>12217</v>
      </c>
      <c r="H78" s="159">
        <f t="shared" si="106"/>
        <v>24433</v>
      </c>
      <c r="I78" s="131">
        <f>IF(E78=0,0,((H78/E78)-1)*100)</f>
        <v>44.693829207627608</v>
      </c>
      <c r="J78" s="7"/>
      <c r="K78" s="7"/>
      <c r="L78" s="41" t="s">
        <v>7</v>
      </c>
      <c r="M78" s="45">
        <f>+M77+M64</f>
        <v>1203898</v>
      </c>
      <c r="N78" s="43">
        <f t="shared" ref="N78:V78" si="107">+N77+N64</f>
        <v>1228260</v>
      </c>
      <c r="O78" s="170">
        <f t="shared" si="107"/>
        <v>2432158</v>
      </c>
      <c r="P78" s="44">
        <f t="shared" si="107"/>
        <v>0</v>
      </c>
      <c r="Q78" s="173">
        <f t="shared" si="107"/>
        <v>2432158</v>
      </c>
      <c r="R78" s="45">
        <f t="shared" si="107"/>
        <v>1763385</v>
      </c>
      <c r="S78" s="43">
        <f t="shared" si="107"/>
        <v>1770876</v>
      </c>
      <c r="T78" s="170">
        <f t="shared" si="107"/>
        <v>3534261</v>
      </c>
      <c r="U78" s="44">
        <f t="shared" si="107"/>
        <v>1</v>
      </c>
      <c r="V78" s="173">
        <f t="shared" si="107"/>
        <v>3534262</v>
      </c>
      <c r="W78" s="46">
        <f>IF(Q78=0,0,((V78/Q78)-1)*100)</f>
        <v>45.313832407269587</v>
      </c>
      <c r="X78" s="280"/>
      <c r="Y78" s="280"/>
    </row>
    <row r="79" spans="2:25" ht="14.25" thickTop="1" thickBot="1" x14ac:dyDescent="0.25">
      <c r="B79" s="138" t="s">
        <v>60</v>
      </c>
      <c r="C79" s="102"/>
      <c r="D79" s="102"/>
      <c r="E79" s="102"/>
      <c r="F79" s="102"/>
      <c r="G79" s="102"/>
      <c r="H79" s="102"/>
      <c r="I79" s="103"/>
      <c r="J79" s="3"/>
      <c r="K79" s="3"/>
      <c r="L79" s="53" t="s">
        <v>60</v>
      </c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2"/>
    </row>
    <row r="80" spans="2:25" ht="13.5" thickTop="1" x14ac:dyDescent="0.2">
      <c r="L80" s="525" t="s">
        <v>33</v>
      </c>
      <c r="M80" s="526"/>
      <c r="N80" s="526"/>
      <c r="O80" s="526"/>
      <c r="P80" s="526"/>
      <c r="Q80" s="526"/>
      <c r="R80" s="526"/>
      <c r="S80" s="526"/>
      <c r="T80" s="526"/>
      <c r="U80" s="526"/>
      <c r="V80" s="526"/>
      <c r="W80" s="527"/>
    </row>
    <row r="81" spans="12:26" ht="13.5" thickBot="1" x14ac:dyDescent="0.25">
      <c r="L81" s="519" t="s">
        <v>43</v>
      </c>
      <c r="M81" s="520"/>
      <c r="N81" s="520"/>
      <c r="O81" s="520"/>
      <c r="P81" s="520"/>
      <c r="Q81" s="520"/>
      <c r="R81" s="520"/>
      <c r="S81" s="520"/>
      <c r="T81" s="520"/>
      <c r="U81" s="520"/>
      <c r="V81" s="520"/>
      <c r="W81" s="521"/>
    </row>
    <row r="82" spans="12:26" ht="14.25" thickTop="1" thickBot="1" x14ac:dyDescent="0.25">
      <c r="L82" s="54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6" t="s">
        <v>34</v>
      </c>
    </row>
    <row r="83" spans="12:26" ht="14.25" thickTop="1" thickBot="1" x14ac:dyDescent="0.25">
      <c r="L83" s="57"/>
      <c r="M83" s="189" t="s">
        <v>58</v>
      </c>
      <c r="N83" s="190"/>
      <c r="O83" s="191"/>
      <c r="P83" s="189"/>
      <c r="Q83" s="189"/>
      <c r="R83" s="189" t="s">
        <v>59</v>
      </c>
      <c r="S83" s="190"/>
      <c r="T83" s="191"/>
      <c r="U83" s="189"/>
      <c r="V83" s="189"/>
      <c r="W83" s="311" t="s">
        <v>2</v>
      </c>
    </row>
    <row r="84" spans="12:26" ht="13.5" thickTop="1" x14ac:dyDescent="0.2">
      <c r="L84" s="59" t="s">
        <v>3</v>
      </c>
      <c r="M84" s="60"/>
      <c r="N84" s="54"/>
      <c r="O84" s="61"/>
      <c r="P84" s="62"/>
      <c r="Q84" s="61"/>
      <c r="R84" s="60"/>
      <c r="S84" s="54"/>
      <c r="T84" s="61"/>
      <c r="U84" s="62"/>
      <c r="V84" s="61"/>
      <c r="W84" s="312" t="s">
        <v>4</v>
      </c>
    </row>
    <row r="85" spans="12:26" ht="13.5" thickBot="1" x14ac:dyDescent="0.25">
      <c r="L85" s="64"/>
      <c r="M85" s="65" t="s">
        <v>35</v>
      </c>
      <c r="N85" s="66" t="s">
        <v>36</v>
      </c>
      <c r="O85" s="67" t="s">
        <v>37</v>
      </c>
      <c r="P85" s="68" t="s">
        <v>32</v>
      </c>
      <c r="Q85" s="67" t="s">
        <v>7</v>
      </c>
      <c r="R85" s="65" t="s">
        <v>35</v>
      </c>
      <c r="S85" s="66" t="s">
        <v>36</v>
      </c>
      <c r="T85" s="67" t="s">
        <v>37</v>
      </c>
      <c r="U85" s="68" t="s">
        <v>32</v>
      </c>
      <c r="V85" s="67" t="s">
        <v>7</v>
      </c>
      <c r="W85" s="310"/>
    </row>
    <row r="86" spans="12:26" ht="5.25" customHeight="1" thickTop="1" x14ac:dyDescent="0.2">
      <c r="L86" s="59"/>
      <c r="M86" s="70"/>
      <c r="N86" s="71"/>
      <c r="O86" s="72"/>
      <c r="P86" s="73"/>
      <c r="Q86" s="72"/>
      <c r="R86" s="70"/>
      <c r="S86" s="71"/>
      <c r="T86" s="72"/>
      <c r="U86" s="73"/>
      <c r="V86" s="72"/>
      <c r="W86" s="74"/>
    </row>
    <row r="87" spans="12:26" x14ac:dyDescent="0.2">
      <c r="L87" s="59" t="s">
        <v>10</v>
      </c>
      <c r="M87" s="75">
        <v>4</v>
      </c>
      <c r="N87" s="76">
        <v>0</v>
      </c>
      <c r="O87" s="182">
        <f>M87+N87</f>
        <v>4</v>
      </c>
      <c r="P87" s="77">
        <v>0</v>
      </c>
      <c r="Q87" s="182">
        <f t="shared" ref="Q87:Q89" si="108">O87+P87</f>
        <v>4</v>
      </c>
      <c r="R87" s="75">
        <v>3</v>
      </c>
      <c r="S87" s="76">
        <v>0</v>
      </c>
      <c r="T87" s="182">
        <f>R87+S87</f>
        <v>3</v>
      </c>
      <c r="U87" s="77">
        <v>0</v>
      </c>
      <c r="V87" s="182">
        <f>T87+U87</f>
        <v>3</v>
      </c>
      <c r="W87" s="78">
        <f>IF(Q87=0,0,((V87/Q87)-1)*100)</f>
        <v>-25</v>
      </c>
      <c r="X87" s="281"/>
    </row>
    <row r="88" spans="12:26" x14ac:dyDescent="0.2">
      <c r="L88" s="59" t="s">
        <v>11</v>
      </c>
      <c r="M88" s="75">
        <v>4</v>
      </c>
      <c r="N88" s="76">
        <v>0</v>
      </c>
      <c r="O88" s="182">
        <f>M88+N88</f>
        <v>4</v>
      </c>
      <c r="P88" s="77">
        <v>0</v>
      </c>
      <c r="Q88" s="182">
        <f t="shared" si="108"/>
        <v>4</v>
      </c>
      <c r="R88" s="75">
        <v>7</v>
      </c>
      <c r="S88" s="76">
        <v>0</v>
      </c>
      <c r="T88" s="182">
        <f>R88+S88</f>
        <v>7</v>
      </c>
      <c r="U88" s="77">
        <v>0</v>
      </c>
      <c r="V88" s="182">
        <f>T88+U88</f>
        <v>7</v>
      </c>
      <c r="W88" s="78">
        <f>IF(Q88=0,0,((V88/Q88)-1)*100)</f>
        <v>75</v>
      </c>
      <c r="X88" s="281"/>
    </row>
    <row r="89" spans="12:26" ht="13.5" thickBot="1" x14ac:dyDescent="0.25">
      <c r="L89" s="64" t="s">
        <v>12</v>
      </c>
      <c r="M89" s="75">
        <v>3</v>
      </c>
      <c r="N89" s="76">
        <v>0</v>
      </c>
      <c r="O89" s="182">
        <f>M89+N89</f>
        <v>3</v>
      </c>
      <c r="P89" s="77">
        <v>0</v>
      </c>
      <c r="Q89" s="182">
        <f t="shared" si="108"/>
        <v>3</v>
      </c>
      <c r="R89" s="75">
        <v>5</v>
      </c>
      <c r="S89" s="76">
        <v>0</v>
      </c>
      <c r="T89" s="182">
        <f>R89+S89</f>
        <v>5</v>
      </c>
      <c r="U89" s="77">
        <v>0</v>
      </c>
      <c r="V89" s="182">
        <f>T89+U89</f>
        <v>5</v>
      </c>
      <c r="W89" s="78">
        <f>IF(Q89=0,0,((V89/Q89)-1)*100)</f>
        <v>66.666666666666671</v>
      </c>
    </row>
    <row r="90" spans="12:26" ht="14.25" thickTop="1" thickBot="1" x14ac:dyDescent="0.25">
      <c r="L90" s="79" t="s">
        <v>57</v>
      </c>
      <c r="M90" s="80">
        <f>+M87+M88+M89</f>
        <v>11</v>
      </c>
      <c r="N90" s="81">
        <f t="shared" ref="N90:V90" si="109">+N87+N88+N89</f>
        <v>0</v>
      </c>
      <c r="O90" s="183">
        <f t="shared" si="109"/>
        <v>11</v>
      </c>
      <c r="P90" s="80">
        <f t="shared" si="109"/>
        <v>0</v>
      </c>
      <c r="Q90" s="183">
        <f t="shared" si="109"/>
        <v>11</v>
      </c>
      <c r="R90" s="80">
        <f t="shared" si="109"/>
        <v>15</v>
      </c>
      <c r="S90" s="81">
        <f t="shared" si="109"/>
        <v>0</v>
      </c>
      <c r="T90" s="183">
        <f t="shared" si="109"/>
        <v>15</v>
      </c>
      <c r="U90" s="80">
        <f t="shared" si="109"/>
        <v>0</v>
      </c>
      <c r="V90" s="183">
        <f t="shared" si="109"/>
        <v>15</v>
      </c>
      <c r="W90" s="82">
        <f t="shared" ref="W90:W102" si="110">IF(Q90=0,0,((V90/Q90)-1)*100)</f>
        <v>36.363636363636353</v>
      </c>
      <c r="X90" s="289"/>
    </row>
    <row r="91" spans="12:26" ht="13.5" thickTop="1" x14ac:dyDescent="0.2">
      <c r="L91" s="59" t="s">
        <v>13</v>
      </c>
      <c r="M91" s="75">
        <v>8</v>
      </c>
      <c r="N91" s="76">
        <v>0</v>
      </c>
      <c r="O91" s="182">
        <f>M91+N91</f>
        <v>8</v>
      </c>
      <c r="P91" s="77">
        <v>0</v>
      </c>
      <c r="Q91" s="182">
        <f t="shared" ref="Q91:Q92" si="111">O91+P91</f>
        <v>8</v>
      </c>
      <c r="R91" s="75">
        <v>4</v>
      </c>
      <c r="S91" s="76">
        <v>0</v>
      </c>
      <c r="T91" s="182">
        <f>R91+S91</f>
        <v>4</v>
      </c>
      <c r="U91" s="77">
        <v>0</v>
      </c>
      <c r="V91" s="182">
        <f>T91+U91</f>
        <v>4</v>
      </c>
      <c r="W91" s="78">
        <f t="shared" si="110"/>
        <v>-50</v>
      </c>
      <c r="X91" s="289"/>
    </row>
    <row r="92" spans="12:26" x14ac:dyDescent="0.2">
      <c r="L92" s="59" t="s">
        <v>14</v>
      </c>
      <c r="M92" s="75">
        <v>5</v>
      </c>
      <c r="N92" s="76">
        <v>0</v>
      </c>
      <c r="O92" s="182">
        <f>M92+N92</f>
        <v>5</v>
      </c>
      <c r="P92" s="77">
        <v>0</v>
      </c>
      <c r="Q92" s="182">
        <f t="shared" si="111"/>
        <v>5</v>
      </c>
      <c r="R92" s="75">
        <v>3</v>
      </c>
      <c r="S92" s="76">
        <v>1</v>
      </c>
      <c r="T92" s="182">
        <f>R92+S92</f>
        <v>4</v>
      </c>
      <c r="U92" s="77">
        <v>0</v>
      </c>
      <c r="V92" s="182">
        <f>T92+U92</f>
        <v>4</v>
      </c>
      <c r="W92" s="78">
        <f t="shared" si="110"/>
        <v>-19.999999999999996</v>
      </c>
    </row>
    <row r="93" spans="12:26" ht="13.5" thickBot="1" x14ac:dyDescent="0.25">
      <c r="L93" s="59" t="s">
        <v>15</v>
      </c>
      <c r="M93" s="75">
        <v>7</v>
      </c>
      <c r="N93" s="76">
        <v>0</v>
      </c>
      <c r="O93" s="182">
        <f>M93+N93</f>
        <v>7</v>
      </c>
      <c r="P93" s="77">
        <v>0</v>
      </c>
      <c r="Q93" s="182">
        <f>O93+P93</f>
        <v>7</v>
      </c>
      <c r="R93" s="75">
        <v>4</v>
      </c>
      <c r="S93" s="76">
        <v>0</v>
      </c>
      <c r="T93" s="182">
        <f>R93+S93</f>
        <v>4</v>
      </c>
      <c r="U93" s="77">
        <v>0</v>
      </c>
      <c r="V93" s="182">
        <f>T93+U93</f>
        <v>4</v>
      </c>
      <c r="W93" s="78">
        <f>IF(Q93=0,0,((V93/Q93)-1)*100)</f>
        <v>-42.857142857142861</v>
      </c>
    </row>
    <row r="94" spans="12:26" ht="14.25" thickTop="1" thickBot="1" x14ac:dyDescent="0.25">
      <c r="L94" s="79" t="s">
        <v>61</v>
      </c>
      <c r="M94" s="80">
        <f>+M91+M92+M93</f>
        <v>20</v>
      </c>
      <c r="N94" s="81">
        <f t="shared" ref="N94:V94" si="112">+N91+N92+N93</f>
        <v>0</v>
      </c>
      <c r="O94" s="183">
        <f t="shared" si="112"/>
        <v>20</v>
      </c>
      <c r="P94" s="80">
        <f t="shared" si="112"/>
        <v>0</v>
      </c>
      <c r="Q94" s="183">
        <f t="shared" si="112"/>
        <v>20</v>
      </c>
      <c r="R94" s="80">
        <f t="shared" si="112"/>
        <v>11</v>
      </c>
      <c r="S94" s="81">
        <f t="shared" si="112"/>
        <v>1</v>
      </c>
      <c r="T94" s="183">
        <f t="shared" si="112"/>
        <v>12</v>
      </c>
      <c r="U94" s="80">
        <f t="shared" si="112"/>
        <v>0</v>
      </c>
      <c r="V94" s="183">
        <f t="shared" si="112"/>
        <v>12</v>
      </c>
      <c r="W94" s="82">
        <f>IF(Q94=0,0,((V94/Q94)-1)*100)</f>
        <v>-40</v>
      </c>
      <c r="X94" s="289"/>
      <c r="Y94" s="280"/>
      <c r="Z94" s="280">
        <f>SUM(X94:Y94)</f>
        <v>0</v>
      </c>
    </row>
    <row r="95" spans="12:26" ht="13.5" thickTop="1" x14ac:dyDescent="0.2">
      <c r="L95" s="59" t="s">
        <v>16</v>
      </c>
      <c r="M95" s="75">
        <v>1</v>
      </c>
      <c r="N95" s="76">
        <v>0</v>
      </c>
      <c r="O95" s="182">
        <f>SUM(M95:N95)</f>
        <v>1</v>
      </c>
      <c r="P95" s="77">
        <v>0</v>
      </c>
      <c r="Q95" s="182">
        <f t="shared" ref="Q95:Q97" si="113">O95+P95</f>
        <v>1</v>
      </c>
      <c r="R95" s="75">
        <v>4</v>
      </c>
      <c r="S95" s="76">
        <v>0</v>
      </c>
      <c r="T95" s="182">
        <f>SUM(R95:S95)</f>
        <v>4</v>
      </c>
      <c r="U95" s="77">
        <v>0</v>
      </c>
      <c r="V95" s="182">
        <f>T95+U95</f>
        <v>4</v>
      </c>
      <c r="W95" s="78">
        <f t="shared" si="110"/>
        <v>300</v>
      </c>
    </row>
    <row r="96" spans="12:26" x14ac:dyDescent="0.2">
      <c r="L96" s="59" t="s">
        <v>17</v>
      </c>
      <c r="M96" s="75">
        <v>2</v>
      </c>
      <c r="N96" s="76">
        <v>0</v>
      </c>
      <c r="O96" s="182">
        <f>SUM(M96:N96)</f>
        <v>2</v>
      </c>
      <c r="P96" s="77">
        <v>0</v>
      </c>
      <c r="Q96" s="182">
        <f>O96+P96</f>
        <v>2</v>
      </c>
      <c r="R96" s="75">
        <v>1</v>
      </c>
      <c r="S96" s="76">
        <v>0</v>
      </c>
      <c r="T96" s="182">
        <f>SUM(R96:S96)</f>
        <v>1</v>
      </c>
      <c r="U96" s="77">
        <v>0</v>
      </c>
      <c r="V96" s="182">
        <f>T96+U96</f>
        <v>1</v>
      </c>
      <c r="W96" s="78">
        <f>IF(Q96=0,0,((V96/Q96)-1)*100)</f>
        <v>-50</v>
      </c>
    </row>
    <row r="97" spans="12:26" ht="13.5" thickBot="1" x14ac:dyDescent="0.25">
      <c r="L97" s="59" t="s">
        <v>18</v>
      </c>
      <c r="M97" s="75">
        <v>4</v>
      </c>
      <c r="N97" s="76">
        <v>0</v>
      </c>
      <c r="O97" s="184">
        <f>SUM(M97:N97)</f>
        <v>4</v>
      </c>
      <c r="P97" s="83">
        <v>0</v>
      </c>
      <c r="Q97" s="184">
        <f t="shared" si="113"/>
        <v>4</v>
      </c>
      <c r="R97" s="75">
        <v>1</v>
      </c>
      <c r="S97" s="76">
        <v>0</v>
      </c>
      <c r="T97" s="184">
        <f>SUM(R97:S97)</f>
        <v>1</v>
      </c>
      <c r="U97" s="83">
        <v>0</v>
      </c>
      <c r="V97" s="184">
        <f>T97+U97</f>
        <v>1</v>
      </c>
      <c r="W97" s="78">
        <f t="shared" si="110"/>
        <v>-75</v>
      </c>
    </row>
    <row r="98" spans="12:26" ht="14.25" thickTop="1" thickBot="1" x14ac:dyDescent="0.25">
      <c r="L98" s="84" t="s">
        <v>39</v>
      </c>
      <c r="M98" s="85">
        <f>+M95+M96+M97</f>
        <v>7</v>
      </c>
      <c r="N98" s="85">
        <f t="shared" ref="N98:V98" si="114">+N95+N96+N97</f>
        <v>0</v>
      </c>
      <c r="O98" s="185">
        <f t="shared" si="114"/>
        <v>7</v>
      </c>
      <c r="P98" s="86">
        <f t="shared" si="114"/>
        <v>0</v>
      </c>
      <c r="Q98" s="185">
        <f t="shared" si="114"/>
        <v>7</v>
      </c>
      <c r="R98" s="85">
        <f t="shared" si="114"/>
        <v>6</v>
      </c>
      <c r="S98" s="85">
        <f t="shared" si="114"/>
        <v>0</v>
      </c>
      <c r="T98" s="185">
        <f t="shared" si="114"/>
        <v>6</v>
      </c>
      <c r="U98" s="86">
        <f t="shared" si="114"/>
        <v>0</v>
      </c>
      <c r="V98" s="185">
        <f t="shared" si="114"/>
        <v>6</v>
      </c>
      <c r="W98" s="87">
        <f t="shared" si="110"/>
        <v>-14.28571428571429</v>
      </c>
    </row>
    <row r="99" spans="12:26" ht="13.5" thickTop="1" x14ac:dyDescent="0.2">
      <c r="L99" s="59" t="s">
        <v>21</v>
      </c>
      <c r="M99" s="75">
        <v>2</v>
      </c>
      <c r="N99" s="76">
        <v>0</v>
      </c>
      <c r="O99" s="184">
        <f>SUM(M99:N99)</f>
        <v>2</v>
      </c>
      <c r="P99" s="88">
        <v>0</v>
      </c>
      <c r="Q99" s="184">
        <f t="shared" ref="Q99:Q101" si="115">O99+P99</f>
        <v>2</v>
      </c>
      <c r="R99" s="75">
        <v>1</v>
      </c>
      <c r="S99" s="76">
        <v>0</v>
      </c>
      <c r="T99" s="184">
        <f>SUM(R99:S99)</f>
        <v>1</v>
      </c>
      <c r="U99" s="88">
        <v>0</v>
      </c>
      <c r="V99" s="184">
        <f>T99+U99</f>
        <v>1</v>
      </c>
      <c r="W99" s="78">
        <f t="shared" si="110"/>
        <v>-50</v>
      </c>
    </row>
    <row r="100" spans="12:26" x14ac:dyDescent="0.2">
      <c r="L100" s="59" t="s">
        <v>22</v>
      </c>
      <c r="M100" s="75">
        <v>6</v>
      </c>
      <c r="N100" s="76">
        <v>0</v>
      </c>
      <c r="O100" s="184">
        <f>SUM(M100:N100)</f>
        <v>6</v>
      </c>
      <c r="P100" s="77">
        <v>0</v>
      </c>
      <c r="Q100" s="184">
        <f t="shared" si="115"/>
        <v>6</v>
      </c>
      <c r="R100" s="75">
        <v>5</v>
      </c>
      <c r="S100" s="76">
        <v>0</v>
      </c>
      <c r="T100" s="184">
        <f>SUM(R100:S100)</f>
        <v>5</v>
      </c>
      <c r="U100" s="77">
        <v>0</v>
      </c>
      <c r="V100" s="184">
        <f>T100+U100</f>
        <v>5</v>
      </c>
      <c r="W100" s="78">
        <f t="shared" si="110"/>
        <v>-16.666666666666664</v>
      </c>
    </row>
    <row r="101" spans="12:26" ht="13.5" thickBot="1" x14ac:dyDescent="0.25">
      <c r="L101" s="59" t="s">
        <v>23</v>
      </c>
      <c r="M101" s="75">
        <v>5</v>
      </c>
      <c r="N101" s="76">
        <v>0</v>
      </c>
      <c r="O101" s="184">
        <f>SUM(M101:N101)</f>
        <v>5</v>
      </c>
      <c r="P101" s="77">
        <v>0</v>
      </c>
      <c r="Q101" s="184">
        <f t="shared" si="115"/>
        <v>5</v>
      </c>
      <c r="R101" s="75">
        <v>24</v>
      </c>
      <c r="S101" s="76">
        <v>0</v>
      </c>
      <c r="T101" s="184">
        <f>SUM(R101:S101)</f>
        <v>24</v>
      </c>
      <c r="U101" s="77"/>
      <c r="V101" s="184">
        <f>T101+U101</f>
        <v>24</v>
      </c>
      <c r="W101" s="78">
        <f t="shared" si="110"/>
        <v>380</v>
      </c>
    </row>
    <row r="102" spans="12:26" ht="14.25" thickTop="1" thickBot="1" x14ac:dyDescent="0.25">
      <c r="L102" s="79" t="s">
        <v>40</v>
      </c>
      <c r="M102" s="80">
        <f>+M99+M100+M101</f>
        <v>13</v>
      </c>
      <c r="N102" s="81">
        <f t="shared" ref="N102:V102" si="116">+N99+N100+N101</f>
        <v>0</v>
      </c>
      <c r="O102" s="183">
        <f t="shared" si="116"/>
        <v>13</v>
      </c>
      <c r="P102" s="80">
        <f t="shared" si="116"/>
        <v>0</v>
      </c>
      <c r="Q102" s="183">
        <f t="shared" si="116"/>
        <v>13</v>
      </c>
      <c r="R102" s="80">
        <f t="shared" si="116"/>
        <v>30</v>
      </c>
      <c r="S102" s="81">
        <f t="shared" si="116"/>
        <v>0</v>
      </c>
      <c r="T102" s="183">
        <f t="shared" si="116"/>
        <v>30</v>
      </c>
      <c r="U102" s="80">
        <f t="shared" si="116"/>
        <v>0</v>
      </c>
      <c r="V102" s="183">
        <f t="shared" si="116"/>
        <v>30</v>
      </c>
      <c r="W102" s="82">
        <f t="shared" si="110"/>
        <v>130.76923076923075</v>
      </c>
    </row>
    <row r="103" spans="12:26" ht="14.25" thickTop="1" thickBot="1" x14ac:dyDescent="0.25">
      <c r="L103" s="79" t="s">
        <v>62</v>
      </c>
      <c r="M103" s="80">
        <f t="shared" ref="M103:V103" si="117">+M94+M98+M102</f>
        <v>40</v>
      </c>
      <c r="N103" s="81">
        <f t="shared" si="117"/>
        <v>0</v>
      </c>
      <c r="O103" s="183">
        <f t="shared" si="117"/>
        <v>40</v>
      </c>
      <c r="P103" s="80">
        <f t="shared" si="117"/>
        <v>0</v>
      </c>
      <c r="Q103" s="183">
        <f t="shared" si="117"/>
        <v>40</v>
      </c>
      <c r="R103" s="80">
        <f t="shared" si="117"/>
        <v>47</v>
      </c>
      <c r="S103" s="81">
        <f t="shared" si="117"/>
        <v>1</v>
      </c>
      <c r="T103" s="183">
        <f t="shared" si="117"/>
        <v>48</v>
      </c>
      <c r="U103" s="80">
        <f t="shared" si="117"/>
        <v>0</v>
      </c>
      <c r="V103" s="183">
        <f t="shared" si="117"/>
        <v>48</v>
      </c>
      <c r="W103" s="82">
        <f>IF(Q103=0,0,((V103/Q103)-1)*100)</f>
        <v>19.999999999999996</v>
      </c>
      <c r="X103" s="320">
        <f>+O103+O181</f>
        <v>40</v>
      </c>
      <c r="Y103" s="280">
        <f>+T103+T181</f>
        <v>48</v>
      </c>
      <c r="Z103" s="289">
        <f>IF(X103=0,0,(Y103/X103-1))</f>
        <v>0.19999999999999996</v>
      </c>
    </row>
    <row r="104" spans="12:26" ht="14.25" thickTop="1" thickBot="1" x14ac:dyDescent="0.25">
      <c r="L104" s="79" t="s">
        <v>7</v>
      </c>
      <c r="M104" s="80">
        <f t="shared" ref="M104:V104" si="118">+M90+M94+M98+M102</f>
        <v>51</v>
      </c>
      <c r="N104" s="81">
        <f t="shared" si="118"/>
        <v>0</v>
      </c>
      <c r="O104" s="183">
        <f t="shared" si="118"/>
        <v>51</v>
      </c>
      <c r="P104" s="80">
        <f t="shared" si="118"/>
        <v>0</v>
      </c>
      <c r="Q104" s="183">
        <f t="shared" si="118"/>
        <v>51</v>
      </c>
      <c r="R104" s="80">
        <f t="shared" si="118"/>
        <v>62</v>
      </c>
      <c r="S104" s="81">
        <f t="shared" si="118"/>
        <v>1</v>
      </c>
      <c r="T104" s="183">
        <f t="shared" si="118"/>
        <v>63</v>
      </c>
      <c r="U104" s="80">
        <f t="shared" si="118"/>
        <v>0</v>
      </c>
      <c r="V104" s="183">
        <f t="shared" si="118"/>
        <v>63</v>
      </c>
      <c r="W104" s="82">
        <f>IF(Q104=0,0,((V104/Q104)-1)*100)</f>
        <v>23.529411764705888</v>
      </c>
      <c r="X104" s="320">
        <f>+O104+O130</f>
        <v>1141</v>
      </c>
      <c r="Y104" s="280">
        <f>+T104+T182</f>
        <v>63</v>
      </c>
      <c r="Z104" s="289">
        <f>IF(X104=0,0,(Y104/X104-1))</f>
        <v>-0.94478527607361962</v>
      </c>
    </row>
    <row r="105" spans="12:26" ht="14.25" thickTop="1" thickBot="1" x14ac:dyDescent="0.25">
      <c r="L105" s="89" t="s">
        <v>60</v>
      </c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12:26" ht="13.5" thickTop="1" x14ac:dyDescent="0.2">
      <c r="L106" s="525" t="s">
        <v>41</v>
      </c>
      <c r="M106" s="526"/>
      <c r="N106" s="526"/>
      <c r="O106" s="526"/>
      <c r="P106" s="526"/>
      <c r="Q106" s="526"/>
      <c r="R106" s="526"/>
      <c r="S106" s="526"/>
      <c r="T106" s="526"/>
      <c r="U106" s="526"/>
      <c r="V106" s="526"/>
      <c r="W106" s="527"/>
    </row>
    <row r="107" spans="12:26" ht="13.5" thickBot="1" x14ac:dyDescent="0.25">
      <c r="L107" s="519" t="s">
        <v>44</v>
      </c>
      <c r="M107" s="520"/>
      <c r="N107" s="520"/>
      <c r="O107" s="520"/>
      <c r="P107" s="520"/>
      <c r="Q107" s="520"/>
      <c r="R107" s="520"/>
      <c r="S107" s="520"/>
      <c r="T107" s="520"/>
      <c r="U107" s="520"/>
      <c r="V107" s="520"/>
      <c r="W107" s="521"/>
    </row>
    <row r="108" spans="12:26" ht="14.25" thickTop="1" thickBot="1" x14ac:dyDescent="0.25">
      <c r="L108" s="54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6" t="s">
        <v>34</v>
      </c>
    </row>
    <row r="109" spans="12:26" ht="14.25" thickTop="1" thickBot="1" x14ac:dyDescent="0.25">
      <c r="L109" s="57"/>
      <c r="M109" s="189" t="s">
        <v>58</v>
      </c>
      <c r="N109" s="190"/>
      <c r="O109" s="191"/>
      <c r="P109" s="189"/>
      <c r="Q109" s="189"/>
      <c r="R109" s="189" t="s">
        <v>59</v>
      </c>
      <c r="S109" s="190"/>
      <c r="T109" s="191"/>
      <c r="U109" s="189"/>
      <c r="V109" s="189"/>
      <c r="W109" s="311" t="s">
        <v>2</v>
      </c>
    </row>
    <row r="110" spans="12:26" ht="13.5" thickTop="1" x14ac:dyDescent="0.2">
      <c r="L110" s="59" t="s">
        <v>3</v>
      </c>
      <c r="M110" s="60"/>
      <c r="N110" s="54"/>
      <c r="O110" s="61"/>
      <c r="P110" s="62"/>
      <c r="Q110" s="61"/>
      <c r="R110" s="60"/>
      <c r="S110" s="54"/>
      <c r="T110" s="61"/>
      <c r="U110" s="62"/>
      <c r="V110" s="61"/>
      <c r="W110" s="312" t="s">
        <v>4</v>
      </c>
    </row>
    <row r="111" spans="12:26" ht="13.5" thickBot="1" x14ac:dyDescent="0.25">
      <c r="L111" s="64"/>
      <c r="M111" s="65" t="s">
        <v>35</v>
      </c>
      <c r="N111" s="66" t="s">
        <v>36</v>
      </c>
      <c r="O111" s="67" t="s">
        <v>37</v>
      </c>
      <c r="P111" s="68" t="s">
        <v>32</v>
      </c>
      <c r="Q111" s="67" t="s">
        <v>7</v>
      </c>
      <c r="R111" s="65" t="s">
        <v>35</v>
      </c>
      <c r="S111" s="66" t="s">
        <v>36</v>
      </c>
      <c r="T111" s="67" t="s">
        <v>37</v>
      </c>
      <c r="U111" s="68" t="s">
        <v>32</v>
      </c>
      <c r="V111" s="67" t="s">
        <v>7</v>
      </c>
      <c r="W111" s="313"/>
    </row>
    <row r="112" spans="12:26" ht="5.25" customHeight="1" thickTop="1" x14ac:dyDescent="0.2">
      <c r="L112" s="59"/>
      <c r="M112" s="70"/>
      <c r="N112" s="71"/>
      <c r="O112" s="72"/>
      <c r="P112" s="73"/>
      <c r="Q112" s="72"/>
      <c r="R112" s="70"/>
      <c r="S112" s="71"/>
      <c r="T112" s="72"/>
      <c r="U112" s="73"/>
      <c r="V112" s="72"/>
      <c r="W112" s="74"/>
    </row>
    <row r="113" spans="12:26" x14ac:dyDescent="0.2">
      <c r="L113" s="59" t="s">
        <v>10</v>
      </c>
      <c r="M113" s="75">
        <v>29</v>
      </c>
      <c r="N113" s="76">
        <v>41</v>
      </c>
      <c r="O113" s="182">
        <f>M113+N113</f>
        <v>70</v>
      </c>
      <c r="P113" s="77">
        <v>0</v>
      </c>
      <c r="Q113" s="182">
        <f t="shared" ref="Q113:Q115" si="119">O113+P113</f>
        <v>70</v>
      </c>
      <c r="R113" s="75">
        <v>91</v>
      </c>
      <c r="S113" s="76">
        <v>63</v>
      </c>
      <c r="T113" s="182">
        <f>R113+S113</f>
        <v>154</v>
      </c>
      <c r="U113" s="77">
        <v>0</v>
      </c>
      <c r="V113" s="182">
        <f>T113+U113</f>
        <v>154</v>
      </c>
      <c r="W113" s="78">
        <f>IF(Q113=0,0,((V113/Q113)-1)*100)</f>
        <v>120.00000000000001</v>
      </c>
      <c r="X113" s="281"/>
    </row>
    <row r="114" spans="12:26" x14ac:dyDescent="0.2">
      <c r="L114" s="59" t="s">
        <v>11</v>
      </c>
      <c r="M114" s="75">
        <v>25</v>
      </c>
      <c r="N114" s="76">
        <v>49</v>
      </c>
      <c r="O114" s="182">
        <f>M114+N114</f>
        <v>74</v>
      </c>
      <c r="P114" s="77">
        <v>0</v>
      </c>
      <c r="Q114" s="182">
        <f t="shared" si="119"/>
        <v>74</v>
      </c>
      <c r="R114" s="75">
        <v>88</v>
      </c>
      <c r="S114" s="76">
        <v>67</v>
      </c>
      <c r="T114" s="182">
        <f>R114+S114</f>
        <v>155</v>
      </c>
      <c r="U114" s="77">
        <v>0</v>
      </c>
      <c r="V114" s="182">
        <f>T114+U114</f>
        <v>155</v>
      </c>
      <c r="W114" s="78">
        <f>IF(Q114=0,0,((V114/Q114)-1)*100)</f>
        <v>109.45945945945948</v>
      </c>
      <c r="X114" s="281"/>
    </row>
    <row r="115" spans="12:26" ht="13.5" thickBot="1" x14ac:dyDescent="0.25">
      <c r="L115" s="64" t="s">
        <v>12</v>
      </c>
      <c r="M115" s="75">
        <v>32</v>
      </c>
      <c r="N115" s="76">
        <v>43</v>
      </c>
      <c r="O115" s="182">
        <f>M115+N115</f>
        <v>75</v>
      </c>
      <c r="P115" s="77">
        <v>0</v>
      </c>
      <c r="Q115" s="182">
        <f t="shared" si="119"/>
        <v>75</v>
      </c>
      <c r="R115" s="75">
        <v>93</v>
      </c>
      <c r="S115" s="76">
        <v>83</v>
      </c>
      <c r="T115" s="182">
        <f>R115+S115</f>
        <v>176</v>
      </c>
      <c r="U115" s="77">
        <v>0</v>
      </c>
      <c r="V115" s="182">
        <f>T115+U115</f>
        <v>176</v>
      </c>
      <c r="W115" s="78">
        <f>IF(Q115=0,0,((V115/Q115)-1)*100)</f>
        <v>134.66666666666666</v>
      </c>
    </row>
    <row r="116" spans="12:26" ht="14.25" thickTop="1" thickBot="1" x14ac:dyDescent="0.25">
      <c r="L116" s="79" t="s">
        <v>38</v>
      </c>
      <c r="M116" s="80">
        <f>+M113+M114+M115</f>
        <v>86</v>
      </c>
      <c r="N116" s="81">
        <f t="shared" ref="N116:V116" si="120">+N113+N114+N115</f>
        <v>133</v>
      </c>
      <c r="O116" s="183">
        <f t="shared" si="120"/>
        <v>219</v>
      </c>
      <c r="P116" s="80">
        <f t="shared" si="120"/>
        <v>0</v>
      </c>
      <c r="Q116" s="183">
        <f t="shared" si="120"/>
        <v>219</v>
      </c>
      <c r="R116" s="80">
        <f t="shared" si="120"/>
        <v>272</v>
      </c>
      <c r="S116" s="81">
        <f t="shared" si="120"/>
        <v>213</v>
      </c>
      <c r="T116" s="183">
        <f t="shared" si="120"/>
        <v>485</v>
      </c>
      <c r="U116" s="80">
        <f t="shared" si="120"/>
        <v>0</v>
      </c>
      <c r="V116" s="183">
        <f t="shared" si="120"/>
        <v>485</v>
      </c>
      <c r="W116" s="82">
        <f t="shared" ref="W116:W128" si="121">IF(Q116=0,0,((V116/Q116)-1)*100)</f>
        <v>121.46118721461185</v>
      </c>
      <c r="X116" s="289"/>
    </row>
    <row r="117" spans="12:26" ht="13.5" thickTop="1" x14ac:dyDescent="0.2">
      <c r="L117" s="59" t="s">
        <v>13</v>
      </c>
      <c r="M117" s="75">
        <v>29</v>
      </c>
      <c r="N117" s="76">
        <v>46</v>
      </c>
      <c r="O117" s="182">
        <f>M117+N117</f>
        <v>75</v>
      </c>
      <c r="P117" s="77">
        <v>0</v>
      </c>
      <c r="Q117" s="182">
        <f t="shared" ref="Q117:Q118" si="122">O117+P117</f>
        <v>75</v>
      </c>
      <c r="R117" s="75">
        <v>84</v>
      </c>
      <c r="S117" s="76">
        <v>118</v>
      </c>
      <c r="T117" s="182">
        <f>R117+S117</f>
        <v>202</v>
      </c>
      <c r="U117" s="77">
        <v>0</v>
      </c>
      <c r="V117" s="182">
        <f>T117+U117</f>
        <v>202</v>
      </c>
      <c r="W117" s="78">
        <f t="shared" si="121"/>
        <v>169.33333333333334</v>
      </c>
      <c r="X117" s="289"/>
    </row>
    <row r="118" spans="12:26" x14ac:dyDescent="0.2">
      <c r="L118" s="59" t="s">
        <v>14</v>
      </c>
      <c r="M118" s="75">
        <v>25</v>
      </c>
      <c r="N118" s="76">
        <v>52</v>
      </c>
      <c r="O118" s="182">
        <f>M118+N118</f>
        <v>77</v>
      </c>
      <c r="P118" s="77">
        <v>0</v>
      </c>
      <c r="Q118" s="182">
        <f t="shared" si="122"/>
        <v>77</v>
      </c>
      <c r="R118" s="75">
        <v>81</v>
      </c>
      <c r="S118" s="76">
        <v>154</v>
      </c>
      <c r="T118" s="182">
        <f>R118+S118</f>
        <v>235</v>
      </c>
      <c r="U118" s="77">
        <v>0</v>
      </c>
      <c r="V118" s="182">
        <f>T118+U118</f>
        <v>235</v>
      </c>
      <c r="W118" s="78">
        <f t="shared" si="121"/>
        <v>205.19480519480518</v>
      </c>
    </row>
    <row r="119" spans="12:26" ht="13.5" thickBot="1" x14ac:dyDescent="0.25">
      <c r="L119" s="59" t="s">
        <v>15</v>
      </c>
      <c r="M119" s="75">
        <v>30</v>
      </c>
      <c r="N119" s="76">
        <v>43</v>
      </c>
      <c r="O119" s="182">
        <f>M119+N119</f>
        <v>73</v>
      </c>
      <c r="P119" s="77">
        <v>0</v>
      </c>
      <c r="Q119" s="182">
        <f>O119+P119</f>
        <v>73</v>
      </c>
      <c r="R119" s="75">
        <v>99</v>
      </c>
      <c r="S119" s="76">
        <v>110</v>
      </c>
      <c r="T119" s="182">
        <f>R119+S119</f>
        <v>209</v>
      </c>
      <c r="U119" s="77">
        <v>0</v>
      </c>
      <c r="V119" s="182">
        <f>T119+U119</f>
        <v>209</v>
      </c>
      <c r="W119" s="78">
        <f>IF(Q119=0,0,((V119/Q119)-1)*100)</f>
        <v>186.30136986301369</v>
      </c>
    </row>
    <row r="120" spans="12:26" ht="14.25" thickTop="1" thickBot="1" x14ac:dyDescent="0.25">
      <c r="L120" s="79" t="s">
        <v>61</v>
      </c>
      <c r="M120" s="80">
        <f>+M117+M118+M119</f>
        <v>84</v>
      </c>
      <c r="N120" s="81">
        <f t="shared" ref="N120:V120" si="123">+N117+N118+N119</f>
        <v>141</v>
      </c>
      <c r="O120" s="183">
        <f t="shared" si="123"/>
        <v>225</v>
      </c>
      <c r="P120" s="80">
        <f t="shared" si="123"/>
        <v>0</v>
      </c>
      <c r="Q120" s="183">
        <f t="shared" si="123"/>
        <v>225</v>
      </c>
      <c r="R120" s="80">
        <f t="shared" si="123"/>
        <v>264</v>
      </c>
      <c r="S120" s="81">
        <f t="shared" si="123"/>
        <v>382</v>
      </c>
      <c r="T120" s="183">
        <f t="shared" si="123"/>
        <v>646</v>
      </c>
      <c r="U120" s="80">
        <f t="shared" si="123"/>
        <v>0</v>
      </c>
      <c r="V120" s="183">
        <f t="shared" si="123"/>
        <v>646</v>
      </c>
      <c r="W120" s="82">
        <f>IF(Q120=0,0,((V120/Q120)-1)*100)</f>
        <v>187.11111111111109</v>
      </c>
      <c r="X120" s="289"/>
      <c r="Y120" s="280"/>
      <c r="Z120" s="280">
        <f>SUM(X120:Y120)</f>
        <v>0</v>
      </c>
    </row>
    <row r="121" spans="12:26" ht="13.5" thickTop="1" x14ac:dyDescent="0.2">
      <c r="L121" s="59" t="s">
        <v>16</v>
      </c>
      <c r="M121" s="75">
        <v>22</v>
      </c>
      <c r="N121" s="76">
        <v>47</v>
      </c>
      <c r="O121" s="182">
        <f>SUM(M121:N121)</f>
        <v>69</v>
      </c>
      <c r="P121" s="77">
        <v>0</v>
      </c>
      <c r="Q121" s="182">
        <f t="shared" ref="Q121:Q123" si="124">O121+P121</f>
        <v>69</v>
      </c>
      <c r="R121" s="75">
        <v>99</v>
      </c>
      <c r="S121" s="76">
        <v>110</v>
      </c>
      <c r="T121" s="182">
        <f>SUM(R121:S121)</f>
        <v>209</v>
      </c>
      <c r="U121" s="77">
        <v>0</v>
      </c>
      <c r="V121" s="182">
        <f>T121+U121</f>
        <v>209</v>
      </c>
      <c r="W121" s="78">
        <f t="shared" si="121"/>
        <v>202.89855072463769</v>
      </c>
    </row>
    <row r="122" spans="12:26" x14ac:dyDescent="0.2">
      <c r="L122" s="59" t="s">
        <v>17</v>
      </c>
      <c r="M122" s="75">
        <v>36</v>
      </c>
      <c r="N122" s="76">
        <v>69</v>
      </c>
      <c r="O122" s="182">
        <f>SUM(M122:N122)</f>
        <v>105</v>
      </c>
      <c r="P122" s="77">
        <v>0</v>
      </c>
      <c r="Q122" s="182">
        <f>O122+P122</f>
        <v>105</v>
      </c>
      <c r="R122" s="75">
        <v>114</v>
      </c>
      <c r="S122" s="76">
        <v>98</v>
      </c>
      <c r="T122" s="182">
        <f>SUM(R122:S122)</f>
        <v>212</v>
      </c>
      <c r="U122" s="77">
        <v>0</v>
      </c>
      <c r="V122" s="182">
        <f>T122+U122</f>
        <v>212</v>
      </c>
      <c r="W122" s="78">
        <f>IF(Q122=0,0,((V122/Q122)-1)*100)</f>
        <v>101.9047619047619</v>
      </c>
    </row>
    <row r="123" spans="12:26" ht="13.5" thickBot="1" x14ac:dyDescent="0.25">
      <c r="L123" s="59" t="s">
        <v>18</v>
      </c>
      <c r="M123" s="75">
        <v>35</v>
      </c>
      <c r="N123" s="76">
        <v>76</v>
      </c>
      <c r="O123" s="184">
        <f>SUM(M123:N123)</f>
        <v>111</v>
      </c>
      <c r="P123" s="83">
        <v>0</v>
      </c>
      <c r="Q123" s="184">
        <f t="shared" si="124"/>
        <v>111</v>
      </c>
      <c r="R123" s="75">
        <v>95</v>
      </c>
      <c r="S123" s="76">
        <v>112</v>
      </c>
      <c r="T123" s="184">
        <f>SUM(R123:S123)</f>
        <v>207</v>
      </c>
      <c r="U123" s="83">
        <v>0</v>
      </c>
      <c r="V123" s="184">
        <f>T123+U123</f>
        <v>207</v>
      </c>
      <c r="W123" s="78">
        <f t="shared" si="121"/>
        <v>86.486486486486484</v>
      </c>
    </row>
    <row r="124" spans="12:26" ht="14.25" thickTop="1" thickBot="1" x14ac:dyDescent="0.25">
      <c r="L124" s="84" t="s">
        <v>39</v>
      </c>
      <c r="M124" s="85">
        <f>+M121+M122+M123</f>
        <v>93</v>
      </c>
      <c r="N124" s="85">
        <f t="shared" ref="N124:V124" si="125">+N121+N122+N123</f>
        <v>192</v>
      </c>
      <c r="O124" s="185">
        <f t="shared" si="125"/>
        <v>285</v>
      </c>
      <c r="P124" s="86">
        <f t="shared" si="125"/>
        <v>0</v>
      </c>
      <c r="Q124" s="185">
        <f t="shared" si="125"/>
        <v>285</v>
      </c>
      <c r="R124" s="85">
        <f t="shared" si="125"/>
        <v>308</v>
      </c>
      <c r="S124" s="85">
        <f t="shared" si="125"/>
        <v>320</v>
      </c>
      <c r="T124" s="185">
        <f t="shared" si="125"/>
        <v>628</v>
      </c>
      <c r="U124" s="86">
        <f t="shared" si="125"/>
        <v>0</v>
      </c>
      <c r="V124" s="185">
        <f t="shared" si="125"/>
        <v>628</v>
      </c>
      <c r="W124" s="87">
        <f t="shared" si="121"/>
        <v>120.35087719298248</v>
      </c>
    </row>
    <row r="125" spans="12:26" ht="13.5" thickTop="1" x14ac:dyDescent="0.2">
      <c r="L125" s="59" t="s">
        <v>21</v>
      </c>
      <c r="M125" s="75">
        <v>35</v>
      </c>
      <c r="N125" s="76">
        <v>73</v>
      </c>
      <c r="O125" s="184">
        <f>SUM(M125:N125)</f>
        <v>108</v>
      </c>
      <c r="P125" s="88">
        <v>0</v>
      </c>
      <c r="Q125" s="184">
        <f t="shared" ref="Q125:Q127" si="126">O125+P125</f>
        <v>108</v>
      </c>
      <c r="R125" s="75">
        <v>98</v>
      </c>
      <c r="S125" s="76">
        <v>126</v>
      </c>
      <c r="T125" s="184">
        <f>SUM(R125:S125)</f>
        <v>224</v>
      </c>
      <c r="U125" s="88">
        <v>0</v>
      </c>
      <c r="V125" s="184">
        <f>T125+U125</f>
        <v>224</v>
      </c>
      <c r="W125" s="78">
        <f t="shared" si="121"/>
        <v>107.40740740740739</v>
      </c>
    </row>
    <row r="126" spans="12:26" x14ac:dyDescent="0.2">
      <c r="L126" s="59" t="s">
        <v>22</v>
      </c>
      <c r="M126" s="75">
        <v>85</v>
      </c>
      <c r="N126" s="76">
        <v>50</v>
      </c>
      <c r="O126" s="184">
        <f>SUM(M126:N126)</f>
        <v>135</v>
      </c>
      <c r="P126" s="77">
        <v>0</v>
      </c>
      <c r="Q126" s="184">
        <f t="shared" si="126"/>
        <v>135</v>
      </c>
      <c r="R126" s="75">
        <v>89</v>
      </c>
      <c r="S126" s="76">
        <v>110</v>
      </c>
      <c r="T126" s="184">
        <f>SUM(R126:S126)</f>
        <v>199</v>
      </c>
      <c r="U126" s="77">
        <v>0</v>
      </c>
      <c r="V126" s="184">
        <f>T126+U126</f>
        <v>199</v>
      </c>
      <c r="W126" s="78">
        <f t="shared" si="121"/>
        <v>47.407407407407412</v>
      </c>
    </row>
    <row r="127" spans="12:26" ht="13.5" thickBot="1" x14ac:dyDescent="0.25">
      <c r="L127" s="59" t="s">
        <v>23</v>
      </c>
      <c r="M127" s="75">
        <v>72</v>
      </c>
      <c r="N127" s="76">
        <v>46</v>
      </c>
      <c r="O127" s="184">
        <f>SUM(M127:N127)</f>
        <v>118</v>
      </c>
      <c r="P127" s="77">
        <v>0</v>
      </c>
      <c r="Q127" s="184">
        <f t="shared" si="126"/>
        <v>118</v>
      </c>
      <c r="R127" s="75">
        <v>98</v>
      </c>
      <c r="S127" s="76">
        <v>55</v>
      </c>
      <c r="T127" s="184">
        <f>SUM(R127:S127)</f>
        <v>153</v>
      </c>
      <c r="U127" s="77">
        <v>0</v>
      </c>
      <c r="V127" s="184">
        <f>T127+U127</f>
        <v>153</v>
      </c>
      <c r="W127" s="78">
        <f t="shared" si="121"/>
        <v>29.661016949152554</v>
      </c>
    </row>
    <row r="128" spans="12:26" ht="14.25" thickTop="1" thickBot="1" x14ac:dyDescent="0.25">
      <c r="L128" s="79" t="s">
        <v>40</v>
      </c>
      <c r="M128" s="80">
        <f>+M125+M126+M127</f>
        <v>192</v>
      </c>
      <c r="N128" s="81">
        <f t="shared" ref="N128:V128" si="127">+N125+N126+N127</f>
        <v>169</v>
      </c>
      <c r="O128" s="183">
        <f t="shared" si="127"/>
        <v>361</v>
      </c>
      <c r="P128" s="80">
        <f t="shared" si="127"/>
        <v>0</v>
      </c>
      <c r="Q128" s="183">
        <f t="shared" si="127"/>
        <v>361</v>
      </c>
      <c r="R128" s="80">
        <f t="shared" si="127"/>
        <v>285</v>
      </c>
      <c r="S128" s="81">
        <f t="shared" si="127"/>
        <v>291</v>
      </c>
      <c r="T128" s="183">
        <f t="shared" si="127"/>
        <v>576</v>
      </c>
      <c r="U128" s="80">
        <f t="shared" si="127"/>
        <v>0</v>
      </c>
      <c r="V128" s="183">
        <f t="shared" si="127"/>
        <v>576</v>
      </c>
      <c r="W128" s="82">
        <f t="shared" si="121"/>
        <v>59.556786703601119</v>
      </c>
      <c r="X128" s="281"/>
    </row>
    <row r="129" spans="12:26" ht="14.25" thickTop="1" thickBot="1" x14ac:dyDescent="0.25">
      <c r="L129" s="79" t="s">
        <v>62</v>
      </c>
      <c r="M129" s="80">
        <f t="shared" ref="M129:V129" si="128">+M120+M124+M128</f>
        <v>369</v>
      </c>
      <c r="N129" s="81">
        <f t="shared" si="128"/>
        <v>502</v>
      </c>
      <c r="O129" s="183">
        <f t="shared" si="128"/>
        <v>871</v>
      </c>
      <c r="P129" s="80">
        <f t="shared" si="128"/>
        <v>0</v>
      </c>
      <c r="Q129" s="183">
        <f t="shared" si="128"/>
        <v>871</v>
      </c>
      <c r="R129" s="80">
        <f t="shared" si="128"/>
        <v>857</v>
      </c>
      <c r="S129" s="81">
        <f t="shared" si="128"/>
        <v>993</v>
      </c>
      <c r="T129" s="183">
        <f t="shared" si="128"/>
        <v>1850</v>
      </c>
      <c r="U129" s="80">
        <f t="shared" si="128"/>
        <v>0</v>
      </c>
      <c r="V129" s="183">
        <f t="shared" si="128"/>
        <v>1850</v>
      </c>
      <c r="W129" s="82">
        <f>IF(Q129=0,0,((V129/Q129)-1)*100)</f>
        <v>112.39954075774969</v>
      </c>
      <c r="X129" s="320">
        <f>+O129+O207</f>
        <v>871</v>
      </c>
      <c r="Y129" s="280">
        <f>+T129+T207</f>
        <v>2863</v>
      </c>
      <c r="Z129" s="289">
        <f>IF(X129=0,0,(Y129/X129-1))</f>
        <v>2.2870264064293915</v>
      </c>
    </row>
    <row r="130" spans="12:26" ht="14.25" thickTop="1" thickBot="1" x14ac:dyDescent="0.25">
      <c r="L130" s="79" t="s">
        <v>7</v>
      </c>
      <c r="M130" s="80">
        <f t="shared" ref="M130:V130" si="129">+M116+M120+M124+M128</f>
        <v>455</v>
      </c>
      <c r="N130" s="81">
        <f t="shared" si="129"/>
        <v>635</v>
      </c>
      <c r="O130" s="183">
        <f t="shared" si="129"/>
        <v>1090</v>
      </c>
      <c r="P130" s="80">
        <f t="shared" si="129"/>
        <v>0</v>
      </c>
      <c r="Q130" s="183">
        <f t="shared" si="129"/>
        <v>1090</v>
      </c>
      <c r="R130" s="80">
        <f t="shared" si="129"/>
        <v>1129</v>
      </c>
      <c r="S130" s="81">
        <f t="shared" si="129"/>
        <v>1206</v>
      </c>
      <c r="T130" s="183">
        <f t="shared" si="129"/>
        <v>2335</v>
      </c>
      <c r="U130" s="80">
        <f t="shared" si="129"/>
        <v>0</v>
      </c>
      <c r="V130" s="183">
        <f t="shared" si="129"/>
        <v>2335</v>
      </c>
      <c r="W130" s="82">
        <f>IF(Q130=0,0,((V130/Q130)-1)*100)</f>
        <v>114.22018348623854</v>
      </c>
      <c r="X130" s="320">
        <f>+O130+O208</f>
        <v>1090</v>
      </c>
      <c r="Y130" s="280">
        <f>+T130+T208</f>
        <v>3512</v>
      </c>
      <c r="Z130" s="289">
        <f>IF(X130=0,0,(Y130/X130-1))</f>
        <v>2.2220183486238532</v>
      </c>
    </row>
    <row r="131" spans="12:26" ht="14.25" thickTop="1" thickBot="1" x14ac:dyDescent="0.25">
      <c r="L131" s="89" t="s">
        <v>60</v>
      </c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12:26" ht="13.5" thickTop="1" x14ac:dyDescent="0.2">
      <c r="L132" s="525" t="s">
        <v>42</v>
      </c>
      <c r="M132" s="526"/>
      <c r="N132" s="526"/>
      <c r="O132" s="526"/>
      <c r="P132" s="526"/>
      <c r="Q132" s="526"/>
      <c r="R132" s="526"/>
      <c r="S132" s="526"/>
      <c r="T132" s="526"/>
      <c r="U132" s="526"/>
      <c r="V132" s="526"/>
      <c r="W132" s="527"/>
    </row>
    <row r="133" spans="12:26" ht="13.5" thickBot="1" x14ac:dyDescent="0.25">
      <c r="L133" s="519" t="s">
        <v>45</v>
      </c>
      <c r="M133" s="520"/>
      <c r="N133" s="520"/>
      <c r="O133" s="520"/>
      <c r="P133" s="520"/>
      <c r="Q133" s="520"/>
      <c r="R133" s="520"/>
      <c r="S133" s="520"/>
      <c r="T133" s="520"/>
      <c r="U133" s="520"/>
      <c r="V133" s="520"/>
      <c r="W133" s="521"/>
    </row>
    <row r="134" spans="12:26" ht="14.25" thickTop="1" thickBot="1" x14ac:dyDescent="0.25">
      <c r="L134" s="54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6" t="s">
        <v>34</v>
      </c>
    </row>
    <row r="135" spans="12:26" ht="14.25" thickTop="1" thickBot="1" x14ac:dyDescent="0.25">
      <c r="L135" s="57"/>
      <c r="M135" s="189" t="s">
        <v>58</v>
      </c>
      <c r="N135" s="190"/>
      <c r="O135" s="191"/>
      <c r="P135" s="189"/>
      <c r="Q135" s="189"/>
      <c r="R135" s="189" t="s">
        <v>59</v>
      </c>
      <c r="S135" s="190"/>
      <c r="T135" s="191"/>
      <c r="U135" s="189"/>
      <c r="V135" s="189"/>
      <c r="W135" s="311" t="s">
        <v>2</v>
      </c>
    </row>
    <row r="136" spans="12:26" ht="13.5" thickTop="1" x14ac:dyDescent="0.2">
      <c r="L136" s="59" t="s">
        <v>3</v>
      </c>
      <c r="M136" s="60"/>
      <c r="N136" s="54"/>
      <c r="O136" s="61"/>
      <c r="P136" s="62"/>
      <c r="Q136" s="98"/>
      <c r="R136" s="60"/>
      <c r="S136" s="54"/>
      <c r="T136" s="61"/>
      <c r="U136" s="62"/>
      <c r="V136" s="98"/>
      <c r="W136" s="312" t="s">
        <v>4</v>
      </c>
    </row>
    <row r="137" spans="12:26" ht="13.5" thickBot="1" x14ac:dyDescent="0.25">
      <c r="L137" s="64"/>
      <c r="M137" s="65" t="s">
        <v>35</v>
      </c>
      <c r="N137" s="66" t="s">
        <v>36</v>
      </c>
      <c r="O137" s="67" t="s">
        <v>37</v>
      </c>
      <c r="P137" s="68" t="s">
        <v>32</v>
      </c>
      <c r="Q137" s="99" t="s">
        <v>7</v>
      </c>
      <c r="R137" s="65" t="s">
        <v>35</v>
      </c>
      <c r="S137" s="66" t="s">
        <v>36</v>
      </c>
      <c r="T137" s="67" t="s">
        <v>37</v>
      </c>
      <c r="U137" s="68" t="s">
        <v>32</v>
      </c>
      <c r="V137" s="99" t="s">
        <v>7</v>
      </c>
      <c r="W137" s="313"/>
    </row>
    <row r="138" spans="12:26" ht="5.25" customHeight="1" thickTop="1" x14ac:dyDescent="0.2">
      <c r="L138" s="59"/>
      <c r="M138" s="70"/>
      <c r="N138" s="71"/>
      <c r="O138" s="72"/>
      <c r="P138" s="73"/>
      <c r="Q138" s="100"/>
      <c r="R138" s="70"/>
      <c r="S138" s="71"/>
      <c r="T138" s="72"/>
      <c r="U138" s="73"/>
      <c r="V138" s="142"/>
      <c r="W138" s="74"/>
    </row>
    <row r="139" spans="12:26" x14ac:dyDescent="0.2">
      <c r="L139" s="59" t="s">
        <v>10</v>
      </c>
      <c r="M139" s="75">
        <f t="shared" ref="M139:N145" si="130">+M87+M113</f>
        <v>33</v>
      </c>
      <c r="N139" s="76">
        <f t="shared" si="130"/>
        <v>41</v>
      </c>
      <c r="O139" s="182">
        <f>M139+N139</f>
        <v>74</v>
      </c>
      <c r="P139" s="77">
        <f t="shared" ref="P139:P145" si="131">+P87+P113</f>
        <v>0</v>
      </c>
      <c r="Q139" s="187">
        <f t="shared" ref="Q139:Q141" si="132">O139+P139</f>
        <v>74</v>
      </c>
      <c r="R139" s="75">
        <f t="shared" ref="R139:S145" si="133">+R87+R113</f>
        <v>94</v>
      </c>
      <c r="S139" s="76">
        <f t="shared" si="133"/>
        <v>63</v>
      </c>
      <c r="T139" s="182">
        <f>R139+S139</f>
        <v>157</v>
      </c>
      <c r="U139" s="77">
        <f t="shared" ref="U139:U145" si="134">+U87+U113</f>
        <v>0</v>
      </c>
      <c r="V139" s="188">
        <f>T139+U139</f>
        <v>157</v>
      </c>
      <c r="W139" s="78">
        <f>IF(Q139=0,0,((V139/Q139)-1)*100)</f>
        <v>112.16216216216215</v>
      </c>
      <c r="X139" s="281"/>
    </row>
    <row r="140" spans="12:26" x14ac:dyDescent="0.2">
      <c r="L140" s="59" t="s">
        <v>11</v>
      </c>
      <c r="M140" s="75">
        <f t="shared" si="130"/>
        <v>29</v>
      </c>
      <c r="N140" s="76">
        <f t="shared" si="130"/>
        <v>49</v>
      </c>
      <c r="O140" s="182">
        <f>M140+N140</f>
        <v>78</v>
      </c>
      <c r="P140" s="77">
        <f t="shared" si="131"/>
        <v>0</v>
      </c>
      <c r="Q140" s="187">
        <f t="shared" si="132"/>
        <v>78</v>
      </c>
      <c r="R140" s="75">
        <f t="shared" si="133"/>
        <v>95</v>
      </c>
      <c r="S140" s="76">
        <f t="shared" si="133"/>
        <v>67</v>
      </c>
      <c r="T140" s="182">
        <f>R140+S140</f>
        <v>162</v>
      </c>
      <c r="U140" s="77">
        <f t="shared" si="134"/>
        <v>0</v>
      </c>
      <c r="V140" s="188">
        <f>T140+U140</f>
        <v>162</v>
      </c>
      <c r="W140" s="78">
        <f>IF(Q140=0,0,((V140/Q140)-1)*100)</f>
        <v>107.69230769230771</v>
      </c>
      <c r="X140" s="281"/>
    </row>
    <row r="141" spans="12:26" ht="13.5" thickBot="1" x14ac:dyDescent="0.25">
      <c r="L141" s="64" t="s">
        <v>12</v>
      </c>
      <c r="M141" s="75">
        <f t="shared" si="130"/>
        <v>35</v>
      </c>
      <c r="N141" s="76">
        <f t="shared" si="130"/>
        <v>43</v>
      </c>
      <c r="O141" s="182">
        <f>M141+N141</f>
        <v>78</v>
      </c>
      <c r="P141" s="77">
        <f t="shared" si="131"/>
        <v>0</v>
      </c>
      <c r="Q141" s="187">
        <f t="shared" si="132"/>
        <v>78</v>
      </c>
      <c r="R141" s="75">
        <f t="shared" si="133"/>
        <v>98</v>
      </c>
      <c r="S141" s="76">
        <f t="shared" si="133"/>
        <v>83</v>
      </c>
      <c r="T141" s="182">
        <f>R141+S141</f>
        <v>181</v>
      </c>
      <c r="U141" s="77">
        <f t="shared" si="134"/>
        <v>0</v>
      </c>
      <c r="V141" s="188">
        <f>T141+U141</f>
        <v>181</v>
      </c>
      <c r="W141" s="78">
        <f>IF(Q141=0,0,((V141/Q141)-1)*100)</f>
        <v>132.05128205128207</v>
      </c>
    </row>
    <row r="142" spans="12:26" ht="14.25" thickTop="1" thickBot="1" x14ac:dyDescent="0.25">
      <c r="L142" s="79" t="s">
        <v>38</v>
      </c>
      <c r="M142" s="80">
        <f>+M139+M140+M141</f>
        <v>97</v>
      </c>
      <c r="N142" s="81">
        <f t="shared" ref="N142:V142" si="135">+N139+N140+N141</f>
        <v>133</v>
      </c>
      <c r="O142" s="183">
        <f t="shared" si="135"/>
        <v>230</v>
      </c>
      <c r="P142" s="80">
        <f t="shared" si="135"/>
        <v>0</v>
      </c>
      <c r="Q142" s="183">
        <f t="shared" si="135"/>
        <v>230</v>
      </c>
      <c r="R142" s="80">
        <f t="shared" si="135"/>
        <v>287</v>
      </c>
      <c r="S142" s="81">
        <f t="shared" si="135"/>
        <v>213</v>
      </c>
      <c r="T142" s="183">
        <f t="shared" si="135"/>
        <v>500</v>
      </c>
      <c r="U142" s="80">
        <f t="shared" si="135"/>
        <v>0</v>
      </c>
      <c r="V142" s="183">
        <f t="shared" si="135"/>
        <v>500</v>
      </c>
      <c r="W142" s="82">
        <f t="shared" ref="W142" si="136">IF(Q142=0,0,((V142/Q142)-1)*100)</f>
        <v>117.39130434782608</v>
      </c>
      <c r="X142" s="289"/>
    </row>
    <row r="143" spans="12:26" ht="13.5" thickTop="1" x14ac:dyDescent="0.2">
      <c r="L143" s="59" t="s">
        <v>13</v>
      </c>
      <c r="M143" s="75">
        <f t="shared" si="130"/>
        <v>37</v>
      </c>
      <c r="N143" s="76">
        <f t="shared" si="130"/>
        <v>46</v>
      </c>
      <c r="O143" s="182">
        <f t="shared" ref="O143:O153" si="137">M143+N143</f>
        <v>83</v>
      </c>
      <c r="P143" s="77">
        <f t="shared" si="131"/>
        <v>0</v>
      </c>
      <c r="Q143" s="187">
        <f t="shared" ref="Q143:Q144" si="138">O143+P143</f>
        <v>83</v>
      </c>
      <c r="R143" s="75">
        <f t="shared" si="133"/>
        <v>88</v>
      </c>
      <c r="S143" s="76">
        <f t="shared" si="133"/>
        <v>118</v>
      </c>
      <c r="T143" s="182">
        <f t="shared" ref="T143:T153" si="139">R143+S143</f>
        <v>206</v>
      </c>
      <c r="U143" s="77">
        <f t="shared" si="134"/>
        <v>0</v>
      </c>
      <c r="V143" s="188">
        <f>T143+U143</f>
        <v>206</v>
      </c>
      <c r="W143" s="78">
        <f>IF(Q143=0,0,((V143/Q143)-1)*100)</f>
        <v>148.19277108433738</v>
      </c>
      <c r="X143" s="289"/>
    </row>
    <row r="144" spans="12:26" x14ac:dyDescent="0.2">
      <c r="L144" s="59" t="s">
        <v>14</v>
      </c>
      <c r="M144" s="75">
        <f t="shared" si="130"/>
        <v>30</v>
      </c>
      <c r="N144" s="76">
        <f t="shared" si="130"/>
        <v>52</v>
      </c>
      <c r="O144" s="182">
        <f t="shared" si="137"/>
        <v>82</v>
      </c>
      <c r="P144" s="77">
        <f t="shared" si="131"/>
        <v>0</v>
      </c>
      <c r="Q144" s="187">
        <f t="shared" si="138"/>
        <v>82</v>
      </c>
      <c r="R144" s="75">
        <f t="shared" si="133"/>
        <v>84</v>
      </c>
      <c r="S144" s="76">
        <f t="shared" si="133"/>
        <v>155</v>
      </c>
      <c r="T144" s="182">
        <f t="shared" si="139"/>
        <v>239</v>
      </c>
      <c r="U144" s="77">
        <f t="shared" si="134"/>
        <v>0</v>
      </c>
      <c r="V144" s="188">
        <f>T144+U144</f>
        <v>239</v>
      </c>
      <c r="W144" s="78">
        <f t="shared" ref="W144:W154" si="140">IF(Q144=0,0,((V144/Q144)-1)*100)</f>
        <v>191.46341463414635</v>
      </c>
      <c r="Z144" s="280" t="e">
        <f>SUM(#REF!)</f>
        <v>#REF!</v>
      </c>
    </row>
    <row r="145" spans="12:26" ht="13.5" thickBot="1" x14ac:dyDescent="0.25">
      <c r="L145" s="59" t="s">
        <v>15</v>
      </c>
      <c r="M145" s="75">
        <f t="shared" si="130"/>
        <v>37</v>
      </c>
      <c r="N145" s="76">
        <f t="shared" si="130"/>
        <v>43</v>
      </c>
      <c r="O145" s="182">
        <f>M145+N145</f>
        <v>80</v>
      </c>
      <c r="P145" s="77">
        <f t="shared" si="131"/>
        <v>0</v>
      </c>
      <c r="Q145" s="187">
        <f>O145+P145</f>
        <v>80</v>
      </c>
      <c r="R145" s="75">
        <f t="shared" si="133"/>
        <v>103</v>
      </c>
      <c r="S145" s="76">
        <f t="shared" si="133"/>
        <v>110</v>
      </c>
      <c r="T145" s="182">
        <f>R145+S145</f>
        <v>213</v>
      </c>
      <c r="U145" s="77">
        <f t="shared" si="134"/>
        <v>0</v>
      </c>
      <c r="V145" s="188">
        <f>T145+U145</f>
        <v>213</v>
      </c>
      <c r="W145" s="78">
        <f>IF(Q145=0,0,((V145/Q145)-1)*100)</f>
        <v>166.25</v>
      </c>
    </row>
    <row r="146" spans="12:26" ht="14.25" thickTop="1" thickBot="1" x14ac:dyDescent="0.25">
      <c r="L146" s="79" t="s">
        <v>61</v>
      </c>
      <c r="M146" s="80">
        <f>+M143+M144+M145</f>
        <v>104</v>
      </c>
      <c r="N146" s="81">
        <f t="shared" ref="N146:V146" si="141">+N143+N144+N145</f>
        <v>141</v>
      </c>
      <c r="O146" s="183">
        <f t="shared" si="141"/>
        <v>245</v>
      </c>
      <c r="P146" s="80">
        <f t="shared" si="141"/>
        <v>0</v>
      </c>
      <c r="Q146" s="183">
        <f t="shared" si="141"/>
        <v>245</v>
      </c>
      <c r="R146" s="80">
        <f t="shared" si="141"/>
        <v>275</v>
      </c>
      <c r="S146" s="81">
        <f t="shared" si="141"/>
        <v>383</v>
      </c>
      <c r="T146" s="183">
        <f t="shared" si="141"/>
        <v>658</v>
      </c>
      <c r="U146" s="80">
        <f t="shared" si="141"/>
        <v>0</v>
      </c>
      <c r="V146" s="183">
        <f t="shared" si="141"/>
        <v>658</v>
      </c>
      <c r="W146" s="82">
        <f>IF(Q146=0,0,((V146/Q146)-1)*100)</f>
        <v>168.57142857142856</v>
      </c>
      <c r="X146" s="289"/>
      <c r="Y146" s="280"/>
      <c r="Z146" s="280">
        <f>SUM(X146:Y146)</f>
        <v>0</v>
      </c>
    </row>
    <row r="147" spans="12:26" ht="13.5" thickTop="1" x14ac:dyDescent="0.2">
      <c r="L147" s="59" t="s">
        <v>16</v>
      </c>
      <c r="M147" s="75">
        <f t="shared" ref="M147:N149" si="142">+M95+M121</f>
        <v>23</v>
      </c>
      <c r="N147" s="76">
        <f t="shared" si="142"/>
        <v>47</v>
      </c>
      <c r="O147" s="182">
        <f t="shared" si="137"/>
        <v>70</v>
      </c>
      <c r="P147" s="77">
        <f>+P95+P121</f>
        <v>0</v>
      </c>
      <c r="Q147" s="187">
        <f t="shared" ref="Q147:Q153" si="143">O147+P147</f>
        <v>70</v>
      </c>
      <c r="R147" s="75">
        <f t="shared" ref="R147:S149" si="144">+R95+R121</f>
        <v>103</v>
      </c>
      <c r="S147" s="76">
        <f t="shared" si="144"/>
        <v>110</v>
      </c>
      <c r="T147" s="182">
        <f t="shared" si="139"/>
        <v>213</v>
      </c>
      <c r="U147" s="77">
        <f>+U95+U121</f>
        <v>0</v>
      </c>
      <c r="V147" s="188">
        <f>T147+U147</f>
        <v>213</v>
      </c>
      <c r="W147" s="78">
        <f t="shared" si="140"/>
        <v>204.28571428571428</v>
      </c>
    </row>
    <row r="148" spans="12:26" x14ac:dyDescent="0.2">
      <c r="L148" s="59" t="s">
        <v>17</v>
      </c>
      <c r="M148" s="75">
        <f t="shared" si="142"/>
        <v>38</v>
      </c>
      <c r="N148" s="76">
        <f t="shared" si="142"/>
        <v>69</v>
      </c>
      <c r="O148" s="182">
        <f>M148+N148</f>
        <v>107</v>
      </c>
      <c r="P148" s="77">
        <f>+P96+P122</f>
        <v>0</v>
      </c>
      <c r="Q148" s="187">
        <f>O148+P148</f>
        <v>107</v>
      </c>
      <c r="R148" s="75">
        <f t="shared" si="144"/>
        <v>115</v>
      </c>
      <c r="S148" s="76">
        <f t="shared" si="144"/>
        <v>98</v>
      </c>
      <c r="T148" s="182">
        <f>R148+S148</f>
        <v>213</v>
      </c>
      <c r="U148" s="77">
        <f>+U96+U122</f>
        <v>0</v>
      </c>
      <c r="V148" s="188">
        <f>T148+U148</f>
        <v>213</v>
      </c>
      <c r="W148" s="78">
        <f>IF(Q148=0,0,((V148/Q148)-1)*100)</f>
        <v>99.065420560747668</v>
      </c>
    </row>
    <row r="149" spans="12:26" ht="13.5" thickBot="1" x14ac:dyDescent="0.25">
      <c r="L149" s="59" t="s">
        <v>18</v>
      </c>
      <c r="M149" s="75">
        <f t="shared" si="142"/>
        <v>39</v>
      </c>
      <c r="N149" s="76">
        <f t="shared" si="142"/>
        <v>76</v>
      </c>
      <c r="O149" s="184">
        <f t="shared" si="137"/>
        <v>115</v>
      </c>
      <c r="P149" s="83">
        <f>+P97+P123</f>
        <v>0</v>
      </c>
      <c r="Q149" s="187">
        <f t="shared" si="143"/>
        <v>115</v>
      </c>
      <c r="R149" s="75">
        <f t="shared" si="144"/>
        <v>96</v>
      </c>
      <c r="S149" s="76">
        <f t="shared" si="144"/>
        <v>112</v>
      </c>
      <c r="T149" s="184">
        <f t="shared" si="139"/>
        <v>208</v>
      </c>
      <c r="U149" s="83">
        <f>+U97+U123</f>
        <v>0</v>
      </c>
      <c r="V149" s="188">
        <f>T149+U149</f>
        <v>208</v>
      </c>
      <c r="W149" s="78">
        <f t="shared" si="140"/>
        <v>80.869565217391298</v>
      </c>
    </row>
    <row r="150" spans="12:26" ht="14.25" thickTop="1" thickBot="1" x14ac:dyDescent="0.25">
      <c r="L150" s="84" t="s">
        <v>39</v>
      </c>
      <c r="M150" s="80">
        <f>+M147+M148+M149</f>
        <v>100</v>
      </c>
      <c r="N150" s="81">
        <f t="shared" ref="N150:V150" si="145">+N147+N148+N149</f>
        <v>192</v>
      </c>
      <c r="O150" s="183">
        <f t="shared" si="145"/>
        <v>292</v>
      </c>
      <c r="P150" s="80">
        <f t="shared" si="145"/>
        <v>0</v>
      </c>
      <c r="Q150" s="183">
        <f t="shared" si="145"/>
        <v>292</v>
      </c>
      <c r="R150" s="80">
        <f t="shared" si="145"/>
        <v>314</v>
      </c>
      <c r="S150" s="81">
        <f t="shared" si="145"/>
        <v>320</v>
      </c>
      <c r="T150" s="183">
        <f t="shared" si="145"/>
        <v>634</v>
      </c>
      <c r="U150" s="80">
        <f t="shared" si="145"/>
        <v>0</v>
      </c>
      <c r="V150" s="183">
        <f t="shared" si="145"/>
        <v>634</v>
      </c>
      <c r="W150" s="87">
        <f t="shared" si="140"/>
        <v>117.12328767123287</v>
      </c>
    </row>
    <row r="151" spans="12:26" ht="13.5" thickTop="1" x14ac:dyDescent="0.2">
      <c r="L151" s="59" t="s">
        <v>21</v>
      </c>
      <c r="M151" s="75">
        <f t="shared" ref="M151:N153" si="146">+M99+M125</f>
        <v>37</v>
      </c>
      <c r="N151" s="76">
        <f t="shared" si="146"/>
        <v>73</v>
      </c>
      <c r="O151" s="184">
        <f t="shared" si="137"/>
        <v>110</v>
      </c>
      <c r="P151" s="88">
        <f>+P99+P125</f>
        <v>0</v>
      </c>
      <c r="Q151" s="187">
        <f t="shared" si="143"/>
        <v>110</v>
      </c>
      <c r="R151" s="75">
        <f t="shared" ref="R151:S153" si="147">+R99+R125</f>
        <v>99</v>
      </c>
      <c r="S151" s="76">
        <f t="shared" si="147"/>
        <v>126</v>
      </c>
      <c r="T151" s="184">
        <f t="shared" si="139"/>
        <v>225</v>
      </c>
      <c r="U151" s="88">
        <f>+U99+U125</f>
        <v>0</v>
      </c>
      <c r="V151" s="188">
        <f>T151+U151</f>
        <v>225</v>
      </c>
      <c r="W151" s="78">
        <f t="shared" si="140"/>
        <v>104.54545454545455</v>
      </c>
    </row>
    <row r="152" spans="12:26" x14ac:dyDescent="0.2">
      <c r="L152" s="59" t="s">
        <v>22</v>
      </c>
      <c r="M152" s="75">
        <f t="shared" si="146"/>
        <v>91</v>
      </c>
      <c r="N152" s="76">
        <f t="shared" si="146"/>
        <v>50</v>
      </c>
      <c r="O152" s="184">
        <f t="shared" si="137"/>
        <v>141</v>
      </c>
      <c r="P152" s="77">
        <f>+P100+P126</f>
        <v>0</v>
      </c>
      <c r="Q152" s="187">
        <f t="shared" si="143"/>
        <v>141</v>
      </c>
      <c r="R152" s="75">
        <f t="shared" si="147"/>
        <v>94</v>
      </c>
      <c r="S152" s="76">
        <f t="shared" si="147"/>
        <v>110</v>
      </c>
      <c r="T152" s="184">
        <f t="shared" si="139"/>
        <v>204</v>
      </c>
      <c r="U152" s="77">
        <f>+U100+U126</f>
        <v>0</v>
      </c>
      <c r="V152" s="188">
        <f>T152+U152</f>
        <v>204</v>
      </c>
      <c r="W152" s="78">
        <f t="shared" si="140"/>
        <v>44.680851063829799</v>
      </c>
      <c r="X152" s="281"/>
    </row>
    <row r="153" spans="12:26" ht="13.5" thickBot="1" x14ac:dyDescent="0.25">
      <c r="L153" s="59" t="s">
        <v>23</v>
      </c>
      <c r="M153" s="75">
        <f t="shared" si="146"/>
        <v>77</v>
      </c>
      <c r="N153" s="76">
        <f t="shared" si="146"/>
        <v>46</v>
      </c>
      <c r="O153" s="184">
        <f t="shared" si="137"/>
        <v>123</v>
      </c>
      <c r="P153" s="77">
        <f>+P101+P127</f>
        <v>0</v>
      </c>
      <c r="Q153" s="187">
        <f t="shared" si="143"/>
        <v>123</v>
      </c>
      <c r="R153" s="75">
        <f t="shared" si="147"/>
        <v>122</v>
      </c>
      <c r="S153" s="76">
        <f t="shared" si="147"/>
        <v>55</v>
      </c>
      <c r="T153" s="184">
        <f t="shared" si="139"/>
        <v>177</v>
      </c>
      <c r="U153" s="77">
        <f>+U101+U127</f>
        <v>0</v>
      </c>
      <c r="V153" s="188">
        <f>T153+U153</f>
        <v>177</v>
      </c>
      <c r="W153" s="78">
        <f t="shared" si="140"/>
        <v>43.90243902439024</v>
      </c>
    </row>
    <row r="154" spans="12:26" ht="14.25" thickTop="1" thickBot="1" x14ac:dyDescent="0.25">
      <c r="L154" s="79" t="s">
        <v>40</v>
      </c>
      <c r="M154" s="80">
        <f>+M151+M152+M153</f>
        <v>205</v>
      </c>
      <c r="N154" s="81">
        <f t="shared" ref="N154:V154" si="148">+N151+N152+N153</f>
        <v>169</v>
      </c>
      <c r="O154" s="183">
        <f t="shared" si="148"/>
        <v>374</v>
      </c>
      <c r="P154" s="80">
        <f t="shared" si="148"/>
        <v>0</v>
      </c>
      <c r="Q154" s="183">
        <f t="shared" si="148"/>
        <v>374</v>
      </c>
      <c r="R154" s="80">
        <f t="shared" si="148"/>
        <v>315</v>
      </c>
      <c r="S154" s="81">
        <f t="shared" si="148"/>
        <v>291</v>
      </c>
      <c r="T154" s="183">
        <f t="shared" si="148"/>
        <v>606</v>
      </c>
      <c r="U154" s="80">
        <f t="shared" si="148"/>
        <v>0</v>
      </c>
      <c r="V154" s="183">
        <f t="shared" si="148"/>
        <v>606</v>
      </c>
      <c r="W154" s="82">
        <f t="shared" si="140"/>
        <v>62.032085561497333</v>
      </c>
    </row>
    <row r="155" spans="12:26" ht="14.25" thickTop="1" thickBot="1" x14ac:dyDescent="0.25">
      <c r="L155" s="79" t="s">
        <v>62</v>
      </c>
      <c r="M155" s="80">
        <f t="shared" ref="M155:V155" si="149">+M146+M150+M154</f>
        <v>409</v>
      </c>
      <c r="N155" s="81">
        <f t="shared" si="149"/>
        <v>502</v>
      </c>
      <c r="O155" s="183">
        <f t="shared" si="149"/>
        <v>911</v>
      </c>
      <c r="P155" s="80">
        <f t="shared" si="149"/>
        <v>0</v>
      </c>
      <c r="Q155" s="183">
        <f t="shared" si="149"/>
        <v>911</v>
      </c>
      <c r="R155" s="80">
        <f t="shared" si="149"/>
        <v>904</v>
      </c>
      <c r="S155" s="81">
        <f t="shared" si="149"/>
        <v>994</v>
      </c>
      <c r="T155" s="183">
        <f t="shared" si="149"/>
        <v>1898</v>
      </c>
      <c r="U155" s="80">
        <f t="shared" si="149"/>
        <v>0</v>
      </c>
      <c r="V155" s="183">
        <f t="shared" si="149"/>
        <v>1898</v>
      </c>
      <c r="W155" s="82">
        <f>IF(Q155=0,0,((V155/Q155)-1)*100)</f>
        <v>108.34248079034028</v>
      </c>
      <c r="X155" s="320">
        <f>+O155+O233</f>
        <v>911</v>
      </c>
      <c r="Y155" s="280">
        <f>+T155+T233</f>
        <v>2911</v>
      </c>
      <c r="Z155" s="289">
        <f>IF(X155=0,0,(Y155/X155-1))</f>
        <v>2.1953896816684964</v>
      </c>
    </row>
    <row r="156" spans="12:26" ht="14.25" thickTop="1" thickBot="1" x14ac:dyDescent="0.25">
      <c r="L156" s="79" t="s">
        <v>7</v>
      </c>
      <c r="M156" s="80">
        <f t="shared" ref="M156:V156" si="150">+M142+M146+M150+M154</f>
        <v>506</v>
      </c>
      <c r="N156" s="81">
        <f t="shared" si="150"/>
        <v>635</v>
      </c>
      <c r="O156" s="183">
        <f t="shared" si="150"/>
        <v>1141</v>
      </c>
      <c r="P156" s="80">
        <f t="shared" si="150"/>
        <v>0</v>
      </c>
      <c r="Q156" s="183">
        <f t="shared" si="150"/>
        <v>1141</v>
      </c>
      <c r="R156" s="80">
        <f t="shared" si="150"/>
        <v>1191</v>
      </c>
      <c r="S156" s="81">
        <f t="shared" si="150"/>
        <v>1207</v>
      </c>
      <c r="T156" s="183">
        <f t="shared" si="150"/>
        <v>2398</v>
      </c>
      <c r="U156" s="80">
        <f t="shared" si="150"/>
        <v>0</v>
      </c>
      <c r="V156" s="183">
        <f t="shared" si="150"/>
        <v>2398</v>
      </c>
      <c r="W156" s="82">
        <f>IF(Q156=0,0,((V156/Q156)-1)*100)</f>
        <v>110.16652059596845</v>
      </c>
      <c r="X156" s="320">
        <f>+O156+O234</f>
        <v>1141</v>
      </c>
      <c r="Y156" s="280">
        <f>+T156+T234</f>
        <v>3575</v>
      </c>
      <c r="Z156" s="289">
        <f>IF(X156=0,0,(Y156/X156-1))</f>
        <v>2.1332164767747588</v>
      </c>
    </row>
    <row r="157" spans="12:26" ht="14.25" thickTop="1" thickBot="1" x14ac:dyDescent="0.25">
      <c r="L157" s="89" t="s">
        <v>60</v>
      </c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12:26" ht="13.5" thickTop="1" x14ac:dyDescent="0.2">
      <c r="L158" s="546" t="s">
        <v>54</v>
      </c>
      <c r="M158" s="547"/>
      <c r="N158" s="547"/>
      <c r="O158" s="547"/>
      <c r="P158" s="547"/>
      <c r="Q158" s="547"/>
      <c r="R158" s="547"/>
      <c r="S158" s="547"/>
      <c r="T158" s="547"/>
      <c r="U158" s="547"/>
      <c r="V158" s="547"/>
      <c r="W158" s="548"/>
    </row>
    <row r="159" spans="12:26" ht="24.75" customHeight="1" thickBot="1" x14ac:dyDescent="0.25">
      <c r="L159" s="549" t="s">
        <v>51</v>
      </c>
      <c r="M159" s="550"/>
      <c r="N159" s="550"/>
      <c r="O159" s="550"/>
      <c r="P159" s="550"/>
      <c r="Q159" s="550"/>
      <c r="R159" s="550"/>
      <c r="S159" s="550"/>
      <c r="T159" s="550"/>
      <c r="U159" s="550"/>
      <c r="V159" s="550"/>
      <c r="W159" s="551"/>
    </row>
    <row r="160" spans="12:26" ht="14.25" thickTop="1" thickBot="1" x14ac:dyDescent="0.25">
      <c r="L160" s="211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3" t="s">
        <v>34</v>
      </c>
    </row>
    <row r="161" spans="12:25" ht="14.25" thickTop="1" thickBot="1" x14ac:dyDescent="0.25">
      <c r="L161" s="214"/>
      <c r="M161" s="552" t="s">
        <v>58</v>
      </c>
      <c r="N161" s="553"/>
      <c r="O161" s="553"/>
      <c r="P161" s="553"/>
      <c r="Q161" s="553"/>
      <c r="R161" s="215" t="s">
        <v>59</v>
      </c>
      <c r="S161" s="216"/>
      <c r="T161" s="253"/>
      <c r="U161" s="215"/>
      <c r="V161" s="215"/>
      <c r="W161" s="308" t="s">
        <v>2</v>
      </c>
    </row>
    <row r="162" spans="12:25" ht="13.5" thickTop="1" x14ac:dyDescent="0.2">
      <c r="L162" s="218" t="s">
        <v>3</v>
      </c>
      <c r="M162" s="219"/>
      <c r="N162" s="211"/>
      <c r="O162" s="220"/>
      <c r="P162" s="221"/>
      <c r="Q162" s="220"/>
      <c r="R162" s="219"/>
      <c r="S162" s="211"/>
      <c r="T162" s="220"/>
      <c r="U162" s="221"/>
      <c r="V162" s="220"/>
      <c r="W162" s="309" t="s">
        <v>4</v>
      </c>
    </row>
    <row r="163" spans="12:25" ht="13.5" thickBot="1" x14ac:dyDescent="0.25">
      <c r="L163" s="223"/>
      <c r="M163" s="224" t="s">
        <v>35</v>
      </c>
      <c r="N163" s="225" t="s">
        <v>36</v>
      </c>
      <c r="O163" s="226" t="s">
        <v>37</v>
      </c>
      <c r="P163" s="227" t="s">
        <v>32</v>
      </c>
      <c r="Q163" s="226" t="s">
        <v>7</v>
      </c>
      <c r="R163" s="224" t="s">
        <v>35</v>
      </c>
      <c r="S163" s="225" t="s">
        <v>36</v>
      </c>
      <c r="T163" s="226" t="s">
        <v>37</v>
      </c>
      <c r="U163" s="227" t="s">
        <v>32</v>
      </c>
      <c r="V163" s="226" t="s">
        <v>7</v>
      </c>
      <c r="W163" s="310"/>
    </row>
    <row r="164" spans="12:25" ht="5.25" customHeight="1" thickTop="1" x14ac:dyDescent="0.2">
      <c r="L164" s="218"/>
      <c r="M164" s="229"/>
      <c r="N164" s="230"/>
      <c r="O164" s="231"/>
      <c r="P164" s="232"/>
      <c r="Q164" s="231"/>
      <c r="R164" s="229"/>
      <c r="S164" s="230"/>
      <c r="T164" s="231"/>
      <c r="U164" s="232"/>
      <c r="V164" s="231"/>
      <c r="W164" s="233"/>
    </row>
    <row r="165" spans="12:25" x14ac:dyDescent="0.2">
      <c r="L165" s="218" t="s">
        <v>10</v>
      </c>
      <c r="M165" s="234">
        <v>0</v>
      </c>
      <c r="N165" s="235">
        <v>0</v>
      </c>
      <c r="O165" s="236">
        <f>M165+N165</f>
        <v>0</v>
      </c>
      <c r="P165" s="237">
        <v>0</v>
      </c>
      <c r="Q165" s="236">
        <f t="shared" ref="Q165:Q167" si="151">O165+P165</f>
        <v>0</v>
      </c>
      <c r="R165" s="234">
        <v>0</v>
      </c>
      <c r="S165" s="235">
        <v>0</v>
      </c>
      <c r="T165" s="236">
        <f>R165+S165</f>
        <v>0</v>
      </c>
      <c r="U165" s="237">
        <v>0</v>
      </c>
      <c r="V165" s="236">
        <f>T165+U165</f>
        <v>0</v>
      </c>
      <c r="W165" s="238">
        <f>IF(Q165=0,0,((V165/Q165)-1)*100)</f>
        <v>0</v>
      </c>
    </row>
    <row r="166" spans="12:25" x14ac:dyDescent="0.2">
      <c r="L166" s="218" t="s">
        <v>11</v>
      </c>
      <c r="M166" s="234">
        <v>0</v>
      </c>
      <c r="N166" s="235">
        <v>0</v>
      </c>
      <c r="O166" s="236">
        <f>M166+N166</f>
        <v>0</v>
      </c>
      <c r="P166" s="237">
        <v>0</v>
      </c>
      <c r="Q166" s="236">
        <f t="shared" si="151"/>
        <v>0</v>
      </c>
      <c r="R166" s="234">
        <v>0</v>
      </c>
      <c r="S166" s="235">
        <v>0</v>
      </c>
      <c r="T166" s="236">
        <f>R166+S166</f>
        <v>0</v>
      </c>
      <c r="U166" s="237">
        <v>0</v>
      </c>
      <c r="V166" s="236">
        <f>T166+U166</f>
        <v>0</v>
      </c>
      <c r="W166" s="238">
        <f>IF(Q166=0,0,((V166/Q166)-1)*100)</f>
        <v>0</v>
      </c>
    </row>
    <row r="167" spans="12:25" ht="13.5" thickBot="1" x14ac:dyDescent="0.25">
      <c r="L167" s="223" t="s">
        <v>12</v>
      </c>
      <c r="M167" s="234">
        <v>0</v>
      </c>
      <c r="N167" s="235">
        <v>0</v>
      </c>
      <c r="O167" s="236">
        <f>M167+N167</f>
        <v>0</v>
      </c>
      <c r="P167" s="237">
        <v>0</v>
      </c>
      <c r="Q167" s="236">
        <f t="shared" si="151"/>
        <v>0</v>
      </c>
      <c r="R167" s="234">
        <v>0</v>
      </c>
      <c r="S167" s="235">
        <v>0</v>
      </c>
      <c r="T167" s="236">
        <f>R167+S167</f>
        <v>0</v>
      </c>
      <c r="U167" s="237">
        <v>0</v>
      </c>
      <c r="V167" s="236">
        <f>T167+U167</f>
        <v>0</v>
      </c>
      <c r="W167" s="238">
        <f>IF(Q167=0,0,((V167/Q167)-1)*100)</f>
        <v>0</v>
      </c>
    </row>
    <row r="168" spans="12:25" ht="14.25" thickTop="1" thickBot="1" x14ac:dyDescent="0.25">
      <c r="L168" s="239" t="s">
        <v>57</v>
      </c>
      <c r="M168" s="240">
        <f>+M165+M166+M167</f>
        <v>0</v>
      </c>
      <c r="N168" s="241">
        <f t="shared" ref="N168:V168" si="152">+N165+N166+N167</f>
        <v>0</v>
      </c>
      <c r="O168" s="242">
        <f t="shared" si="152"/>
        <v>0</v>
      </c>
      <c r="P168" s="240">
        <f t="shared" si="152"/>
        <v>0</v>
      </c>
      <c r="Q168" s="242">
        <f t="shared" si="152"/>
        <v>0</v>
      </c>
      <c r="R168" s="240">
        <f t="shared" si="152"/>
        <v>0</v>
      </c>
      <c r="S168" s="241">
        <f t="shared" si="152"/>
        <v>0</v>
      </c>
      <c r="T168" s="242">
        <f t="shared" si="152"/>
        <v>0</v>
      </c>
      <c r="U168" s="240">
        <f t="shared" si="152"/>
        <v>0</v>
      </c>
      <c r="V168" s="242">
        <f t="shared" si="152"/>
        <v>0</v>
      </c>
      <c r="W168" s="243">
        <f t="shared" ref="W168:W180" si="153">IF(Q168=0,0,((V168/Q168)-1)*100)</f>
        <v>0</v>
      </c>
    </row>
    <row r="169" spans="12:25" ht="13.5" thickTop="1" x14ac:dyDescent="0.2">
      <c r="L169" s="218" t="s">
        <v>13</v>
      </c>
      <c r="M169" s="234">
        <v>0</v>
      </c>
      <c r="N169" s="235">
        <v>0</v>
      </c>
      <c r="O169" s="236">
        <f>M169+N169</f>
        <v>0</v>
      </c>
      <c r="P169" s="237">
        <v>0</v>
      </c>
      <c r="Q169" s="236">
        <f t="shared" ref="Q169:Q170" si="154">O169+P169</f>
        <v>0</v>
      </c>
      <c r="R169" s="234">
        <v>0</v>
      </c>
      <c r="S169" s="235">
        <v>0</v>
      </c>
      <c r="T169" s="236">
        <f>R169+S169</f>
        <v>0</v>
      </c>
      <c r="U169" s="237">
        <v>0</v>
      </c>
      <c r="V169" s="236">
        <f>T169+U169</f>
        <v>0</v>
      </c>
      <c r="W169" s="238">
        <f t="shared" si="153"/>
        <v>0</v>
      </c>
      <c r="X169" s="280"/>
      <c r="Y169" s="280"/>
    </row>
    <row r="170" spans="12:25" x14ac:dyDescent="0.2">
      <c r="L170" s="218" t="s">
        <v>14</v>
      </c>
      <c r="M170" s="234">
        <v>0</v>
      </c>
      <c r="N170" s="235">
        <v>0</v>
      </c>
      <c r="O170" s="236">
        <f>M170+N170</f>
        <v>0</v>
      </c>
      <c r="P170" s="237">
        <v>0</v>
      </c>
      <c r="Q170" s="236">
        <f t="shared" si="154"/>
        <v>0</v>
      </c>
      <c r="R170" s="234">
        <v>0</v>
      </c>
      <c r="S170" s="235">
        <v>0</v>
      </c>
      <c r="T170" s="236">
        <f>R170+S170</f>
        <v>0</v>
      </c>
      <c r="U170" s="237">
        <v>0</v>
      </c>
      <c r="V170" s="236">
        <f>T170+U170</f>
        <v>0</v>
      </c>
      <c r="W170" s="238">
        <f t="shared" si="153"/>
        <v>0</v>
      </c>
    </row>
    <row r="171" spans="12:25" ht="13.5" thickBot="1" x14ac:dyDescent="0.25">
      <c r="L171" s="218" t="s">
        <v>15</v>
      </c>
      <c r="M171" s="234">
        <v>0</v>
      </c>
      <c r="N171" s="235">
        <v>0</v>
      </c>
      <c r="O171" s="236">
        <f>M171+N171</f>
        <v>0</v>
      </c>
      <c r="P171" s="237">
        <v>0</v>
      </c>
      <c r="Q171" s="236">
        <f>O171+P171</f>
        <v>0</v>
      </c>
      <c r="R171" s="234">
        <v>0</v>
      </c>
      <c r="S171" s="235">
        <v>0</v>
      </c>
      <c r="T171" s="236">
        <f>R171+S171</f>
        <v>0</v>
      </c>
      <c r="U171" s="237">
        <v>0</v>
      </c>
      <c r="V171" s="236">
        <f>T171+U171</f>
        <v>0</v>
      </c>
      <c r="W171" s="238">
        <f>IF(Q171=0,0,((V171/Q171)-1)*100)</f>
        <v>0</v>
      </c>
    </row>
    <row r="172" spans="12:25" ht="14.25" thickTop="1" thickBot="1" x14ac:dyDescent="0.25">
      <c r="L172" s="239" t="s">
        <v>61</v>
      </c>
      <c r="M172" s="240">
        <f>+M169+M170+M171</f>
        <v>0</v>
      </c>
      <c r="N172" s="241">
        <f t="shared" ref="N172:V172" si="155">+N169+N170+N171</f>
        <v>0</v>
      </c>
      <c r="O172" s="242">
        <f t="shared" si="155"/>
        <v>0</v>
      </c>
      <c r="P172" s="240">
        <f t="shared" si="155"/>
        <v>0</v>
      </c>
      <c r="Q172" s="242">
        <f t="shared" si="155"/>
        <v>0</v>
      </c>
      <c r="R172" s="240">
        <f t="shared" si="155"/>
        <v>0</v>
      </c>
      <c r="S172" s="241">
        <f t="shared" si="155"/>
        <v>0</v>
      </c>
      <c r="T172" s="242">
        <f t="shared" si="155"/>
        <v>0</v>
      </c>
      <c r="U172" s="240">
        <f t="shared" si="155"/>
        <v>0</v>
      </c>
      <c r="V172" s="242">
        <f t="shared" si="155"/>
        <v>0</v>
      </c>
      <c r="W172" s="243">
        <f t="shared" ref="W172" si="156">IF(Q172=0,0,((V172/Q172)-1)*100)</f>
        <v>0</v>
      </c>
      <c r="X172" s="280"/>
    </row>
    <row r="173" spans="12:25" ht="13.5" thickTop="1" x14ac:dyDescent="0.2">
      <c r="L173" s="218" t="s">
        <v>16</v>
      </c>
      <c r="M173" s="234">
        <v>0</v>
      </c>
      <c r="N173" s="235">
        <v>0</v>
      </c>
      <c r="O173" s="236">
        <f>SUM(M173:N173)</f>
        <v>0</v>
      </c>
      <c r="P173" s="237">
        <v>0</v>
      </c>
      <c r="Q173" s="236">
        <f t="shared" ref="Q173:Q175" si="157">O173+P173</f>
        <v>0</v>
      </c>
      <c r="R173" s="234">
        <v>0</v>
      </c>
      <c r="S173" s="235">
        <v>0</v>
      </c>
      <c r="T173" s="236">
        <f>SUM(R173:S173)</f>
        <v>0</v>
      </c>
      <c r="U173" s="237">
        <v>0</v>
      </c>
      <c r="V173" s="236">
        <f t="shared" ref="V173" si="158">T173+U173</f>
        <v>0</v>
      </c>
      <c r="W173" s="238">
        <f t="shared" si="153"/>
        <v>0</v>
      </c>
    </row>
    <row r="174" spans="12:25" x14ac:dyDescent="0.2">
      <c r="L174" s="218" t="s">
        <v>17</v>
      </c>
      <c r="M174" s="234">
        <v>0</v>
      </c>
      <c r="N174" s="235">
        <v>0</v>
      </c>
      <c r="O174" s="236">
        <f>SUM(M174:N174)</f>
        <v>0</v>
      </c>
      <c r="P174" s="237">
        <v>0</v>
      </c>
      <c r="Q174" s="236">
        <f>O174+P174</f>
        <v>0</v>
      </c>
      <c r="R174" s="234">
        <v>0</v>
      </c>
      <c r="S174" s="235">
        <v>0</v>
      </c>
      <c r="T174" s="236">
        <f>SUM(R174:S174)</f>
        <v>0</v>
      </c>
      <c r="U174" s="237">
        <v>0</v>
      </c>
      <c r="V174" s="236">
        <f>T174+U174</f>
        <v>0</v>
      </c>
      <c r="W174" s="238">
        <f>IF(Q174=0,0,((V174/Q174)-1)*100)</f>
        <v>0</v>
      </c>
    </row>
    <row r="175" spans="12:25" ht="13.5" thickBot="1" x14ac:dyDescent="0.25">
      <c r="L175" s="218" t="s">
        <v>18</v>
      </c>
      <c r="M175" s="234">
        <v>0</v>
      </c>
      <c r="N175" s="235">
        <v>0</v>
      </c>
      <c r="O175" s="244">
        <f>SUM(M175:N175)</f>
        <v>0</v>
      </c>
      <c r="P175" s="245">
        <v>0</v>
      </c>
      <c r="Q175" s="244">
        <f t="shared" si="157"/>
        <v>0</v>
      </c>
      <c r="R175" s="234">
        <v>0</v>
      </c>
      <c r="S175" s="235">
        <v>0</v>
      </c>
      <c r="T175" s="244">
        <f>SUM(R175:S175)</f>
        <v>0</v>
      </c>
      <c r="U175" s="245">
        <v>0</v>
      </c>
      <c r="V175" s="244">
        <f>T175+U175</f>
        <v>0</v>
      </c>
      <c r="W175" s="238">
        <f t="shared" si="153"/>
        <v>0</v>
      </c>
    </row>
    <row r="176" spans="12:25" ht="14.25" thickTop="1" thickBot="1" x14ac:dyDescent="0.25">
      <c r="L176" s="246" t="s">
        <v>39</v>
      </c>
      <c r="M176" s="247">
        <f>+M173+M174+M175</f>
        <v>0</v>
      </c>
      <c r="N176" s="247">
        <f t="shared" ref="N176:V176" si="159">+N173+N174+N175</f>
        <v>0</v>
      </c>
      <c r="O176" s="248">
        <f t="shared" si="159"/>
        <v>0</v>
      </c>
      <c r="P176" s="249">
        <f t="shared" si="159"/>
        <v>0</v>
      </c>
      <c r="Q176" s="248">
        <f t="shared" si="159"/>
        <v>0</v>
      </c>
      <c r="R176" s="247">
        <f t="shared" si="159"/>
        <v>0</v>
      </c>
      <c r="S176" s="247">
        <f t="shared" si="159"/>
        <v>0</v>
      </c>
      <c r="T176" s="248">
        <f t="shared" si="159"/>
        <v>0</v>
      </c>
      <c r="U176" s="249">
        <f t="shared" si="159"/>
        <v>0</v>
      </c>
      <c r="V176" s="248">
        <f t="shared" si="159"/>
        <v>0</v>
      </c>
      <c r="W176" s="250">
        <f t="shared" si="153"/>
        <v>0</v>
      </c>
    </row>
    <row r="177" spans="9:25" ht="13.5" thickTop="1" x14ac:dyDescent="0.2">
      <c r="L177" s="218" t="s">
        <v>21</v>
      </c>
      <c r="M177" s="234">
        <v>0</v>
      </c>
      <c r="N177" s="235">
        <v>0</v>
      </c>
      <c r="O177" s="244">
        <f>SUM(M177:N177)</f>
        <v>0</v>
      </c>
      <c r="P177" s="251">
        <v>0</v>
      </c>
      <c r="Q177" s="244">
        <f t="shared" ref="Q177:Q179" si="160">O177+P177</f>
        <v>0</v>
      </c>
      <c r="R177" s="234">
        <v>0</v>
      </c>
      <c r="S177" s="235">
        <v>0</v>
      </c>
      <c r="T177" s="244">
        <f>SUM(R177:S177)</f>
        <v>0</v>
      </c>
      <c r="U177" s="251">
        <v>0</v>
      </c>
      <c r="V177" s="244">
        <f>T177+U177</f>
        <v>0</v>
      </c>
      <c r="W177" s="238">
        <f t="shared" si="153"/>
        <v>0</v>
      </c>
    </row>
    <row r="178" spans="9:25" x14ac:dyDescent="0.2">
      <c r="L178" s="218" t="s">
        <v>22</v>
      </c>
      <c r="M178" s="234">
        <v>0</v>
      </c>
      <c r="N178" s="235">
        <v>0</v>
      </c>
      <c r="O178" s="244">
        <f>SUM(M178:N178)</f>
        <v>0</v>
      </c>
      <c r="P178" s="237">
        <v>0</v>
      </c>
      <c r="Q178" s="244">
        <f t="shared" si="160"/>
        <v>0</v>
      </c>
      <c r="R178" s="234">
        <v>0</v>
      </c>
      <c r="S178" s="235">
        <v>0</v>
      </c>
      <c r="T178" s="244">
        <f>SUM(R178:S178)</f>
        <v>0</v>
      </c>
      <c r="U178" s="237">
        <v>0</v>
      </c>
      <c r="V178" s="244">
        <f>T178+U178</f>
        <v>0</v>
      </c>
      <c r="W178" s="238">
        <f t="shared" si="153"/>
        <v>0</v>
      </c>
    </row>
    <row r="179" spans="9:25" ht="13.5" thickBot="1" x14ac:dyDescent="0.25">
      <c r="L179" s="218" t="s">
        <v>23</v>
      </c>
      <c r="M179" s="234">
        <v>0</v>
      </c>
      <c r="N179" s="235">
        <v>0</v>
      </c>
      <c r="O179" s="244">
        <f>SUM(M179:N179)</f>
        <v>0</v>
      </c>
      <c r="P179" s="237">
        <v>0</v>
      </c>
      <c r="Q179" s="244">
        <f t="shared" si="160"/>
        <v>0</v>
      </c>
      <c r="R179" s="234">
        <v>0</v>
      </c>
      <c r="S179" s="235">
        <v>0</v>
      </c>
      <c r="T179" s="244">
        <f>SUM(R179:S179)</f>
        <v>0</v>
      </c>
      <c r="U179" s="237">
        <v>0</v>
      </c>
      <c r="V179" s="244">
        <f>T179+U179</f>
        <v>0</v>
      </c>
      <c r="W179" s="238">
        <f t="shared" si="153"/>
        <v>0</v>
      </c>
    </row>
    <row r="180" spans="9:25" ht="14.25" thickTop="1" thickBot="1" x14ac:dyDescent="0.25">
      <c r="L180" s="239" t="s">
        <v>40</v>
      </c>
      <c r="M180" s="240">
        <f>+M177+M178+M179</f>
        <v>0</v>
      </c>
      <c r="N180" s="241">
        <f t="shared" ref="N180:V180" si="161">+N177+N178+N179</f>
        <v>0</v>
      </c>
      <c r="O180" s="242">
        <f t="shared" si="161"/>
        <v>0</v>
      </c>
      <c r="P180" s="240">
        <f t="shared" si="161"/>
        <v>0</v>
      </c>
      <c r="Q180" s="242">
        <f t="shared" si="161"/>
        <v>0</v>
      </c>
      <c r="R180" s="240">
        <f t="shared" si="161"/>
        <v>0</v>
      </c>
      <c r="S180" s="241">
        <f t="shared" si="161"/>
        <v>0</v>
      </c>
      <c r="T180" s="242">
        <f t="shared" si="161"/>
        <v>0</v>
      </c>
      <c r="U180" s="240">
        <f t="shared" si="161"/>
        <v>0</v>
      </c>
      <c r="V180" s="242">
        <f t="shared" si="161"/>
        <v>0</v>
      </c>
      <c r="W180" s="243">
        <f t="shared" si="153"/>
        <v>0</v>
      </c>
    </row>
    <row r="181" spans="9:25" ht="14.25" thickTop="1" thickBot="1" x14ac:dyDescent="0.25">
      <c r="L181" s="239" t="s">
        <v>62</v>
      </c>
      <c r="M181" s="240">
        <f t="shared" ref="M181:V181" si="162">+M172+M176+M180</f>
        <v>0</v>
      </c>
      <c r="N181" s="241">
        <f t="shared" si="162"/>
        <v>0</v>
      </c>
      <c r="O181" s="242">
        <f t="shared" si="162"/>
        <v>0</v>
      </c>
      <c r="P181" s="240">
        <f t="shared" si="162"/>
        <v>0</v>
      </c>
      <c r="Q181" s="242">
        <f t="shared" si="162"/>
        <v>0</v>
      </c>
      <c r="R181" s="240">
        <f t="shared" si="162"/>
        <v>0</v>
      </c>
      <c r="S181" s="241">
        <f t="shared" si="162"/>
        <v>0</v>
      </c>
      <c r="T181" s="242">
        <f t="shared" si="162"/>
        <v>0</v>
      </c>
      <c r="U181" s="240">
        <f t="shared" si="162"/>
        <v>0</v>
      </c>
      <c r="V181" s="242">
        <f t="shared" si="162"/>
        <v>0</v>
      </c>
      <c r="W181" s="243">
        <f>IF(Q181=0,0,((V181/Q181)-1)*100)</f>
        <v>0</v>
      </c>
    </row>
    <row r="182" spans="9:25" ht="14.25" thickTop="1" thickBot="1" x14ac:dyDescent="0.25">
      <c r="L182" s="239" t="s">
        <v>7</v>
      </c>
      <c r="M182" s="240">
        <f>+M181+M168</f>
        <v>0</v>
      </c>
      <c r="N182" s="241">
        <f t="shared" ref="N182:V182" si="163">+N181+N168</f>
        <v>0</v>
      </c>
      <c r="O182" s="242">
        <f t="shared" si="163"/>
        <v>0</v>
      </c>
      <c r="P182" s="240">
        <f t="shared" si="163"/>
        <v>0</v>
      </c>
      <c r="Q182" s="242">
        <f t="shared" si="163"/>
        <v>0</v>
      </c>
      <c r="R182" s="240">
        <f t="shared" si="163"/>
        <v>0</v>
      </c>
      <c r="S182" s="241">
        <f t="shared" si="163"/>
        <v>0</v>
      </c>
      <c r="T182" s="242">
        <f t="shared" si="163"/>
        <v>0</v>
      </c>
      <c r="U182" s="240">
        <f t="shared" si="163"/>
        <v>0</v>
      </c>
      <c r="V182" s="242">
        <f t="shared" si="163"/>
        <v>0</v>
      </c>
      <c r="W182" s="243">
        <f t="shared" ref="W182" si="164">IF(Q182=0,0,((V182/Q182)-1)*100)</f>
        <v>0</v>
      </c>
    </row>
    <row r="183" spans="9:25" ht="14.25" thickTop="1" thickBot="1" x14ac:dyDescent="0.25">
      <c r="L183" s="252" t="s">
        <v>60</v>
      </c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</row>
    <row r="184" spans="9:25" ht="13.5" thickTop="1" x14ac:dyDescent="0.2">
      <c r="L184" s="546" t="s">
        <v>55</v>
      </c>
      <c r="M184" s="547"/>
      <c r="N184" s="547"/>
      <c r="O184" s="547"/>
      <c r="P184" s="547"/>
      <c r="Q184" s="547"/>
      <c r="R184" s="547"/>
      <c r="S184" s="547"/>
      <c r="T184" s="547"/>
      <c r="U184" s="547"/>
      <c r="V184" s="547"/>
      <c r="W184" s="548"/>
    </row>
    <row r="185" spans="9:25" ht="13.5" thickBot="1" x14ac:dyDescent="0.25">
      <c r="L185" s="549" t="s">
        <v>52</v>
      </c>
      <c r="M185" s="550"/>
      <c r="N185" s="550"/>
      <c r="O185" s="550"/>
      <c r="P185" s="550"/>
      <c r="Q185" s="550"/>
      <c r="R185" s="550"/>
      <c r="S185" s="550"/>
      <c r="T185" s="550"/>
      <c r="U185" s="550"/>
      <c r="V185" s="550"/>
      <c r="W185" s="551"/>
    </row>
    <row r="186" spans="9:25" ht="14.25" thickTop="1" thickBot="1" x14ac:dyDescent="0.25">
      <c r="L186" s="211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3" t="s">
        <v>34</v>
      </c>
    </row>
    <row r="187" spans="9:25" ht="14.25" thickTop="1" thickBot="1" x14ac:dyDescent="0.25">
      <c r="L187" s="214"/>
      <c r="M187" s="552" t="s">
        <v>58</v>
      </c>
      <c r="N187" s="553"/>
      <c r="O187" s="553"/>
      <c r="P187" s="553"/>
      <c r="Q187" s="553"/>
      <c r="R187" s="215" t="s">
        <v>59</v>
      </c>
      <c r="S187" s="216"/>
      <c r="T187" s="253"/>
      <c r="U187" s="215"/>
      <c r="V187" s="215"/>
      <c r="W187" s="308" t="s">
        <v>2</v>
      </c>
    </row>
    <row r="188" spans="9:25" ht="12" customHeight="1" thickTop="1" x14ac:dyDescent="0.2">
      <c r="L188" s="218" t="s">
        <v>3</v>
      </c>
      <c r="M188" s="219"/>
      <c r="N188" s="211"/>
      <c r="O188" s="220"/>
      <c r="P188" s="221"/>
      <c r="Q188" s="220"/>
      <c r="R188" s="219"/>
      <c r="S188" s="211"/>
      <c r="T188" s="220"/>
      <c r="U188" s="221"/>
      <c r="V188" s="220"/>
      <c r="W188" s="309" t="s">
        <v>4</v>
      </c>
      <c r="X188" s="283"/>
      <c r="Y188" s="283"/>
    </row>
    <row r="189" spans="9:25" s="283" customFormat="1" ht="12" customHeight="1" thickBot="1" x14ac:dyDescent="0.25">
      <c r="I189" s="282"/>
      <c r="L189" s="223"/>
      <c r="M189" s="224" t="s">
        <v>35</v>
      </c>
      <c r="N189" s="225" t="s">
        <v>36</v>
      </c>
      <c r="O189" s="226" t="s">
        <v>37</v>
      </c>
      <c r="P189" s="227" t="s">
        <v>32</v>
      </c>
      <c r="Q189" s="226" t="s">
        <v>7</v>
      </c>
      <c r="R189" s="224" t="s">
        <v>35</v>
      </c>
      <c r="S189" s="225" t="s">
        <v>36</v>
      </c>
      <c r="T189" s="226" t="s">
        <v>37</v>
      </c>
      <c r="U189" s="227" t="s">
        <v>32</v>
      </c>
      <c r="V189" s="226" t="s">
        <v>7</v>
      </c>
      <c r="W189" s="310"/>
      <c r="X189" s="1"/>
      <c r="Y189" s="1"/>
    </row>
    <row r="190" spans="9:25" ht="6" customHeight="1" thickTop="1" x14ac:dyDescent="0.2">
      <c r="L190" s="218"/>
      <c r="M190" s="229"/>
      <c r="N190" s="230"/>
      <c r="O190" s="231"/>
      <c r="P190" s="232"/>
      <c r="Q190" s="231"/>
      <c r="R190" s="229"/>
      <c r="S190" s="230"/>
      <c r="T190" s="231"/>
      <c r="U190" s="232"/>
      <c r="V190" s="231"/>
      <c r="W190" s="233"/>
    </row>
    <row r="191" spans="9:25" x14ac:dyDescent="0.2">
      <c r="L191" s="218" t="s">
        <v>10</v>
      </c>
      <c r="M191" s="234">
        <v>0</v>
      </c>
      <c r="N191" s="274">
        <v>0</v>
      </c>
      <c r="O191" s="236">
        <f>M191+N191</f>
        <v>0</v>
      </c>
      <c r="P191" s="237">
        <v>0</v>
      </c>
      <c r="Q191" s="236">
        <f t="shared" ref="Q191:Q193" si="165">O191+P191</f>
        <v>0</v>
      </c>
      <c r="R191" s="234">
        <v>0</v>
      </c>
      <c r="S191" s="235">
        <v>0</v>
      </c>
      <c r="T191" s="236">
        <f>R191+S191</f>
        <v>0</v>
      </c>
      <c r="U191" s="237">
        <v>0</v>
      </c>
      <c r="V191" s="236">
        <f>T191+U191</f>
        <v>0</v>
      </c>
      <c r="W191" s="238">
        <f>IF(Q191=0,0,((V191/Q191)-1)*100)</f>
        <v>0</v>
      </c>
    </row>
    <row r="192" spans="9:25" x14ac:dyDescent="0.2">
      <c r="L192" s="284" t="s">
        <v>11</v>
      </c>
      <c r="M192" s="304">
        <v>0</v>
      </c>
      <c r="N192" s="288">
        <v>0</v>
      </c>
      <c r="O192" s="285">
        <f>M192+N192</f>
        <v>0</v>
      </c>
      <c r="P192" s="286">
        <v>0</v>
      </c>
      <c r="Q192" s="285">
        <f t="shared" si="165"/>
        <v>0</v>
      </c>
      <c r="R192" s="304">
        <v>20</v>
      </c>
      <c r="S192" s="288">
        <v>34</v>
      </c>
      <c r="T192" s="285">
        <f>R192+S192</f>
        <v>54</v>
      </c>
      <c r="U192" s="286">
        <v>0</v>
      </c>
      <c r="V192" s="285">
        <f>T192+U192</f>
        <v>54</v>
      </c>
      <c r="W192" s="287">
        <f>IF(Q192=0,0,((V192/Q192)-1)*100)</f>
        <v>0</v>
      </c>
    </row>
    <row r="193" spans="12:25" ht="13.5" thickBot="1" x14ac:dyDescent="0.25">
      <c r="L193" s="223" t="s">
        <v>12</v>
      </c>
      <c r="M193" s="305">
        <v>0</v>
      </c>
      <c r="N193" s="235">
        <v>0</v>
      </c>
      <c r="O193" s="236">
        <f>M193+N193</f>
        <v>0</v>
      </c>
      <c r="P193" s="237">
        <v>0</v>
      </c>
      <c r="Q193" s="236">
        <f t="shared" si="165"/>
        <v>0</v>
      </c>
      <c r="R193" s="305">
        <v>54</v>
      </c>
      <c r="S193" s="235">
        <v>56</v>
      </c>
      <c r="T193" s="236">
        <f>R193+S193</f>
        <v>110</v>
      </c>
      <c r="U193" s="237">
        <v>0</v>
      </c>
      <c r="V193" s="236">
        <f>T193+U193</f>
        <v>110</v>
      </c>
      <c r="W193" s="306">
        <f>IF(Q193=0,0,((V193/Q193)-1)*100)</f>
        <v>0</v>
      </c>
    </row>
    <row r="194" spans="12:25" ht="14.25" thickTop="1" thickBot="1" x14ac:dyDescent="0.25">
      <c r="L194" s="239" t="s">
        <v>38</v>
      </c>
      <c r="M194" s="240">
        <f>+M191+M192+M193</f>
        <v>0</v>
      </c>
      <c r="N194" s="241">
        <f t="shared" ref="N194:V194" si="166">+N191+N192+N193</f>
        <v>0</v>
      </c>
      <c r="O194" s="242">
        <f t="shared" si="166"/>
        <v>0</v>
      </c>
      <c r="P194" s="240">
        <f t="shared" si="166"/>
        <v>0</v>
      </c>
      <c r="Q194" s="242">
        <f t="shared" si="166"/>
        <v>0</v>
      </c>
      <c r="R194" s="240">
        <f t="shared" si="166"/>
        <v>74</v>
      </c>
      <c r="S194" s="241">
        <f t="shared" si="166"/>
        <v>90</v>
      </c>
      <c r="T194" s="242">
        <f t="shared" si="166"/>
        <v>164</v>
      </c>
      <c r="U194" s="240">
        <f t="shared" si="166"/>
        <v>0</v>
      </c>
      <c r="V194" s="242">
        <f t="shared" si="166"/>
        <v>164</v>
      </c>
      <c r="W194" s="243">
        <f t="shared" ref="W194:W206" si="167">IF(Q194=0,0,((V194/Q194)-1)*100)</f>
        <v>0</v>
      </c>
      <c r="X194" s="280"/>
      <c r="Y194" s="280"/>
    </row>
    <row r="195" spans="12:25" ht="13.5" thickTop="1" x14ac:dyDescent="0.2">
      <c r="L195" s="218" t="s">
        <v>13</v>
      </c>
      <c r="M195" s="234">
        <v>0</v>
      </c>
      <c r="N195" s="235">
        <v>0</v>
      </c>
      <c r="O195" s="236">
        <f>M195+N195</f>
        <v>0</v>
      </c>
      <c r="P195" s="237">
        <v>0</v>
      </c>
      <c r="Q195" s="236">
        <f t="shared" ref="Q195:Q196" si="168">O195+P195</f>
        <v>0</v>
      </c>
      <c r="R195" s="234">
        <v>63</v>
      </c>
      <c r="S195" s="235">
        <v>74</v>
      </c>
      <c r="T195" s="236">
        <f>R195+S195</f>
        <v>137</v>
      </c>
      <c r="U195" s="237">
        <v>0</v>
      </c>
      <c r="V195" s="236">
        <f>T195+U195</f>
        <v>137</v>
      </c>
      <c r="W195" s="238">
        <f t="shared" si="167"/>
        <v>0</v>
      </c>
    </row>
    <row r="196" spans="12:25" x14ac:dyDescent="0.2">
      <c r="L196" s="218" t="s">
        <v>14</v>
      </c>
      <c r="M196" s="234">
        <v>0</v>
      </c>
      <c r="N196" s="235">
        <v>0</v>
      </c>
      <c r="O196" s="236">
        <f>M196+N196</f>
        <v>0</v>
      </c>
      <c r="P196" s="237">
        <v>0</v>
      </c>
      <c r="Q196" s="236">
        <f t="shared" si="168"/>
        <v>0</v>
      </c>
      <c r="R196" s="234">
        <v>44</v>
      </c>
      <c r="S196" s="235">
        <v>73</v>
      </c>
      <c r="T196" s="236">
        <f>R196+S196</f>
        <v>117</v>
      </c>
      <c r="U196" s="237">
        <v>0</v>
      </c>
      <c r="V196" s="236">
        <f>T196+U196</f>
        <v>117</v>
      </c>
      <c r="W196" s="238">
        <f t="shared" si="167"/>
        <v>0</v>
      </c>
    </row>
    <row r="197" spans="12:25" ht="13.5" thickBot="1" x14ac:dyDescent="0.25">
      <c r="L197" s="218" t="s">
        <v>15</v>
      </c>
      <c r="M197" s="234">
        <v>0</v>
      </c>
      <c r="N197" s="235">
        <v>0</v>
      </c>
      <c r="O197" s="236">
        <f>M197+N197</f>
        <v>0</v>
      </c>
      <c r="P197" s="237">
        <v>0</v>
      </c>
      <c r="Q197" s="236">
        <f>O197+P197</f>
        <v>0</v>
      </c>
      <c r="R197" s="234">
        <v>35</v>
      </c>
      <c r="S197" s="235">
        <v>57</v>
      </c>
      <c r="T197" s="236">
        <f>R197+S197</f>
        <v>92</v>
      </c>
      <c r="U197" s="237">
        <v>0</v>
      </c>
      <c r="V197" s="236">
        <f>T197+U197</f>
        <v>92</v>
      </c>
      <c r="W197" s="238">
        <f>IF(Q197=0,0,((V197/Q197)-1)*100)</f>
        <v>0</v>
      </c>
    </row>
    <row r="198" spans="12:25" ht="14.25" thickTop="1" thickBot="1" x14ac:dyDescent="0.25">
      <c r="L198" s="239" t="s">
        <v>61</v>
      </c>
      <c r="M198" s="240">
        <f>+M195+M196+M197</f>
        <v>0</v>
      </c>
      <c r="N198" s="241">
        <f t="shared" ref="N198:V198" si="169">+N195+N196+N197</f>
        <v>0</v>
      </c>
      <c r="O198" s="242">
        <f t="shared" si="169"/>
        <v>0</v>
      </c>
      <c r="P198" s="240">
        <f t="shared" si="169"/>
        <v>0</v>
      </c>
      <c r="Q198" s="242">
        <f t="shared" si="169"/>
        <v>0</v>
      </c>
      <c r="R198" s="240">
        <f t="shared" si="169"/>
        <v>142</v>
      </c>
      <c r="S198" s="241">
        <f t="shared" si="169"/>
        <v>204</v>
      </c>
      <c r="T198" s="242">
        <f t="shared" si="169"/>
        <v>346</v>
      </c>
      <c r="U198" s="240">
        <f t="shared" si="169"/>
        <v>0</v>
      </c>
      <c r="V198" s="242">
        <f t="shared" si="169"/>
        <v>346</v>
      </c>
      <c r="W198" s="243">
        <f t="shared" ref="W198" si="170">IF(Q198=0,0,((V198/Q198)-1)*100)</f>
        <v>0</v>
      </c>
      <c r="X198" s="280"/>
    </row>
    <row r="199" spans="12:25" ht="13.5" thickTop="1" x14ac:dyDescent="0.2">
      <c r="L199" s="218" t="s">
        <v>16</v>
      </c>
      <c r="M199" s="234">
        <v>0</v>
      </c>
      <c r="N199" s="235">
        <v>0</v>
      </c>
      <c r="O199" s="236">
        <f>SUM(M199:N199)</f>
        <v>0</v>
      </c>
      <c r="P199" s="237">
        <v>0</v>
      </c>
      <c r="Q199" s="236">
        <f t="shared" ref="Q199:Q201" si="171">O199+P199</f>
        <v>0</v>
      </c>
      <c r="R199" s="234">
        <v>35</v>
      </c>
      <c r="S199" s="235">
        <v>57</v>
      </c>
      <c r="T199" s="236">
        <f>SUM(R199:S199)</f>
        <v>92</v>
      </c>
      <c r="U199" s="237">
        <v>0</v>
      </c>
      <c r="V199" s="236">
        <f>T199+U199</f>
        <v>92</v>
      </c>
      <c r="W199" s="238">
        <f t="shared" si="167"/>
        <v>0</v>
      </c>
    </row>
    <row r="200" spans="12:25" x14ac:dyDescent="0.2">
      <c r="L200" s="218" t="s">
        <v>17</v>
      </c>
      <c r="M200" s="234">
        <v>0</v>
      </c>
      <c r="N200" s="235">
        <v>0</v>
      </c>
      <c r="O200" s="236">
        <f>SUM(M200:N200)</f>
        <v>0</v>
      </c>
      <c r="P200" s="237">
        <v>0</v>
      </c>
      <c r="Q200" s="236">
        <f>O200+P200</f>
        <v>0</v>
      </c>
      <c r="R200" s="234">
        <v>33</v>
      </c>
      <c r="S200" s="235">
        <v>49</v>
      </c>
      <c r="T200" s="236">
        <f>SUM(R200:S200)</f>
        <v>82</v>
      </c>
      <c r="U200" s="237">
        <v>0</v>
      </c>
      <c r="V200" s="236">
        <f>T200+U200</f>
        <v>82</v>
      </c>
      <c r="W200" s="238">
        <f>IF(Q200=0,0,((V200/Q200)-1)*100)</f>
        <v>0</v>
      </c>
    </row>
    <row r="201" spans="12:25" ht="13.5" thickBot="1" x14ac:dyDescent="0.25">
      <c r="L201" s="218" t="s">
        <v>18</v>
      </c>
      <c r="M201" s="234">
        <v>0</v>
      </c>
      <c r="N201" s="235">
        <v>0</v>
      </c>
      <c r="O201" s="244">
        <f>SUM(M201:N201)</f>
        <v>0</v>
      </c>
      <c r="P201" s="245">
        <v>0</v>
      </c>
      <c r="Q201" s="244">
        <f t="shared" si="171"/>
        <v>0</v>
      </c>
      <c r="R201" s="234">
        <v>45</v>
      </c>
      <c r="S201" s="235">
        <v>61</v>
      </c>
      <c r="T201" s="244">
        <f>SUM(R201:S201)</f>
        <v>106</v>
      </c>
      <c r="U201" s="245">
        <v>0</v>
      </c>
      <c r="V201" s="244">
        <f>T201+U201</f>
        <v>106</v>
      </c>
      <c r="W201" s="238">
        <f t="shared" si="167"/>
        <v>0</v>
      </c>
    </row>
    <row r="202" spans="12:25" ht="14.25" thickTop="1" thickBot="1" x14ac:dyDescent="0.25">
      <c r="L202" s="246" t="s">
        <v>39</v>
      </c>
      <c r="M202" s="247">
        <f>+M199+M200+M201</f>
        <v>0</v>
      </c>
      <c r="N202" s="247">
        <f t="shared" ref="N202:V202" si="172">+N199+N200+N201</f>
        <v>0</v>
      </c>
      <c r="O202" s="248">
        <f t="shared" si="172"/>
        <v>0</v>
      </c>
      <c r="P202" s="249">
        <f t="shared" si="172"/>
        <v>0</v>
      </c>
      <c r="Q202" s="248">
        <f t="shared" si="172"/>
        <v>0</v>
      </c>
      <c r="R202" s="247">
        <f t="shared" si="172"/>
        <v>113</v>
      </c>
      <c r="S202" s="247">
        <f t="shared" si="172"/>
        <v>167</v>
      </c>
      <c r="T202" s="248">
        <f t="shared" si="172"/>
        <v>280</v>
      </c>
      <c r="U202" s="249">
        <f t="shared" si="172"/>
        <v>0</v>
      </c>
      <c r="V202" s="248">
        <f t="shared" si="172"/>
        <v>280</v>
      </c>
      <c r="W202" s="250">
        <f t="shared" si="167"/>
        <v>0</v>
      </c>
    </row>
    <row r="203" spans="12:25" ht="13.5" thickTop="1" x14ac:dyDescent="0.2">
      <c r="L203" s="218" t="s">
        <v>21</v>
      </c>
      <c r="M203" s="234">
        <v>0</v>
      </c>
      <c r="N203" s="235">
        <v>0</v>
      </c>
      <c r="O203" s="244">
        <f>SUM(M203:N203)</f>
        <v>0</v>
      </c>
      <c r="P203" s="251">
        <v>0</v>
      </c>
      <c r="Q203" s="244">
        <f t="shared" ref="Q203:Q205" si="173">O203+P203</f>
        <v>0</v>
      </c>
      <c r="R203" s="234">
        <v>70</v>
      </c>
      <c r="S203" s="235">
        <v>71</v>
      </c>
      <c r="T203" s="244">
        <f>SUM(R203:S203)</f>
        <v>141</v>
      </c>
      <c r="U203" s="251">
        <v>0</v>
      </c>
      <c r="V203" s="244">
        <f>T203+U203</f>
        <v>141</v>
      </c>
      <c r="W203" s="238">
        <f t="shared" si="167"/>
        <v>0</v>
      </c>
    </row>
    <row r="204" spans="12:25" x14ac:dyDescent="0.2">
      <c r="L204" s="218" t="s">
        <v>22</v>
      </c>
      <c r="M204" s="234">
        <v>0</v>
      </c>
      <c r="N204" s="235">
        <v>0</v>
      </c>
      <c r="O204" s="244">
        <f>SUM(M204:N204)</f>
        <v>0</v>
      </c>
      <c r="P204" s="237">
        <v>0</v>
      </c>
      <c r="Q204" s="244">
        <f t="shared" si="173"/>
        <v>0</v>
      </c>
      <c r="R204" s="234">
        <v>72</v>
      </c>
      <c r="S204" s="235">
        <v>64</v>
      </c>
      <c r="T204" s="244">
        <f>SUM(R204:S204)</f>
        <v>136</v>
      </c>
      <c r="U204" s="237">
        <v>0</v>
      </c>
      <c r="V204" s="244">
        <f>T204+U204</f>
        <v>136</v>
      </c>
      <c r="W204" s="238">
        <f t="shared" si="167"/>
        <v>0</v>
      </c>
    </row>
    <row r="205" spans="12:25" ht="13.5" thickBot="1" x14ac:dyDescent="0.25">
      <c r="L205" s="218" t="s">
        <v>23</v>
      </c>
      <c r="M205" s="234">
        <v>0</v>
      </c>
      <c r="N205" s="235">
        <v>0</v>
      </c>
      <c r="O205" s="244">
        <f>SUM(M205:N205)</f>
        <v>0</v>
      </c>
      <c r="P205" s="237">
        <v>0</v>
      </c>
      <c r="Q205" s="244">
        <f t="shared" si="173"/>
        <v>0</v>
      </c>
      <c r="R205" s="234">
        <v>57</v>
      </c>
      <c r="S205" s="235">
        <v>53</v>
      </c>
      <c r="T205" s="244">
        <f>SUM(R205:S205)</f>
        <v>110</v>
      </c>
      <c r="U205" s="237">
        <v>0</v>
      </c>
      <c r="V205" s="244">
        <f>T205+U205</f>
        <v>110</v>
      </c>
      <c r="W205" s="238">
        <f t="shared" si="167"/>
        <v>0</v>
      </c>
    </row>
    <row r="206" spans="12:25" ht="14.25" thickTop="1" thickBot="1" x14ac:dyDescent="0.25">
      <c r="L206" s="239" t="s">
        <v>40</v>
      </c>
      <c r="M206" s="240">
        <f>+M203+M204+M205</f>
        <v>0</v>
      </c>
      <c r="N206" s="241">
        <f t="shared" ref="N206:V206" si="174">+N203+N204+N205</f>
        <v>0</v>
      </c>
      <c r="O206" s="242">
        <f t="shared" si="174"/>
        <v>0</v>
      </c>
      <c r="P206" s="240">
        <f t="shared" si="174"/>
        <v>0</v>
      </c>
      <c r="Q206" s="242">
        <f t="shared" si="174"/>
        <v>0</v>
      </c>
      <c r="R206" s="240">
        <f t="shared" si="174"/>
        <v>199</v>
      </c>
      <c r="S206" s="241">
        <f t="shared" si="174"/>
        <v>188</v>
      </c>
      <c r="T206" s="242">
        <f t="shared" si="174"/>
        <v>387</v>
      </c>
      <c r="U206" s="240">
        <f t="shared" si="174"/>
        <v>0</v>
      </c>
      <c r="V206" s="242">
        <f t="shared" si="174"/>
        <v>387</v>
      </c>
      <c r="W206" s="243">
        <f t="shared" si="167"/>
        <v>0</v>
      </c>
    </row>
    <row r="207" spans="12:25" ht="14.25" thickTop="1" thickBot="1" x14ac:dyDescent="0.25">
      <c r="L207" s="239" t="s">
        <v>62</v>
      </c>
      <c r="M207" s="240">
        <f t="shared" ref="M207:V207" si="175">+M198+M202+M206</f>
        <v>0</v>
      </c>
      <c r="N207" s="241">
        <f t="shared" si="175"/>
        <v>0</v>
      </c>
      <c r="O207" s="242">
        <f t="shared" si="175"/>
        <v>0</v>
      </c>
      <c r="P207" s="240">
        <f t="shared" si="175"/>
        <v>0</v>
      </c>
      <c r="Q207" s="242">
        <f t="shared" si="175"/>
        <v>0</v>
      </c>
      <c r="R207" s="240">
        <f t="shared" si="175"/>
        <v>454</v>
      </c>
      <c r="S207" s="241">
        <f t="shared" si="175"/>
        <v>559</v>
      </c>
      <c r="T207" s="242">
        <f t="shared" si="175"/>
        <v>1013</v>
      </c>
      <c r="U207" s="240">
        <f t="shared" si="175"/>
        <v>0</v>
      </c>
      <c r="V207" s="242">
        <f t="shared" si="175"/>
        <v>1013</v>
      </c>
      <c r="W207" s="243">
        <f>IF(Q207=0,0,((V207/Q207)-1)*100)</f>
        <v>0</v>
      </c>
    </row>
    <row r="208" spans="12:25" ht="14.25" thickTop="1" thickBot="1" x14ac:dyDescent="0.25">
      <c r="L208" s="239" t="s">
        <v>7</v>
      </c>
      <c r="M208" s="240">
        <f>+M207+M194</f>
        <v>0</v>
      </c>
      <c r="N208" s="241">
        <f t="shared" ref="N208:V208" si="176">+N207+N194</f>
        <v>0</v>
      </c>
      <c r="O208" s="242">
        <f t="shared" si="176"/>
        <v>0</v>
      </c>
      <c r="P208" s="240">
        <f t="shared" si="176"/>
        <v>0</v>
      </c>
      <c r="Q208" s="242">
        <f t="shared" si="176"/>
        <v>0</v>
      </c>
      <c r="R208" s="240">
        <f t="shared" si="176"/>
        <v>528</v>
      </c>
      <c r="S208" s="241">
        <f t="shared" si="176"/>
        <v>649</v>
      </c>
      <c r="T208" s="242">
        <f t="shared" si="176"/>
        <v>1177</v>
      </c>
      <c r="U208" s="240">
        <f t="shared" si="176"/>
        <v>0</v>
      </c>
      <c r="V208" s="242">
        <f t="shared" si="176"/>
        <v>1177</v>
      </c>
      <c r="W208" s="243">
        <f>IF(Q208=0,0,((V208/Q208)-1)*100)</f>
        <v>0</v>
      </c>
    </row>
    <row r="209" spans="12:25" ht="14.25" thickTop="1" thickBot="1" x14ac:dyDescent="0.25">
      <c r="L209" s="252" t="s">
        <v>60</v>
      </c>
      <c r="M209" s="212"/>
      <c r="N209" s="212"/>
      <c r="O209" s="212"/>
      <c r="P209" s="212"/>
      <c r="Q209" s="212"/>
      <c r="R209" s="212"/>
      <c r="S209" s="212"/>
      <c r="T209" s="212"/>
      <c r="U209" s="212"/>
      <c r="V209" s="212"/>
      <c r="W209" s="212"/>
    </row>
    <row r="210" spans="12:25" ht="13.5" thickTop="1" x14ac:dyDescent="0.2">
      <c r="L210" s="513" t="s">
        <v>56</v>
      </c>
      <c r="M210" s="514"/>
      <c r="N210" s="514"/>
      <c r="O210" s="514"/>
      <c r="P210" s="514"/>
      <c r="Q210" s="514"/>
      <c r="R210" s="514"/>
      <c r="S210" s="514"/>
      <c r="T210" s="514"/>
      <c r="U210" s="514"/>
      <c r="V210" s="514"/>
      <c r="W210" s="515"/>
    </row>
    <row r="211" spans="12:25" ht="13.5" thickBot="1" x14ac:dyDescent="0.25">
      <c r="L211" s="516" t="s">
        <v>53</v>
      </c>
      <c r="M211" s="517"/>
      <c r="N211" s="517"/>
      <c r="O211" s="517"/>
      <c r="P211" s="517"/>
      <c r="Q211" s="517"/>
      <c r="R211" s="517"/>
      <c r="S211" s="517"/>
      <c r="T211" s="517"/>
      <c r="U211" s="517"/>
      <c r="V211" s="517"/>
      <c r="W211" s="518"/>
    </row>
    <row r="212" spans="12:25" ht="14.25" thickTop="1" thickBot="1" x14ac:dyDescent="0.25">
      <c r="L212" s="211"/>
      <c r="M212" s="212"/>
      <c r="N212" s="212"/>
      <c r="O212" s="212"/>
      <c r="P212" s="212"/>
      <c r="Q212" s="212"/>
      <c r="R212" s="212"/>
      <c r="S212" s="212"/>
      <c r="T212" s="212"/>
      <c r="U212" s="212"/>
      <c r="V212" s="212"/>
      <c r="W212" s="213" t="s">
        <v>34</v>
      </c>
    </row>
    <row r="213" spans="12:25" ht="12.75" customHeight="1" thickTop="1" thickBot="1" x14ac:dyDescent="0.25">
      <c r="L213" s="214"/>
      <c r="M213" s="552" t="s">
        <v>58</v>
      </c>
      <c r="N213" s="553"/>
      <c r="O213" s="553"/>
      <c r="P213" s="553"/>
      <c r="Q213" s="553"/>
      <c r="R213" s="215" t="s">
        <v>59</v>
      </c>
      <c r="S213" s="216"/>
      <c r="T213" s="253"/>
      <c r="U213" s="215"/>
      <c r="V213" s="215"/>
      <c r="W213" s="308" t="s">
        <v>2</v>
      </c>
    </row>
    <row r="214" spans="12:25" ht="13.5" thickTop="1" x14ac:dyDescent="0.2">
      <c r="L214" s="218" t="s">
        <v>3</v>
      </c>
      <c r="M214" s="219"/>
      <c r="N214" s="211"/>
      <c r="O214" s="220"/>
      <c r="P214" s="221"/>
      <c r="Q214" s="261"/>
      <c r="R214" s="219"/>
      <c r="S214" s="211"/>
      <c r="T214" s="220"/>
      <c r="U214" s="221"/>
      <c r="V214" s="307"/>
      <c r="W214" s="309" t="s">
        <v>4</v>
      </c>
    </row>
    <row r="215" spans="12:25" ht="13.5" thickBot="1" x14ac:dyDescent="0.25">
      <c r="L215" s="223"/>
      <c r="M215" s="224" t="s">
        <v>35</v>
      </c>
      <c r="N215" s="225" t="s">
        <v>36</v>
      </c>
      <c r="O215" s="226" t="s">
        <v>37</v>
      </c>
      <c r="P215" s="227" t="s">
        <v>32</v>
      </c>
      <c r="Q215" s="323" t="s">
        <v>7</v>
      </c>
      <c r="R215" s="224" t="s">
        <v>35</v>
      </c>
      <c r="S215" s="225" t="s">
        <v>36</v>
      </c>
      <c r="T215" s="226" t="s">
        <v>37</v>
      </c>
      <c r="U215" s="227" t="s">
        <v>32</v>
      </c>
      <c r="V215" s="303" t="s">
        <v>7</v>
      </c>
      <c r="W215" s="310"/>
    </row>
    <row r="216" spans="12:25" ht="4.5" customHeight="1" thickTop="1" x14ac:dyDescent="0.2">
      <c r="L216" s="218"/>
      <c r="M216" s="229"/>
      <c r="N216" s="230"/>
      <c r="O216" s="231"/>
      <c r="P216" s="232"/>
      <c r="Q216" s="262"/>
      <c r="R216" s="229"/>
      <c r="S216" s="230"/>
      <c r="T216" s="231"/>
      <c r="U216" s="232"/>
      <c r="V216" s="264"/>
      <c r="W216" s="233"/>
    </row>
    <row r="217" spans="12:25" x14ac:dyDescent="0.2">
      <c r="L217" s="218" t="s">
        <v>10</v>
      </c>
      <c r="M217" s="234">
        <f t="shared" ref="M217:N219" si="177">+M165+M191</f>
        <v>0</v>
      </c>
      <c r="N217" s="235">
        <f t="shared" si="177"/>
        <v>0</v>
      </c>
      <c r="O217" s="236">
        <f>M217+N217</f>
        <v>0</v>
      </c>
      <c r="P217" s="237">
        <f>+P165+P191</f>
        <v>0</v>
      </c>
      <c r="Q217" s="263">
        <f t="shared" ref="Q217" si="178">O217+P217</f>
        <v>0</v>
      </c>
      <c r="R217" s="234">
        <f t="shared" ref="R217:S219" si="179">+R165+R191</f>
        <v>0</v>
      </c>
      <c r="S217" s="235">
        <f t="shared" si="179"/>
        <v>0</v>
      </c>
      <c r="T217" s="236">
        <f>R217+S217</f>
        <v>0</v>
      </c>
      <c r="U217" s="237">
        <f>+U165+U191</f>
        <v>0</v>
      </c>
      <c r="V217" s="265">
        <f>T217+U217</f>
        <v>0</v>
      </c>
      <c r="W217" s="238">
        <f>IF(Q217=0,0,((V217/Q217)-1)*100)</f>
        <v>0</v>
      </c>
    </row>
    <row r="218" spans="12:25" x14ac:dyDescent="0.2">
      <c r="L218" s="218" t="s">
        <v>11</v>
      </c>
      <c r="M218" s="234">
        <f t="shared" si="177"/>
        <v>0</v>
      </c>
      <c r="N218" s="235">
        <f t="shared" si="177"/>
        <v>0</v>
      </c>
      <c r="O218" s="236">
        <f t="shared" ref="O218:O219" si="180">M218+N218</f>
        <v>0</v>
      </c>
      <c r="P218" s="237">
        <f>+P166+P192</f>
        <v>0</v>
      </c>
      <c r="Q218" s="263">
        <f>O218+P218</f>
        <v>0</v>
      </c>
      <c r="R218" s="234">
        <f t="shared" si="179"/>
        <v>20</v>
      </c>
      <c r="S218" s="235">
        <f t="shared" si="179"/>
        <v>34</v>
      </c>
      <c r="T218" s="236">
        <f t="shared" ref="T218:T219" si="181">R218+S218</f>
        <v>54</v>
      </c>
      <c r="U218" s="237">
        <f>+U166+U192</f>
        <v>0</v>
      </c>
      <c r="V218" s="265">
        <f>T218+U218</f>
        <v>54</v>
      </c>
      <c r="W218" s="238">
        <f>IF(Q218=0,0,((V218/Q218)-1)*100)</f>
        <v>0</v>
      </c>
    </row>
    <row r="219" spans="12:25" ht="13.5" thickBot="1" x14ac:dyDescent="0.25">
      <c r="L219" s="223" t="s">
        <v>12</v>
      </c>
      <c r="M219" s="234">
        <f t="shared" si="177"/>
        <v>0</v>
      </c>
      <c r="N219" s="235">
        <f t="shared" si="177"/>
        <v>0</v>
      </c>
      <c r="O219" s="236">
        <f t="shared" si="180"/>
        <v>0</v>
      </c>
      <c r="P219" s="237">
        <f>+P167+P193</f>
        <v>0</v>
      </c>
      <c r="Q219" s="263">
        <f>O219+P219</f>
        <v>0</v>
      </c>
      <c r="R219" s="234">
        <f t="shared" si="179"/>
        <v>54</v>
      </c>
      <c r="S219" s="235">
        <f t="shared" si="179"/>
        <v>56</v>
      </c>
      <c r="T219" s="236">
        <f t="shared" si="181"/>
        <v>110</v>
      </c>
      <c r="U219" s="237">
        <f>+U167+U193</f>
        <v>0</v>
      </c>
      <c r="V219" s="265">
        <f>T219+U219</f>
        <v>110</v>
      </c>
      <c r="W219" s="238">
        <f>IF(Q219=0,0,((V219/Q219)-1)*100)</f>
        <v>0</v>
      </c>
      <c r="X219" s="280"/>
      <c r="Y219" s="280"/>
    </row>
    <row r="220" spans="12:25" ht="14.25" thickTop="1" thickBot="1" x14ac:dyDescent="0.25">
      <c r="L220" s="239" t="s">
        <v>38</v>
      </c>
      <c r="M220" s="240">
        <f>+M217+M218+M219</f>
        <v>0</v>
      </c>
      <c r="N220" s="241">
        <f t="shared" ref="N220:V220" si="182">+N217+N218+N219</f>
        <v>0</v>
      </c>
      <c r="O220" s="242">
        <f t="shared" si="182"/>
        <v>0</v>
      </c>
      <c r="P220" s="240">
        <f t="shared" si="182"/>
        <v>0</v>
      </c>
      <c r="Q220" s="242">
        <f t="shared" si="182"/>
        <v>0</v>
      </c>
      <c r="R220" s="240">
        <f t="shared" si="182"/>
        <v>74</v>
      </c>
      <c r="S220" s="241">
        <f t="shared" si="182"/>
        <v>90</v>
      </c>
      <c r="T220" s="242">
        <f t="shared" si="182"/>
        <v>164</v>
      </c>
      <c r="U220" s="240">
        <f t="shared" si="182"/>
        <v>0</v>
      </c>
      <c r="V220" s="242">
        <f t="shared" si="182"/>
        <v>164</v>
      </c>
      <c r="W220" s="243">
        <f t="shared" ref="W220" si="183">IF(Q220=0,0,((V220/Q220)-1)*100)</f>
        <v>0</v>
      </c>
    </row>
    <row r="221" spans="12:25" ht="13.5" thickTop="1" x14ac:dyDescent="0.2">
      <c r="L221" s="218" t="s">
        <v>13</v>
      </c>
      <c r="M221" s="234">
        <f t="shared" ref="M221:N223" si="184">+M169+M195</f>
        <v>0</v>
      </c>
      <c r="N221" s="235">
        <f t="shared" si="184"/>
        <v>0</v>
      </c>
      <c r="O221" s="236">
        <f t="shared" ref="O221:O222" si="185">M221+N221</f>
        <v>0</v>
      </c>
      <c r="P221" s="237">
        <f>+P169+P195</f>
        <v>0</v>
      </c>
      <c r="Q221" s="263">
        <f t="shared" ref="Q221:Q222" si="186">O221+P221</f>
        <v>0</v>
      </c>
      <c r="R221" s="234">
        <f t="shared" ref="R221:S223" si="187">+R169+R195</f>
        <v>63</v>
      </c>
      <c r="S221" s="235">
        <f t="shared" si="187"/>
        <v>74</v>
      </c>
      <c r="T221" s="236">
        <f t="shared" ref="T221:T222" si="188">R221+S221</f>
        <v>137</v>
      </c>
      <c r="U221" s="237">
        <f>+U169+U195</f>
        <v>0</v>
      </c>
      <c r="V221" s="265">
        <f>T221+U221</f>
        <v>137</v>
      </c>
      <c r="W221" s="238">
        <f>IF(Q221=0,0,((V221/Q221)-1)*100)</f>
        <v>0</v>
      </c>
    </row>
    <row r="222" spans="12:25" x14ac:dyDescent="0.2">
      <c r="L222" s="218" t="s">
        <v>14</v>
      </c>
      <c r="M222" s="234">
        <f t="shared" si="184"/>
        <v>0</v>
      </c>
      <c r="N222" s="235">
        <f t="shared" si="184"/>
        <v>0</v>
      </c>
      <c r="O222" s="236">
        <f t="shared" si="185"/>
        <v>0</v>
      </c>
      <c r="P222" s="237">
        <f>+P170+P196</f>
        <v>0</v>
      </c>
      <c r="Q222" s="263">
        <f t="shared" si="186"/>
        <v>0</v>
      </c>
      <c r="R222" s="234">
        <f t="shared" si="187"/>
        <v>44</v>
      </c>
      <c r="S222" s="235">
        <f t="shared" si="187"/>
        <v>73</v>
      </c>
      <c r="T222" s="236">
        <f t="shared" si="188"/>
        <v>117</v>
      </c>
      <c r="U222" s="237">
        <f>+U170+U196</f>
        <v>0</v>
      </c>
      <c r="V222" s="265">
        <f>T222+U222</f>
        <v>117</v>
      </c>
      <c r="W222" s="238">
        <f t="shared" ref="W222:W232" si="189">IF(Q222=0,0,((V222/Q222)-1)*100)</f>
        <v>0</v>
      </c>
    </row>
    <row r="223" spans="12:25" ht="13.5" thickBot="1" x14ac:dyDescent="0.25">
      <c r="L223" s="218" t="s">
        <v>15</v>
      </c>
      <c r="M223" s="234">
        <f t="shared" si="184"/>
        <v>0</v>
      </c>
      <c r="N223" s="235">
        <f t="shared" si="184"/>
        <v>0</v>
      </c>
      <c r="O223" s="236">
        <f>M223+N223</f>
        <v>0</v>
      </c>
      <c r="P223" s="237">
        <f>+P171+P197</f>
        <v>0</v>
      </c>
      <c r="Q223" s="263">
        <f>O223+P223</f>
        <v>0</v>
      </c>
      <c r="R223" s="234">
        <f t="shared" si="187"/>
        <v>35</v>
      </c>
      <c r="S223" s="235">
        <f t="shared" si="187"/>
        <v>57</v>
      </c>
      <c r="T223" s="236">
        <f>R223+S223</f>
        <v>92</v>
      </c>
      <c r="U223" s="237">
        <f>+U171+U197</f>
        <v>0</v>
      </c>
      <c r="V223" s="265">
        <f>T223+U223</f>
        <v>92</v>
      </c>
      <c r="W223" s="238">
        <f>IF(Q223=0,0,((V223/Q223)-1)*100)</f>
        <v>0</v>
      </c>
    </row>
    <row r="224" spans="12:25" ht="14.25" thickTop="1" thickBot="1" x14ac:dyDescent="0.25">
      <c r="L224" s="239" t="s">
        <v>61</v>
      </c>
      <c r="M224" s="240">
        <f>+M221+M222+M223</f>
        <v>0</v>
      </c>
      <c r="N224" s="241">
        <f t="shared" ref="N224:V224" si="190">+N221+N222+N223</f>
        <v>0</v>
      </c>
      <c r="O224" s="242">
        <f t="shared" si="190"/>
        <v>0</v>
      </c>
      <c r="P224" s="240">
        <f t="shared" si="190"/>
        <v>0</v>
      </c>
      <c r="Q224" s="242">
        <f t="shared" si="190"/>
        <v>0</v>
      </c>
      <c r="R224" s="240">
        <f t="shared" si="190"/>
        <v>142</v>
      </c>
      <c r="S224" s="241">
        <f t="shared" si="190"/>
        <v>204</v>
      </c>
      <c r="T224" s="242">
        <f t="shared" si="190"/>
        <v>346</v>
      </c>
      <c r="U224" s="240">
        <f t="shared" si="190"/>
        <v>0</v>
      </c>
      <c r="V224" s="242">
        <f t="shared" si="190"/>
        <v>346</v>
      </c>
      <c r="W224" s="243">
        <f t="shared" ref="W224" si="191">IF(Q224=0,0,((V224/Q224)-1)*100)</f>
        <v>0</v>
      </c>
      <c r="X224" s="280"/>
    </row>
    <row r="225" spans="12:23" ht="13.5" thickTop="1" x14ac:dyDescent="0.2">
      <c r="L225" s="218" t="s">
        <v>16</v>
      </c>
      <c r="M225" s="234">
        <f t="shared" ref="M225:N227" si="192">+M173+M199</f>
        <v>0</v>
      </c>
      <c r="N225" s="235">
        <f t="shared" si="192"/>
        <v>0</v>
      </c>
      <c r="O225" s="236">
        <f t="shared" ref="O225:O227" si="193">M225+N225</f>
        <v>0</v>
      </c>
      <c r="P225" s="237">
        <f>+P173+P199</f>
        <v>0</v>
      </c>
      <c r="Q225" s="263">
        <f t="shared" ref="Q225:Q227" si="194">O225+P225</f>
        <v>0</v>
      </c>
      <c r="R225" s="234">
        <f t="shared" ref="R225:S227" si="195">+R173+R199</f>
        <v>35</v>
      </c>
      <c r="S225" s="235">
        <f t="shared" si="195"/>
        <v>57</v>
      </c>
      <c r="T225" s="236">
        <f t="shared" ref="T225:T227" si="196">R225+S225</f>
        <v>92</v>
      </c>
      <c r="U225" s="237">
        <f>+U173+U199</f>
        <v>0</v>
      </c>
      <c r="V225" s="265">
        <f>T225+U225</f>
        <v>92</v>
      </c>
      <c r="W225" s="238">
        <f t="shared" si="189"/>
        <v>0</v>
      </c>
    </row>
    <row r="226" spans="12:23" x14ac:dyDescent="0.2">
      <c r="L226" s="218" t="s">
        <v>17</v>
      </c>
      <c r="M226" s="234">
        <f t="shared" si="192"/>
        <v>0</v>
      </c>
      <c r="N226" s="235">
        <f t="shared" si="192"/>
        <v>0</v>
      </c>
      <c r="O226" s="236">
        <f>M226+N226</f>
        <v>0</v>
      </c>
      <c r="P226" s="237">
        <f>+P174+P200</f>
        <v>0</v>
      </c>
      <c r="Q226" s="263">
        <f>O226+P226</f>
        <v>0</v>
      </c>
      <c r="R226" s="234">
        <f t="shared" si="195"/>
        <v>33</v>
      </c>
      <c r="S226" s="235">
        <f t="shared" si="195"/>
        <v>49</v>
      </c>
      <c r="T226" s="236">
        <f>R226+S226</f>
        <v>82</v>
      </c>
      <c r="U226" s="237">
        <f>+U174+U200</f>
        <v>0</v>
      </c>
      <c r="V226" s="265">
        <f>T226+U226</f>
        <v>82</v>
      </c>
      <c r="W226" s="238">
        <f>IF(Q226=0,0,((V226/Q226)-1)*100)</f>
        <v>0</v>
      </c>
    </row>
    <row r="227" spans="12:23" ht="13.5" thickBot="1" x14ac:dyDescent="0.25">
      <c r="L227" s="218" t="s">
        <v>18</v>
      </c>
      <c r="M227" s="234">
        <f t="shared" si="192"/>
        <v>0</v>
      </c>
      <c r="N227" s="235">
        <f t="shared" si="192"/>
        <v>0</v>
      </c>
      <c r="O227" s="244">
        <f t="shared" si="193"/>
        <v>0</v>
      </c>
      <c r="P227" s="245">
        <f>+P175+P201</f>
        <v>0</v>
      </c>
      <c r="Q227" s="263">
        <f t="shared" si="194"/>
        <v>0</v>
      </c>
      <c r="R227" s="234">
        <f t="shared" si="195"/>
        <v>45</v>
      </c>
      <c r="S227" s="235">
        <f t="shared" si="195"/>
        <v>61</v>
      </c>
      <c r="T227" s="244">
        <f t="shared" si="196"/>
        <v>106</v>
      </c>
      <c r="U227" s="245">
        <f>+U175+U201</f>
        <v>0</v>
      </c>
      <c r="V227" s="265">
        <f>T227+U227</f>
        <v>106</v>
      </c>
      <c r="W227" s="238">
        <f t="shared" si="189"/>
        <v>0</v>
      </c>
    </row>
    <row r="228" spans="12:23" ht="14.25" thickTop="1" thickBot="1" x14ac:dyDescent="0.25">
      <c r="L228" s="246" t="s">
        <v>39</v>
      </c>
      <c r="M228" s="247">
        <f t="shared" ref="M228:V228" si="197">SUM(M225:M227)</f>
        <v>0</v>
      </c>
      <c r="N228" s="247">
        <f t="shared" si="197"/>
        <v>0</v>
      </c>
      <c r="O228" s="248">
        <f t="shared" si="197"/>
        <v>0</v>
      </c>
      <c r="P228" s="249">
        <f t="shared" si="197"/>
        <v>0</v>
      </c>
      <c r="Q228" s="248">
        <f t="shared" si="197"/>
        <v>0</v>
      </c>
      <c r="R228" s="247">
        <f t="shared" si="197"/>
        <v>113</v>
      </c>
      <c r="S228" s="247">
        <f t="shared" si="197"/>
        <v>167</v>
      </c>
      <c r="T228" s="248">
        <f t="shared" si="197"/>
        <v>280</v>
      </c>
      <c r="U228" s="249">
        <f t="shared" si="197"/>
        <v>0</v>
      </c>
      <c r="V228" s="248">
        <f t="shared" si="197"/>
        <v>280</v>
      </c>
      <c r="W228" s="322">
        <f t="shared" si="189"/>
        <v>0</v>
      </c>
    </row>
    <row r="229" spans="12:23" ht="13.5" thickTop="1" x14ac:dyDescent="0.2">
      <c r="L229" s="218" t="s">
        <v>21</v>
      </c>
      <c r="M229" s="234">
        <f t="shared" ref="M229:N231" si="198">+M177+M203</f>
        <v>0</v>
      </c>
      <c r="N229" s="235">
        <f t="shared" si="198"/>
        <v>0</v>
      </c>
      <c r="O229" s="244">
        <f t="shared" ref="O229:O231" si="199">M229+N229</f>
        <v>0</v>
      </c>
      <c r="P229" s="251">
        <f>+P177+P203</f>
        <v>0</v>
      </c>
      <c r="Q229" s="263">
        <f t="shared" ref="Q229:Q231" si="200">O229+P229</f>
        <v>0</v>
      </c>
      <c r="R229" s="234">
        <f t="shared" ref="R229:S231" si="201">+R177+R203</f>
        <v>70</v>
      </c>
      <c r="S229" s="235">
        <f t="shared" si="201"/>
        <v>71</v>
      </c>
      <c r="T229" s="244">
        <f t="shared" ref="T229:T231" si="202">R229+S229</f>
        <v>141</v>
      </c>
      <c r="U229" s="251">
        <f>+U177+U203</f>
        <v>0</v>
      </c>
      <c r="V229" s="265">
        <f>T229+U229</f>
        <v>141</v>
      </c>
      <c r="W229" s="238">
        <f t="shared" si="189"/>
        <v>0</v>
      </c>
    </row>
    <row r="230" spans="12:23" x14ac:dyDescent="0.2">
      <c r="L230" s="218" t="s">
        <v>22</v>
      </c>
      <c r="M230" s="234">
        <f t="shared" si="198"/>
        <v>0</v>
      </c>
      <c r="N230" s="235">
        <f t="shared" si="198"/>
        <v>0</v>
      </c>
      <c r="O230" s="244">
        <f t="shared" si="199"/>
        <v>0</v>
      </c>
      <c r="P230" s="237">
        <f>+P178+P204</f>
        <v>0</v>
      </c>
      <c r="Q230" s="263">
        <f t="shared" si="200"/>
        <v>0</v>
      </c>
      <c r="R230" s="234">
        <f t="shared" si="201"/>
        <v>72</v>
      </c>
      <c r="S230" s="235">
        <f t="shared" si="201"/>
        <v>64</v>
      </c>
      <c r="T230" s="244">
        <f t="shared" si="202"/>
        <v>136</v>
      </c>
      <c r="U230" s="237">
        <f>+U178+U204</f>
        <v>0</v>
      </c>
      <c r="V230" s="265">
        <f>T230+U230</f>
        <v>136</v>
      </c>
      <c r="W230" s="238">
        <f t="shared" si="189"/>
        <v>0</v>
      </c>
    </row>
    <row r="231" spans="12:23" ht="13.5" thickBot="1" x14ac:dyDescent="0.25">
      <c r="L231" s="218" t="s">
        <v>23</v>
      </c>
      <c r="M231" s="234">
        <f t="shared" si="198"/>
        <v>0</v>
      </c>
      <c r="N231" s="235">
        <f t="shared" si="198"/>
        <v>0</v>
      </c>
      <c r="O231" s="244">
        <f t="shared" si="199"/>
        <v>0</v>
      </c>
      <c r="P231" s="237">
        <f>+P179+P205</f>
        <v>0</v>
      </c>
      <c r="Q231" s="263">
        <f t="shared" si="200"/>
        <v>0</v>
      </c>
      <c r="R231" s="234">
        <f t="shared" si="201"/>
        <v>57</v>
      </c>
      <c r="S231" s="235">
        <f t="shared" si="201"/>
        <v>53</v>
      </c>
      <c r="T231" s="244">
        <f t="shared" si="202"/>
        <v>110</v>
      </c>
      <c r="U231" s="237">
        <f>+U179+U205</f>
        <v>0</v>
      </c>
      <c r="V231" s="265">
        <f>T231+U231</f>
        <v>110</v>
      </c>
      <c r="W231" s="238">
        <f t="shared" si="189"/>
        <v>0</v>
      </c>
    </row>
    <row r="232" spans="12:23" ht="14.25" thickTop="1" thickBot="1" x14ac:dyDescent="0.25">
      <c r="L232" s="239" t="s">
        <v>40</v>
      </c>
      <c r="M232" s="240">
        <f>+M229+M230+M231</f>
        <v>0</v>
      </c>
      <c r="N232" s="241">
        <f t="shared" ref="N232:V232" si="203">+N229+N230+N231</f>
        <v>0</v>
      </c>
      <c r="O232" s="242">
        <f t="shared" si="203"/>
        <v>0</v>
      </c>
      <c r="P232" s="240">
        <f t="shared" si="203"/>
        <v>0</v>
      </c>
      <c r="Q232" s="242">
        <f t="shared" si="203"/>
        <v>0</v>
      </c>
      <c r="R232" s="240">
        <f t="shared" si="203"/>
        <v>199</v>
      </c>
      <c r="S232" s="241">
        <f t="shared" si="203"/>
        <v>188</v>
      </c>
      <c r="T232" s="242">
        <f t="shared" si="203"/>
        <v>387</v>
      </c>
      <c r="U232" s="240">
        <f t="shared" si="203"/>
        <v>0</v>
      </c>
      <c r="V232" s="242">
        <f t="shared" si="203"/>
        <v>387</v>
      </c>
      <c r="W232" s="243">
        <f t="shared" si="189"/>
        <v>0</v>
      </c>
    </row>
    <row r="233" spans="12:23" ht="14.25" thickTop="1" thickBot="1" x14ac:dyDescent="0.25">
      <c r="L233" s="239" t="s">
        <v>62</v>
      </c>
      <c r="M233" s="240">
        <f t="shared" ref="M233:V233" si="204">+M224+M228+M232</f>
        <v>0</v>
      </c>
      <c r="N233" s="241">
        <f t="shared" si="204"/>
        <v>0</v>
      </c>
      <c r="O233" s="242">
        <f t="shared" si="204"/>
        <v>0</v>
      </c>
      <c r="P233" s="240">
        <f t="shared" si="204"/>
        <v>0</v>
      </c>
      <c r="Q233" s="242">
        <f t="shared" si="204"/>
        <v>0</v>
      </c>
      <c r="R233" s="240">
        <f t="shared" si="204"/>
        <v>454</v>
      </c>
      <c r="S233" s="241">
        <f t="shared" si="204"/>
        <v>559</v>
      </c>
      <c r="T233" s="242">
        <f t="shared" si="204"/>
        <v>1013</v>
      </c>
      <c r="U233" s="240">
        <f t="shared" si="204"/>
        <v>0</v>
      </c>
      <c r="V233" s="242">
        <f t="shared" si="204"/>
        <v>1013</v>
      </c>
      <c r="W233" s="243">
        <f>IF(Q233=0,0,((V233/Q233)-1)*100)</f>
        <v>0</v>
      </c>
    </row>
    <row r="234" spans="12:23" ht="14.25" thickTop="1" thickBot="1" x14ac:dyDescent="0.25">
      <c r="L234" s="239" t="s">
        <v>7</v>
      </c>
      <c r="M234" s="240">
        <f>+M233+M220</f>
        <v>0</v>
      </c>
      <c r="N234" s="241">
        <f t="shared" ref="N234:V234" si="205">+N233+N220</f>
        <v>0</v>
      </c>
      <c r="O234" s="242">
        <f t="shared" si="205"/>
        <v>0</v>
      </c>
      <c r="P234" s="240">
        <f t="shared" si="205"/>
        <v>0</v>
      </c>
      <c r="Q234" s="242">
        <f t="shared" si="205"/>
        <v>0</v>
      </c>
      <c r="R234" s="240">
        <f t="shared" si="205"/>
        <v>528</v>
      </c>
      <c r="S234" s="241">
        <f t="shared" si="205"/>
        <v>649</v>
      </c>
      <c r="T234" s="242">
        <f t="shared" si="205"/>
        <v>1177</v>
      </c>
      <c r="U234" s="240">
        <f t="shared" si="205"/>
        <v>0</v>
      </c>
      <c r="V234" s="242">
        <f t="shared" si="205"/>
        <v>1177</v>
      </c>
      <c r="W234" s="243">
        <f>IF(Q234=0,0,((V234/Q234)-1)*100)</f>
        <v>0</v>
      </c>
    </row>
    <row r="235" spans="12:23" ht="13.5" thickTop="1" x14ac:dyDescent="0.2">
      <c r="L235" s="252" t="s">
        <v>60</v>
      </c>
      <c r="M235" s="212"/>
      <c r="N235" s="212"/>
      <c r="O235" s="212"/>
      <c r="P235" s="212"/>
      <c r="Q235" s="212"/>
      <c r="R235" s="212"/>
      <c r="S235" s="212"/>
      <c r="T235" s="212"/>
      <c r="U235" s="212"/>
      <c r="V235" s="212"/>
      <c r="W235" s="212"/>
    </row>
  </sheetData>
  <mergeCells count="39">
    <mergeCell ref="B2:I2"/>
    <mergeCell ref="L2:W2"/>
    <mergeCell ref="B3:I3"/>
    <mergeCell ref="L3:W3"/>
    <mergeCell ref="C5:E5"/>
    <mergeCell ref="F5:H5"/>
    <mergeCell ref="M5:Q5"/>
    <mergeCell ref="R5:V5"/>
    <mergeCell ref="B28:I28"/>
    <mergeCell ref="L28:W28"/>
    <mergeCell ref="B29:I29"/>
    <mergeCell ref="L29:W29"/>
    <mergeCell ref="C31:E31"/>
    <mergeCell ref="F31:H31"/>
    <mergeCell ref="M31:Q31"/>
    <mergeCell ref="R31:V31"/>
    <mergeCell ref="L133:W133"/>
    <mergeCell ref="B54:I54"/>
    <mergeCell ref="L54:W54"/>
    <mergeCell ref="B55:I55"/>
    <mergeCell ref="L55:W55"/>
    <mergeCell ref="C57:E57"/>
    <mergeCell ref="F57:H57"/>
    <mergeCell ref="M57:Q57"/>
    <mergeCell ref="R57:V57"/>
    <mergeCell ref="L80:W80"/>
    <mergeCell ref="L81:W81"/>
    <mergeCell ref="L106:W106"/>
    <mergeCell ref="L107:W107"/>
    <mergeCell ref="L132:W132"/>
    <mergeCell ref="L210:W210"/>
    <mergeCell ref="L211:W211"/>
    <mergeCell ref="M213:Q213"/>
    <mergeCell ref="L158:W158"/>
    <mergeCell ref="L159:W159"/>
    <mergeCell ref="M161:Q161"/>
    <mergeCell ref="L184:W184"/>
    <mergeCell ref="L185:W185"/>
    <mergeCell ref="M187:Q18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headerFooter alignWithMargins="0">
    <oddHeader>&amp;LMonthly Air Transport Statistics : Chiang Mai International Airport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W244"/>
  <sheetViews>
    <sheetView zoomScaleNormal="100" workbookViewId="0">
      <selection activeCell="A11" sqref="A11"/>
    </sheetView>
  </sheetViews>
  <sheetFormatPr defaultColWidth="9.140625" defaultRowHeight="12.75" x14ac:dyDescent="0.2"/>
  <cols>
    <col min="1" max="1" width="9.140625" style="3"/>
    <col min="2" max="2" width="12.42578125" style="1" customWidth="1"/>
    <col min="3" max="3" width="12.140625" style="1" customWidth="1"/>
    <col min="4" max="5" width="12.42578125" style="1" customWidth="1"/>
    <col min="6" max="7" width="12.5703125" style="1" customWidth="1"/>
    <col min="8" max="8" width="12.85546875" style="1" customWidth="1"/>
    <col min="9" max="9" width="11.42578125" style="2" customWidth="1"/>
    <col min="10" max="10" width="7" style="1" customWidth="1"/>
    <col min="11" max="11" width="7" style="3"/>
    <col min="12" max="12" width="13" style="1" customWidth="1"/>
    <col min="13" max="13" width="13.85546875" style="1" customWidth="1"/>
    <col min="14" max="14" width="12.7109375" style="1" customWidth="1"/>
    <col min="15" max="15" width="15.140625" style="1" customWidth="1"/>
    <col min="16" max="16" width="13.28515625" style="1" customWidth="1"/>
    <col min="17" max="17" width="13.140625" style="1" customWidth="1"/>
    <col min="18" max="18" width="13.5703125" style="1" customWidth="1"/>
    <col min="19" max="19" width="13.140625" style="1" customWidth="1"/>
    <col min="20" max="20" width="15.85546875" style="1" customWidth="1"/>
    <col min="21" max="22" width="12.5703125" style="1" customWidth="1"/>
    <col min="23" max="23" width="13.85546875" style="2" customWidth="1"/>
    <col min="24" max="16384" width="9.140625" style="1"/>
  </cols>
  <sheetData>
    <row r="1" spans="1:23" ht="13.5" thickBot="1" x14ac:dyDescent="0.25"/>
    <row r="2" spans="1:23" ht="13.5" thickTop="1" x14ac:dyDescent="0.2">
      <c r="B2" s="528" t="s">
        <v>0</v>
      </c>
      <c r="C2" s="529"/>
      <c r="D2" s="529"/>
      <c r="E2" s="529"/>
      <c r="F2" s="529"/>
      <c r="G2" s="529"/>
      <c r="H2" s="529"/>
      <c r="I2" s="530"/>
      <c r="J2" s="3"/>
      <c r="L2" s="531" t="s">
        <v>1</v>
      </c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3"/>
    </row>
    <row r="3" spans="1:23" ht="13.5" thickBot="1" x14ac:dyDescent="0.25">
      <c r="B3" s="534" t="s">
        <v>46</v>
      </c>
      <c r="C3" s="535"/>
      <c r="D3" s="535"/>
      <c r="E3" s="535"/>
      <c r="F3" s="535"/>
      <c r="G3" s="535"/>
      <c r="H3" s="535"/>
      <c r="I3" s="536"/>
      <c r="J3" s="3"/>
      <c r="L3" s="537" t="s">
        <v>48</v>
      </c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9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540" t="s">
        <v>64</v>
      </c>
      <c r="D5" s="541"/>
      <c r="E5" s="542"/>
      <c r="F5" s="540" t="s">
        <v>65</v>
      </c>
      <c r="G5" s="541"/>
      <c r="H5" s="542"/>
      <c r="I5" s="105" t="s">
        <v>2</v>
      </c>
      <c r="J5" s="3"/>
      <c r="L5" s="11"/>
      <c r="M5" s="543" t="s">
        <v>64</v>
      </c>
      <c r="N5" s="544"/>
      <c r="O5" s="544"/>
      <c r="P5" s="544"/>
      <c r="Q5" s="545"/>
      <c r="R5" s="543" t="s">
        <v>65</v>
      </c>
      <c r="S5" s="544"/>
      <c r="T5" s="544"/>
      <c r="U5" s="544"/>
      <c r="V5" s="545"/>
      <c r="W5" s="12" t="s">
        <v>2</v>
      </c>
    </row>
    <row r="6" spans="1:23" ht="13.5" thickTop="1" x14ac:dyDescent="0.2">
      <c r="B6" s="106" t="s">
        <v>3</v>
      </c>
      <c r="C6" s="194"/>
      <c r="D6" s="108"/>
      <c r="E6" s="109"/>
      <c r="F6" s="194"/>
      <c r="G6" s="108"/>
      <c r="H6" s="109"/>
      <c r="I6" s="110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1"/>
      <c r="C7" s="195" t="s">
        <v>5</v>
      </c>
      <c r="D7" s="113" t="s">
        <v>6</v>
      </c>
      <c r="E7" s="506" t="s">
        <v>7</v>
      </c>
      <c r="F7" s="195" t="s">
        <v>5</v>
      </c>
      <c r="G7" s="113" t="s">
        <v>6</v>
      </c>
      <c r="H7" s="114" t="s">
        <v>7</v>
      </c>
      <c r="I7" s="115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x14ac:dyDescent="0.2">
      <c r="B8" s="106"/>
      <c r="C8" s="196"/>
      <c r="D8" s="117"/>
      <c r="E8" s="157"/>
      <c r="F8" s="196"/>
      <c r="G8" s="117"/>
      <c r="H8" s="157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10</v>
      </c>
      <c r="C9" s="132">
        <v>124</v>
      </c>
      <c r="D9" s="121">
        <v>124</v>
      </c>
      <c r="E9" s="152">
        <f>SUM(C9:D9)</f>
        <v>248</v>
      </c>
      <c r="F9" s="132">
        <v>73</v>
      </c>
      <c r="G9" s="121">
        <v>73</v>
      </c>
      <c r="H9" s="152">
        <f>SUM(F9:G9)</f>
        <v>146</v>
      </c>
      <c r="I9" s="123">
        <f>IF(E9=0,0,((H9/E9)-1)*100)</f>
        <v>-41.129032258064512</v>
      </c>
      <c r="J9" s="3"/>
      <c r="L9" s="13" t="s">
        <v>10</v>
      </c>
      <c r="M9" s="39">
        <v>15214</v>
      </c>
      <c r="N9" s="37">
        <v>14496</v>
      </c>
      <c r="O9" s="169">
        <f>SUM(M9:N9)</f>
        <v>29710</v>
      </c>
      <c r="P9" s="140">
        <v>0</v>
      </c>
      <c r="Q9" s="169">
        <f>O9+P9</f>
        <v>29710</v>
      </c>
      <c r="R9" s="39">
        <v>10584</v>
      </c>
      <c r="S9" s="37">
        <v>10604</v>
      </c>
      <c r="T9" s="169">
        <f>SUM(R9:S9)</f>
        <v>21188</v>
      </c>
      <c r="U9" s="140">
        <v>0</v>
      </c>
      <c r="V9" s="169">
        <f>T9+U9</f>
        <v>21188</v>
      </c>
      <c r="W9" s="40">
        <f>IF(Q9=0,0,((V9/Q9)-1)*100)</f>
        <v>-28.683944799730732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11</v>
      </c>
      <c r="C10" s="132">
        <v>137</v>
      </c>
      <c r="D10" s="121">
        <v>137</v>
      </c>
      <c r="E10" s="152">
        <f t="shared" ref="E10:E13" si="0">SUM(C10:D10)</f>
        <v>274</v>
      </c>
      <c r="F10" s="132">
        <v>77</v>
      </c>
      <c r="G10" s="121">
        <v>77</v>
      </c>
      <c r="H10" s="152">
        <f t="shared" ref="H10:H17" si="1">SUM(F10:G10)</f>
        <v>154</v>
      </c>
      <c r="I10" s="123">
        <f>IF(E10=0,0,((H10/E10)-1)*100)</f>
        <v>-43.79562043795621</v>
      </c>
      <c r="J10" s="3"/>
      <c r="K10" s="6"/>
      <c r="L10" s="13" t="s">
        <v>11</v>
      </c>
      <c r="M10" s="39">
        <v>16400</v>
      </c>
      <c r="N10" s="37">
        <v>15132</v>
      </c>
      <c r="O10" s="169">
        <f>SUM(M10:N10)</f>
        <v>31532</v>
      </c>
      <c r="P10" s="140">
        <v>0</v>
      </c>
      <c r="Q10" s="169">
        <f>O10+P10</f>
        <v>31532</v>
      </c>
      <c r="R10" s="39">
        <v>11344</v>
      </c>
      <c r="S10" s="37">
        <v>10941</v>
      </c>
      <c r="T10" s="169">
        <f>SUM(R10:S10)</f>
        <v>22285</v>
      </c>
      <c r="U10" s="140">
        <v>0</v>
      </c>
      <c r="V10" s="169">
        <f>T10+U10</f>
        <v>22285</v>
      </c>
      <c r="W10" s="40">
        <f>IF(Q10=0,0,((V10/Q10)-1)*100)</f>
        <v>-29.325764302930356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12</v>
      </c>
      <c r="C11" s="193">
        <v>111</v>
      </c>
      <c r="D11" s="331">
        <v>111</v>
      </c>
      <c r="E11" s="152">
        <f t="shared" si="0"/>
        <v>222</v>
      </c>
      <c r="F11" s="193">
        <v>80</v>
      </c>
      <c r="G11" s="331">
        <v>80</v>
      </c>
      <c r="H11" s="152">
        <f t="shared" si="1"/>
        <v>160</v>
      </c>
      <c r="I11" s="123">
        <f>IF(E11=0,0,((H11/E11)-1)*100)</f>
        <v>-27.927927927927932</v>
      </c>
      <c r="J11" s="3"/>
      <c r="K11" s="6"/>
      <c r="L11" s="22" t="s">
        <v>12</v>
      </c>
      <c r="M11" s="39">
        <v>16793</v>
      </c>
      <c r="N11" s="37">
        <v>16014</v>
      </c>
      <c r="O11" s="169">
        <f t="shared" ref="O11" si="2">SUM(M11:N11)</f>
        <v>32807</v>
      </c>
      <c r="P11" s="38">
        <v>0</v>
      </c>
      <c r="Q11" s="267">
        <f t="shared" ref="Q11" si="3">O11+P11</f>
        <v>32807</v>
      </c>
      <c r="R11" s="39">
        <v>12404</v>
      </c>
      <c r="S11" s="37">
        <v>12177</v>
      </c>
      <c r="T11" s="169">
        <f t="shared" ref="T11" si="4">SUM(R11:S11)</f>
        <v>24581</v>
      </c>
      <c r="U11" s="38">
        <v>0</v>
      </c>
      <c r="V11" s="267">
        <f t="shared" ref="V11" si="5">T11+U11</f>
        <v>24581</v>
      </c>
      <c r="W11" s="40">
        <f>IF(Q11=0,0,((V11/Q11)-1)*100)</f>
        <v>-25.073917151827352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57</v>
      </c>
      <c r="C12" s="192">
        <f t="shared" ref="C12:D12" si="6">+C9+C10+C11</f>
        <v>372</v>
      </c>
      <c r="D12" s="197">
        <f t="shared" si="6"/>
        <v>372</v>
      </c>
      <c r="E12" s="153">
        <f t="shared" si="0"/>
        <v>744</v>
      </c>
      <c r="F12" s="192">
        <f t="shared" ref="F12:G12" si="7">+F9+F10+F11</f>
        <v>230</v>
      </c>
      <c r="G12" s="197">
        <f t="shared" si="7"/>
        <v>230</v>
      </c>
      <c r="H12" s="153">
        <f t="shared" si="1"/>
        <v>460</v>
      </c>
      <c r="I12" s="130">
        <f>IF(E12=0,0,((H12/E12)-1)*100)</f>
        <v>-38.172043010752688</v>
      </c>
      <c r="J12" s="3"/>
      <c r="L12" s="41" t="s">
        <v>57</v>
      </c>
      <c r="M12" s="45">
        <f t="shared" ref="M12:N12" si="8">+M9+M10+M11</f>
        <v>48407</v>
      </c>
      <c r="N12" s="43">
        <f t="shared" si="8"/>
        <v>45642</v>
      </c>
      <c r="O12" s="170">
        <f>+O9+O10+O11</f>
        <v>94049</v>
      </c>
      <c r="P12" s="43">
        <f t="shared" ref="P12:Q12" si="9">+P9+P10+P11</f>
        <v>0</v>
      </c>
      <c r="Q12" s="170">
        <f t="shared" si="9"/>
        <v>94049</v>
      </c>
      <c r="R12" s="45">
        <f t="shared" ref="R12:V12" si="10">+R9+R10+R11</f>
        <v>34332</v>
      </c>
      <c r="S12" s="43">
        <f t="shared" si="10"/>
        <v>33722</v>
      </c>
      <c r="T12" s="170">
        <f>+T9+T10+T11</f>
        <v>68054</v>
      </c>
      <c r="U12" s="43">
        <f t="shared" si="10"/>
        <v>0</v>
      </c>
      <c r="V12" s="170">
        <f t="shared" si="10"/>
        <v>68054</v>
      </c>
      <c r="W12" s="46">
        <f>IF(Q12=0,0,((V12/Q12)-1)*100)</f>
        <v>-27.63984731363438</v>
      </c>
    </row>
    <row r="13" spans="1:23" ht="13.5" thickTop="1" x14ac:dyDescent="0.2">
      <c r="A13" s="3" t="str">
        <f t="shared" ref="A13:A67" si="11">IF(ISERROR(F13/G13)," ",IF(F13/G13&gt;0.5,IF(F13/G13&lt;1.5," ","NOT OK"),"NOT OK"))</f>
        <v xml:space="preserve"> </v>
      </c>
      <c r="B13" s="106" t="s">
        <v>13</v>
      </c>
      <c r="C13" s="132">
        <v>86</v>
      </c>
      <c r="D13" s="121">
        <v>86</v>
      </c>
      <c r="E13" s="152">
        <f t="shared" si="0"/>
        <v>172</v>
      </c>
      <c r="F13" s="132">
        <v>78</v>
      </c>
      <c r="G13" s="121">
        <v>78</v>
      </c>
      <c r="H13" s="152">
        <f t="shared" si="1"/>
        <v>156</v>
      </c>
      <c r="I13" s="123">
        <f t="shared" ref="I13" si="12">IF(E13=0,0,((H13/E13)-1)*100)</f>
        <v>-9.3023255813953547</v>
      </c>
      <c r="J13" s="3"/>
      <c r="L13" s="13" t="s">
        <v>13</v>
      </c>
      <c r="M13" s="39">
        <v>11553</v>
      </c>
      <c r="N13" s="500">
        <v>11184</v>
      </c>
      <c r="O13" s="169">
        <f t="shared" ref="O13" si="13">+M13+N13</f>
        <v>22737</v>
      </c>
      <c r="P13" s="140">
        <v>0</v>
      </c>
      <c r="Q13" s="169">
        <f>O13+P13</f>
        <v>22737</v>
      </c>
      <c r="R13" s="39">
        <v>10097</v>
      </c>
      <c r="S13" s="500">
        <v>9618</v>
      </c>
      <c r="T13" s="169">
        <f t="shared" ref="T13" si="14">+R13+S13</f>
        <v>19715</v>
      </c>
      <c r="U13" s="140">
        <v>0</v>
      </c>
      <c r="V13" s="169">
        <f>T13+U13</f>
        <v>19715</v>
      </c>
      <c r="W13" s="40">
        <f t="shared" ref="W13" si="15">IF(Q13=0,0,((V13/Q13)-1)*100)</f>
        <v>-13.291111404318956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14</v>
      </c>
      <c r="C14" s="132">
        <v>91</v>
      </c>
      <c r="D14" s="121">
        <v>91</v>
      </c>
      <c r="E14" s="152">
        <f>SUM(C14:D14)</f>
        <v>182</v>
      </c>
      <c r="F14" s="132">
        <v>75</v>
      </c>
      <c r="G14" s="121">
        <v>75</v>
      </c>
      <c r="H14" s="152">
        <f>SUM(F14:G14)</f>
        <v>150</v>
      </c>
      <c r="I14" s="123">
        <f>IF(E14=0,0,((H14/E14)-1)*100)</f>
        <v>-17.582417582417587</v>
      </c>
      <c r="J14" s="3"/>
      <c r="L14" s="13" t="s">
        <v>14</v>
      </c>
      <c r="M14" s="37">
        <v>11627</v>
      </c>
      <c r="N14" s="473">
        <v>11240</v>
      </c>
      <c r="O14" s="172">
        <f>+M14+N14</f>
        <v>22867</v>
      </c>
      <c r="P14" s="140">
        <v>0</v>
      </c>
      <c r="Q14" s="169">
        <f>O14+P14</f>
        <v>22867</v>
      </c>
      <c r="R14" s="37">
        <v>6960</v>
      </c>
      <c r="S14" s="473">
        <v>7172</v>
      </c>
      <c r="T14" s="172">
        <f>+R14+S14</f>
        <v>14132</v>
      </c>
      <c r="U14" s="140">
        <v>0</v>
      </c>
      <c r="V14" s="169">
        <f>T14+U14</f>
        <v>14132</v>
      </c>
      <c r="W14" s="40">
        <f>IF(Q14=0,0,((V14/Q14)-1)*100)</f>
        <v>-38.199151615865659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15</v>
      </c>
      <c r="C15" s="132">
        <v>94</v>
      </c>
      <c r="D15" s="121">
        <v>94</v>
      </c>
      <c r="E15" s="152">
        <f>SUM(C15:D15)</f>
        <v>188</v>
      </c>
      <c r="F15" s="132">
        <v>40</v>
      </c>
      <c r="G15" s="121">
        <v>40</v>
      </c>
      <c r="H15" s="152">
        <f>SUM(F15:G15)</f>
        <v>80</v>
      </c>
      <c r="I15" s="123">
        <f>IF(E15=0,0,((H15/E15)-1)*100)</f>
        <v>-57.446808510638306</v>
      </c>
      <c r="J15" s="7"/>
      <c r="L15" s="13" t="s">
        <v>15</v>
      </c>
      <c r="M15" s="37">
        <v>12566</v>
      </c>
      <c r="N15" s="473">
        <v>12121</v>
      </c>
      <c r="O15" s="477">
        <f>+M15+N15</f>
        <v>24687</v>
      </c>
      <c r="P15" s="486">
        <v>0</v>
      </c>
      <c r="Q15" s="169">
        <f>O15+P15</f>
        <v>24687</v>
      </c>
      <c r="R15" s="37">
        <v>2948</v>
      </c>
      <c r="S15" s="473">
        <v>3098</v>
      </c>
      <c r="T15" s="477">
        <f>+R15+S15</f>
        <v>6046</v>
      </c>
      <c r="U15" s="486">
        <v>0</v>
      </c>
      <c r="V15" s="169">
        <f>T15+U15</f>
        <v>6046</v>
      </c>
      <c r="W15" s="40">
        <f>IF(Q15=0,0,((V15/Q15)-1)*100)</f>
        <v>-75.509377405112005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61</v>
      </c>
      <c r="C16" s="192">
        <f>+C13+C14+C15</f>
        <v>271</v>
      </c>
      <c r="D16" s="197">
        <f t="shared" ref="D16:H16" si="16">+D13+D14+D15</f>
        <v>271</v>
      </c>
      <c r="E16" s="153">
        <f t="shared" si="16"/>
        <v>542</v>
      </c>
      <c r="F16" s="192">
        <f t="shared" si="16"/>
        <v>193</v>
      </c>
      <c r="G16" s="197">
        <f t="shared" si="16"/>
        <v>193</v>
      </c>
      <c r="H16" s="153">
        <f t="shared" si="16"/>
        <v>386</v>
      </c>
      <c r="I16" s="130">
        <f>IF(E16=0,0,((H16/E16)-1)*100)</f>
        <v>-28.782287822878228</v>
      </c>
      <c r="J16" s="3"/>
      <c r="L16" s="41" t="s">
        <v>61</v>
      </c>
      <c r="M16" s="43">
        <f>+M13+M14+M15</f>
        <v>35746</v>
      </c>
      <c r="N16" s="474">
        <f t="shared" ref="N16:V16" si="17">+N13+N14+N15</f>
        <v>34545</v>
      </c>
      <c r="O16" s="483">
        <f t="shared" si="17"/>
        <v>70291</v>
      </c>
      <c r="P16" s="487">
        <f t="shared" si="17"/>
        <v>0</v>
      </c>
      <c r="Q16" s="170">
        <f t="shared" si="17"/>
        <v>70291</v>
      </c>
      <c r="R16" s="43">
        <f t="shared" si="17"/>
        <v>20005</v>
      </c>
      <c r="S16" s="474">
        <f t="shared" si="17"/>
        <v>19888</v>
      </c>
      <c r="T16" s="483">
        <f t="shared" si="17"/>
        <v>39893</v>
      </c>
      <c r="U16" s="487">
        <f t="shared" si="17"/>
        <v>0</v>
      </c>
      <c r="V16" s="170">
        <f t="shared" si="17"/>
        <v>39893</v>
      </c>
      <c r="W16" s="46">
        <f>IF(Q16=0,0,((V16/Q16)-1)*100)</f>
        <v>-43.245934756939008</v>
      </c>
    </row>
    <row r="17" spans="1:23" ht="13.5" thickTop="1" x14ac:dyDescent="0.2">
      <c r="A17" s="3" t="str">
        <f t="shared" ref="A17" si="18">IF(ISERROR(F17/G17)," ",IF(F17/G17&gt;0.5,IF(F17/G17&lt;1.5," ","NOT OK"),"NOT OK"))</f>
        <v xml:space="preserve"> </v>
      </c>
      <c r="B17" s="106" t="s">
        <v>16</v>
      </c>
      <c r="C17" s="132">
        <v>73</v>
      </c>
      <c r="D17" s="121">
        <v>73</v>
      </c>
      <c r="E17" s="152">
        <f t="shared" ref="E17" si="19">SUM(C17:D17)</f>
        <v>146</v>
      </c>
      <c r="F17" s="132">
        <v>1</v>
      </c>
      <c r="G17" s="121">
        <v>0</v>
      </c>
      <c r="H17" s="152">
        <f t="shared" si="1"/>
        <v>1</v>
      </c>
      <c r="I17" s="123">
        <f t="shared" ref="I17" si="20">IF(E17=0,0,((H17/E17)-1)*100)</f>
        <v>-99.315068493150676</v>
      </c>
      <c r="J17" s="7"/>
      <c r="L17" s="13" t="s">
        <v>16</v>
      </c>
      <c r="M17" s="37">
        <v>10469</v>
      </c>
      <c r="N17" s="473">
        <v>10503</v>
      </c>
      <c r="O17" s="477">
        <f>+M17+N17</f>
        <v>20972</v>
      </c>
      <c r="P17" s="486">
        <v>0</v>
      </c>
      <c r="Q17" s="169">
        <f>O17+P17</f>
        <v>20972</v>
      </c>
      <c r="R17" s="37">
        <v>111</v>
      </c>
      <c r="S17" s="473">
        <v>0</v>
      </c>
      <c r="T17" s="477">
        <f>+R17+S17</f>
        <v>111</v>
      </c>
      <c r="U17" s="486">
        <v>0</v>
      </c>
      <c r="V17" s="169">
        <f>T17+U17</f>
        <v>111</v>
      </c>
      <c r="W17" s="40">
        <f t="shared" ref="W17" si="21">IF(Q17=0,0,((V17/Q17)-1)*100)</f>
        <v>-99.470722868586691</v>
      </c>
    </row>
    <row r="18" spans="1:23" ht="13.5" thickBot="1" x14ac:dyDescent="0.25">
      <c r="A18" s="3" t="str">
        <f t="shared" ref="A18" si="22">IF(ISERROR(F18/G18)," ",IF(F18/G18&gt;0.5,IF(F18/G18&lt;1.5," ","NOT OK"),"NOT OK"))</f>
        <v xml:space="preserve"> </v>
      </c>
      <c r="B18" s="106" t="s">
        <v>66</v>
      </c>
      <c r="C18" s="132">
        <v>84</v>
      </c>
      <c r="D18" s="121">
        <v>84</v>
      </c>
      <c r="E18" s="152">
        <f>SUM(C18:D18)</f>
        <v>168</v>
      </c>
      <c r="F18" s="132">
        <v>0</v>
      </c>
      <c r="G18" s="121">
        <v>0</v>
      </c>
      <c r="H18" s="152">
        <f>SUM(F18:G18)</f>
        <v>0</v>
      </c>
      <c r="I18" s="123">
        <f t="shared" ref="I18" si="23">IF(E18=0,0,((H18/E18)-1)*100)</f>
        <v>-100</v>
      </c>
      <c r="L18" s="13" t="s">
        <v>66</v>
      </c>
      <c r="M18" s="37">
        <v>11761</v>
      </c>
      <c r="N18" s="473">
        <v>11189</v>
      </c>
      <c r="O18" s="477">
        <f>+M18+N18</f>
        <v>22950</v>
      </c>
      <c r="P18" s="486">
        <v>0</v>
      </c>
      <c r="Q18" s="169">
        <f>O18+P18</f>
        <v>22950</v>
      </c>
      <c r="R18" s="37">
        <v>0</v>
      </c>
      <c r="S18" s="473">
        <v>0</v>
      </c>
      <c r="T18" s="477">
        <f>+R18+S18</f>
        <v>0</v>
      </c>
      <c r="U18" s="486">
        <v>0</v>
      </c>
      <c r="V18" s="169">
        <f>T18+U18</f>
        <v>0</v>
      </c>
      <c r="W18" s="40">
        <f t="shared" ref="W18" si="24">IF(Q18=0,0,((V18/Q18)-1)*100)</f>
        <v>-100</v>
      </c>
    </row>
    <row r="19" spans="1:23" ht="14.25" thickTop="1" thickBot="1" x14ac:dyDescent="0.25">
      <c r="A19" s="3" t="str">
        <f>IF(ISERROR(F19/G19)," ",IF(F19/G19&gt;0.5,IF(F19/G19&lt;1.5," ","NOT OK"),"NOT OK"))</f>
        <v xml:space="preserve"> </v>
      </c>
      <c r="B19" s="126" t="s">
        <v>67</v>
      </c>
      <c r="C19" s="127">
        <f>C16+C17+C18</f>
        <v>428</v>
      </c>
      <c r="D19" s="128">
        <f t="shared" ref="D19:H19" si="25">D16+D17+D18</f>
        <v>428</v>
      </c>
      <c r="E19" s="511">
        <f t="shared" si="25"/>
        <v>856</v>
      </c>
      <c r="F19" s="127">
        <f t="shared" si="25"/>
        <v>194</v>
      </c>
      <c r="G19" s="129">
        <f t="shared" si="25"/>
        <v>193</v>
      </c>
      <c r="H19" s="299">
        <f t="shared" si="25"/>
        <v>387</v>
      </c>
      <c r="I19" s="130">
        <f>IF(E19=0,0,((H19/E19)-1)*100)</f>
        <v>-54.789719626168235</v>
      </c>
      <c r="J19" s="3"/>
      <c r="L19" s="41" t="s">
        <v>67</v>
      </c>
      <c r="M19" s="42">
        <f>M16+M17+M18</f>
        <v>57976</v>
      </c>
      <c r="N19" s="42">
        <f t="shared" ref="N19:V19" si="26">N16+N17+N18</f>
        <v>56237</v>
      </c>
      <c r="O19" s="512">
        <f t="shared" si="26"/>
        <v>114213</v>
      </c>
      <c r="P19" s="42">
        <f t="shared" si="26"/>
        <v>0</v>
      </c>
      <c r="Q19" s="512">
        <f t="shared" si="26"/>
        <v>114213</v>
      </c>
      <c r="R19" s="42">
        <f t="shared" si="26"/>
        <v>20116</v>
      </c>
      <c r="S19" s="42">
        <f t="shared" si="26"/>
        <v>19888</v>
      </c>
      <c r="T19" s="512">
        <f t="shared" si="26"/>
        <v>40004</v>
      </c>
      <c r="U19" s="42">
        <f t="shared" si="26"/>
        <v>0</v>
      </c>
      <c r="V19" s="512">
        <f t="shared" si="26"/>
        <v>40004</v>
      </c>
      <c r="W19" s="46">
        <f>IF(Q19=0,0,((V19/Q19)-1)*100)</f>
        <v>-64.974214844194606</v>
      </c>
    </row>
    <row r="20" spans="1:23" ht="14.25" thickTop="1" thickBot="1" x14ac:dyDescent="0.25">
      <c r="A20" s="3" t="str">
        <f>IF(ISERROR(F20/G20)," ",IF(F20/G20&gt;0.5,IF(F20/G20&lt;1.5," ","NOT OK"),"NOT OK"))</f>
        <v xml:space="preserve"> </v>
      </c>
      <c r="B20" s="126" t="s">
        <v>68</v>
      </c>
      <c r="C20" s="192">
        <f>+C12+C16+C17+C18</f>
        <v>800</v>
      </c>
      <c r="D20" s="197">
        <f t="shared" ref="D20:H20" si="27">+D12+D16+D17+D18</f>
        <v>800</v>
      </c>
      <c r="E20" s="153">
        <f t="shared" si="27"/>
        <v>1600</v>
      </c>
      <c r="F20" s="192">
        <f t="shared" si="27"/>
        <v>424</v>
      </c>
      <c r="G20" s="197">
        <f t="shared" si="27"/>
        <v>423</v>
      </c>
      <c r="H20" s="153">
        <f t="shared" si="27"/>
        <v>847</v>
      </c>
      <c r="I20" s="130">
        <f>IF(E20=0,0,((H20/E20)-1)*100)</f>
        <v>-47.062499999999993</v>
      </c>
      <c r="J20" s="3"/>
      <c r="L20" s="41" t="s">
        <v>68</v>
      </c>
      <c r="M20" s="45">
        <f>+M12+M16+M17+M18</f>
        <v>106383</v>
      </c>
      <c r="N20" s="43">
        <f t="shared" ref="N20:V20" si="28">+N12+N16+N17+N18</f>
        <v>101879</v>
      </c>
      <c r="O20" s="170">
        <f t="shared" si="28"/>
        <v>208262</v>
      </c>
      <c r="P20" s="43">
        <f t="shared" si="28"/>
        <v>0</v>
      </c>
      <c r="Q20" s="170">
        <f t="shared" si="28"/>
        <v>208262</v>
      </c>
      <c r="R20" s="45">
        <f t="shared" si="28"/>
        <v>54448</v>
      </c>
      <c r="S20" s="43">
        <f t="shared" si="28"/>
        <v>53610</v>
      </c>
      <c r="T20" s="170">
        <f t="shared" si="28"/>
        <v>108058</v>
      </c>
      <c r="U20" s="43">
        <f t="shared" si="28"/>
        <v>0</v>
      </c>
      <c r="V20" s="170">
        <f t="shared" si="28"/>
        <v>108058</v>
      </c>
      <c r="W20" s="46">
        <f>IF(Q20=0,0,((V20/Q20)-1)*100)</f>
        <v>-48.114394368631821</v>
      </c>
    </row>
    <row r="21" spans="1:23" ht="14.25" thickTop="1" thickBot="1" x14ac:dyDescent="0.25">
      <c r="A21" s="8" t="str">
        <f>IF(ISERROR(F21/G21)," ",IF(F21/G21&gt;0.5,IF(F21/G21&lt;1.5," ","NOT OK"),"NOT OK"))</f>
        <v xml:space="preserve"> </v>
      </c>
      <c r="B21" s="106" t="s">
        <v>18</v>
      </c>
      <c r="C21" s="132">
        <v>88</v>
      </c>
      <c r="D21" s="121">
        <v>88</v>
      </c>
      <c r="E21" s="152">
        <f>SUM(C21:D21)</f>
        <v>176</v>
      </c>
      <c r="F21" s="132"/>
      <c r="G21" s="121"/>
      <c r="H21" s="152"/>
      <c r="I21" s="123"/>
      <c r="J21" s="8"/>
      <c r="L21" s="13" t="s">
        <v>18</v>
      </c>
      <c r="M21" s="37">
        <v>11919</v>
      </c>
      <c r="N21" s="473">
        <v>11595</v>
      </c>
      <c r="O21" s="477">
        <f>+M21+N21</f>
        <v>23514</v>
      </c>
      <c r="P21" s="486">
        <v>0</v>
      </c>
      <c r="Q21" s="169">
        <f>O21+P21</f>
        <v>23514</v>
      </c>
      <c r="R21" s="37"/>
      <c r="S21" s="473"/>
      <c r="T21" s="477"/>
      <c r="U21" s="486"/>
      <c r="V21" s="169"/>
      <c r="W21" s="40"/>
    </row>
    <row r="22" spans="1:23" ht="15.75" customHeight="1" thickTop="1" thickBot="1" x14ac:dyDescent="0.25">
      <c r="A22" s="9" t="str">
        <f>IF(ISERROR(F22/G22)," ",IF(F22/G22&gt;0.5,IF(F22/G22&lt;1.5," ","NOT OK"),"NOT OK"))</f>
        <v xml:space="preserve"> </v>
      </c>
      <c r="B22" s="133" t="s">
        <v>19</v>
      </c>
      <c r="C22" s="192">
        <f t="shared" ref="C22:E22" si="29">+C17+C18+C21</f>
        <v>245</v>
      </c>
      <c r="D22" s="197">
        <f t="shared" si="29"/>
        <v>245</v>
      </c>
      <c r="E22" s="153">
        <f t="shared" si="29"/>
        <v>490</v>
      </c>
      <c r="F22" s="192"/>
      <c r="G22" s="197"/>
      <c r="H22" s="153"/>
      <c r="I22" s="130"/>
      <c r="J22" s="9"/>
      <c r="K22" s="10"/>
      <c r="L22" s="47" t="s">
        <v>19</v>
      </c>
      <c r="M22" s="49">
        <f t="shared" ref="M22:Q22" si="30">+M17+M18+M21</f>
        <v>34149</v>
      </c>
      <c r="N22" s="475">
        <f t="shared" si="30"/>
        <v>33287</v>
      </c>
      <c r="O22" s="479">
        <f t="shared" si="30"/>
        <v>67436</v>
      </c>
      <c r="P22" s="488">
        <f t="shared" si="30"/>
        <v>0</v>
      </c>
      <c r="Q22" s="171">
        <f t="shared" si="30"/>
        <v>67436</v>
      </c>
      <c r="R22" s="49"/>
      <c r="S22" s="475"/>
      <c r="T22" s="479"/>
      <c r="U22" s="488"/>
      <c r="V22" s="171"/>
      <c r="W22" s="50"/>
    </row>
    <row r="23" spans="1:23" ht="13.5" thickTop="1" x14ac:dyDescent="0.2">
      <c r="A23" s="3" t="str">
        <f>IF(ISERROR(F23/G23)," ",IF(F23/G23&gt;0.5,IF(F23/G23&lt;1.5," ","NOT OK"),"NOT OK"))</f>
        <v xml:space="preserve"> </v>
      </c>
      <c r="B23" s="106" t="s">
        <v>20</v>
      </c>
      <c r="C23" s="132">
        <v>72</v>
      </c>
      <c r="D23" s="121">
        <v>72</v>
      </c>
      <c r="E23" s="161">
        <f>SUM(C23:D23)</f>
        <v>144</v>
      </c>
      <c r="F23" s="132"/>
      <c r="G23" s="121"/>
      <c r="H23" s="161"/>
      <c r="I23" s="123"/>
      <c r="J23" s="3"/>
      <c r="L23" s="13" t="s">
        <v>21</v>
      </c>
      <c r="M23" s="37">
        <v>10617</v>
      </c>
      <c r="N23" s="473">
        <v>10755</v>
      </c>
      <c r="O23" s="477">
        <f>+M23+N23</f>
        <v>21372</v>
      </c>
      <c r="P23" s="486">
        <v>0</v>
      </c>
      <c r="Q23" s="169">
        <f>O23+P23</f>
        <v>21372</v>
      </c>
      <c r="R23" s="37"/>
      <c r="S23" s="473"/>
      <c r="T23" s="477"/>
      <c r="U23" s="486"/>
      <c r="V23" s="169"/>
      <c r="W23" s="40"/>
    </row>
    <row r="24" spans="1:23" x14ac:dyDescent="0.2">
      <c r="A24" s="3" t="str">
        <f t="shared" ref="A24" si="31">IF(ISERROR(F24/G24)," ",IF(F24/G24&gt;0.5,IF(F24/G24&lt;1.5," ","NOT OK"),"NOT OK"))</f>
        <v xml:space="preserve"> </v>
      </c>
      <c r="B24" s="106" t="s">
        <v>22</v>
      </c>
      <c r="C24" s="132">
        <v>73</v>
      </c>
      <c r="D24" s="121">
        <v>73</v>
      </c>
      <c r="E24" s="152">
        <f>SUM(C24:D24)</f>
        <v>146</v>
      </c>
      <c r="F24" s="132"/>
      <c r="G24" s="121"/>
      <c r="H24" s="152"/>
      <c r="I24" s="123"/>
      <c r="J24" s="3"/>
      <c r="L24" s="13" t="s">
        <v>22</v>
      </c>
      <c r="M24" s="37">
        <v>9997</v>
      </c>
      <c r="N24" s="473">
        <v>9708</v>
      </c>
      <c r="O24" s="477">
        <f t="shared" ref="O24" si="32">+M24+N24</f>
        <v>19705</v>
      </c>
      <c r="P24" s="486">
        <v>0</v>
      </c>
      <c r="Q24" s="169">
        <f>O24+P24</f>
        <v>19705</v>
      </c>
      <c r="R24" s="37"/>
      <c r="S24" s="473"/>
      <c r="T24" s="477"/>
      <c r="U24" s="486"/>
      <c r="V24" s="169"/>
      <c r="W24" s="40"/>
    </row>
    <row r="25" spans="1:23" ht="13.5" thickBot="1" x14ac:dyDescent="0.25">
      <c r="A25" s="3" t="str">
        <f t="shared" ref="A25:A27" si="33">IF(ISERROR(F25/G25)," ",IF(F25/G25&gt;0.5,IF(F25/G25&lt;1.5," ","NOT OK"),"NOT OK"))</f>
        <v xml:space="preserve"> </v>
      </c>
      <c r="B25" s="106" t="s">
        <v>23</v>
      </c>
      <c r="C25" s="132">
        <v>69</v>
      </c>
      <c r="D25" s="121">
        <v>69</v>
      </c>
      <c r="E25" s="156">
        <f t="shared" ref="E25" si="34">SUM(C25:D25)</f>
        <v>138</v>
      </c>
      <c r="F25" s="132"/>
      <c r="G25" s="121"/>
      <c r="H25" s="156"/>
      <c r="I25" s="137"/>
      <c r="J25" s="3"/>
      <c r="L25" s="13" t="s">
        <v>23</v>
      </c>
      <c r="M25" s="37">
        <v>9876</v>
      </c>
      <c r="N25" s="473">
        <v>9774</v>
      </c>
      <c r="O25" s="477">
        <f>+M25+N25</f>
        <v>19650</v>
      </c>
      <c r="P25" s="486">
        <v>0</v>
      </c>
      <c r="Q25" s="169">
        <f>O25+P25</f>
        <v>19650</v>
      </c>
      <c r="R25" s="37"/>
      <c r="S25" s="473"/>
      <c r="T25" s="477"/>
      <c r="U25" s="486"/>
      <c r="V25" s="169"/>
      <c r="W25" s="40"/>
    </row>
    <row r="26" spans="1:23" ht="14.25" thickTop="1" thickBot="1" x14ac:dyDescent="0.25">
      <c r="A26" s="3" t="str">
        <f t="shared" si="33"/>
        <v xml:space="preserve"> </v>
      </c>
      <c r="B26" s="126" t="s">
        <v>40</v>
      </c>
      <c r="C26" s="192">
        <f>+C23+C24+C25</f>
        <v>214</v>
      </c>
      <c r="D26" s="192">
        <f t="shared" ref="D26:E26" si="35">+D23+D24+D25</f>
        <v>214</v>
      </c>
      <c r="E26" s="192">
        <f t="shared" si="35"/>
        <v>428</v>
      </c>
      <c r="F26" s="192"/>
      <c r="G26" s="192"/>
      <c r="H26" s="192"/>
      <c r="I26" s="130"/>
      <c r="J26" s="3"/>
      <c r="L26" s="472" t="s">
        <v>40</v>
      </c>
      <c r="M26" s="43">
        <f t="shared" ref="M26:Q26" si="36">+M23+M24+M25</f>
        <v>30490</v>
      </c>
      <c r="N26" s="474">
        <f t="shared" si="36"/>
        <v>30237</v>
      </c>
      <c r="O26" s="483">
        <f t="shared" si="36"/>
        <v>60727</v>
      </c>
      <c r="P26" s="487">
        <f t="shared" si="36"/>
        <v>0</v>
      </c>
      <c r="Q26" s="170">
        <f t="shared" si="36"/>
        <v>60727</v>
      </c>
      <c r="R26" s="43"/>
      <c r="S26" s="474"/>
      <c r="T26" s="483"/>
      <c r="U26" s="487"/>
      <c r="V26" s="170"/>
      <c r="W26" s="46"/>
    </row>
    <row r="27" spans="1:23" ht="14.25" thickTop="1" thickBot="1" x14ac:dyDescent="0.25">
      <c r="A27" s="3" t="str">
        <f t="shared" si="33"/>
        <v xml:space="preserve"> </v>
      </c>
      <c r="B27" s="126" t="s">
        <v>63</v>
      </c>
      <c r="C27" s="127">
        <f t="shared" ref="C27:E27" si="37">+C12+C16+C22+C26</f>
        <v>1102</v>
      </c>
      <c r="D27" s="129">
        <f t="shared" si="37"/>
        <v>1102</v>
      </c>
      <c r="E27" s="299">
        <f t="shared" si="37"/>
        <v>2204</v>
      </c>
      <c r="F27" s="127"/>
      <c r="G27" s="129"/>
      <c r="H27" s="299"/>
      <c r="I27" s="130"/>
      <c r="J27" s="3"/>
      <c r="L27" s="472" t="s">
        <v>63</v>
      </c>
      <c r="M27" s="43">
        <f t="shared" ref="M27:Q27" si="38">+M12+M16+M22+M26</f>
        <v>148792</v>
      </c>
      <c r="N27" s="474">
        <f t="shared" si="38"/>
        <v>143711</v>
      </c>
      <c r="O27" s="478">
        <f t="shared" si="38"/>
        <v>292503</v>
      </c>
      <c r="P27" s="487">
        <f t="shared" si="38"/>
        <v>0</v>
      </c>
      <c r="Q27" s="301">
        <f t="shared" si="38"/>
        <v>292503</v>
      </c>
      <c r="R27" s="43"/>
      <c r="S27" s="474"/>
      <c r="T27" s="478"/>
      <c r="U27" s="487"/>
      <c r="V27" s="301"/>
      <c r="W27" s="46"/>
    </row>
    <row r="28" spans="1:23" ht="14.25" thickTop="1" thickBot="1" x14ac:dyDescent="0.25">
      <c r="B28" s="138" t="s">
        <v>60</v>
      </c>
      <c r="C28" s="102"/>
      <c r="D28" s="102"/>
      <c r="E28" s="102"/>
      <c r="F28" s="102"/>
      <c r="G28" s="102"/>
      <c r="H28" s="102"/>
      <c r="I28" s="102"/>
      <c r="J28" s="102"/>
      <c r="L28" s="53" t="s">
        <v>60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13.5" thickTop="1" x14ac:dyDescent="0.2">
      <c r="B29" s="528" t="s">
        <v>25</v>
      </c>
      <c r="C29" s="529"/>
      <c r="D29" s="529"/>
      <c r="E29" s="529"/>
      <c r="F29" s="529"/>
      <c r="G29" s="529"/>
      <c r="H29" s="529"/>
      <c r="I29" s="530"/>
      <c r="J29" s="3"/>
      <c r="L29" s="531" t="s">
        <v>26</v>
      </c>
      <c r="M29" s="532"/>
      <c r="N29" s="532"/>
      <c r="O29" s="532"/>
      <c r="P29" s="532"/>
      <c r="Q29" s="532"/>
      <c r="R29" s="532"/>
      <c r="S29" s="532"/>
      <c r="T29" s="532"/>
      <c r="U29" s="532"/>
      <c r="V29" s="532"/>
      <c r="W29" s="533"/>
    </row>
    <row r="30" spans="1:23" ht="13.5" thickBot="1" x14ac:dyDescent="0.25">
      <c r="B30" s="534" t="s">
        <v>47</v>
      </c>
      <c r="C30" s="535"/>
      <c r="D30" s="535"/>
      <c r="E30" s="535"/>
      <c r="F30" s="535"/>
      <c r="G30" s="535"/>
      <c r="H30" s="535"/>
      <c r="I30" s="536"/>
      <c r="J30" s="3"/>
      <c r="L30" s="537" t="s">
        <v>49</v>
      </c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539"/>
    </row>
    <row r="31" spans="1:23" ht="14.25" thickTop="1" thickBot="1" x14ac:dyDescent="0.25">
      <c r="B31" s="101"/>
      <c r="C31" s="102"/>
      <c r="D31" s="102"/>
      <c r="E31" s="102"/>
      <c r="F31" s="102"/>
      <c r="G31" s="102"/>
      <c r="H31" s="102"/>
      <c r="I31" s="103"/>
      <c r="J31" s="3"/>
      <c r="L31" s="15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</row>
    <row r="32" spans="1:23" ht="14.25" thickTop="1" thickBot="1" x14ac:dyDescent="0.25">
      <c r="B32" s="104"/>
      <c r="C32" s="540" t="s">
        <v>64</v>
      </c>
      <c r="D32" s="541"/>
      <c r="E32" s="542"/>
      <c r="F32" s="540" t="s">
        <v>65</v>
      </c>
      <c r="G32" s="541"/>
      <c r="H32" s="542"/>
      <c r="I32" s="105" t="s">
        <v>2</v>
      </c>
      <c r="J32" s="3"/>
      <c r="L32" s="11"/>
      <c r="M32" s="543" t="s">
        <v>64</v>
      </c>
      <c r="N32" s="544"/>
      <c r="O32" s="544"/>
      <c r="P32" s="544"/>
      <c r="Q32" s="545"/>
      <c r="R32" s="543" t="s">
        <v>65</v>
      </c>
      <c r="S32" s="544"/>
      <c r="T32" s="544"/>
      <c r="U32" s="544"/>
      <c r="V32" s="545"/>
      <c r="W32" s="12" t="s">
        <v>2</v>
      </c>
    </row>
    <row r="33" spans="1:23" ht="13.5" thickTop="1" x14ac:dyDescent="0.2">
      <c r="B33" s="106" t="s">
        <v>3</v>
      </c>
      <c r="C33" s="107"/>
      <c r="D33" s="108"/>
      <c r="E33" s="109"/>
      <c r="F33" s="107"/>
      <c r="G33" s="108"/>
      <c r="H33" s="109"/>
      <c r="I33" s="110" t="s">
        <v>4</v>
      </c>
      <c r="J33" s="3"/>
      <c r="L33" s="13" t="s">
        <v>3</v>
      </c>
      <c r="M33" s="19"/>
      <c r="N33" s="15"/>
      <c r="O33" s="16"/>
      <c r="P33" s="17"/>
      <c r="Q33" s="20"/>
      <c r="R33" s="19"/>
      <c r="S33" s="15"/>
      <c r="T33" s="16"/>
      <c r="U33" s="17"/>
      <c r="V33" s="20"/>
      <c r="W33" s="21" t="s">
        <v>4</v>
      </c>
    </row>
    <row r="34" spans="1:23" ht="13.5" thickBot="1" x14ac:dyDescent="0.25">
      <c r="B34" s="111"/>
      <c r="C34" s="112" t="s">
        <v>5</v>
      </c>
      <c r="D34" s="113" t="s">
        <v>6</v>
      </c>
      <c r="E34" s="506" t="s">
        <v>7</v>
      </c>
      <c r="F34" s="112" t="s">
        <v>5</v>
      </c>
      <c r="G34" s="113" t="s">
        <v>6</v>
      </c>
      <c r="H34" s="114" t="s">
        <v>7</v>
      </c>
      <c r="I34" s="115"/>
      <c r="J34" s="3"/>
      <c r="L34" s="22"/>
      <c r="M34" s="27" t="s">
        <v>8</v>
      </c>
      <c r="N34" s="24" t="s">
        <v>9</v>
      </c>
      <c r="O34" s="25" t="s">
        <v>31</v>
      </c>
      <c r="P34" s="26" t="s">
        <v>32</v>
      </c>
      <c r="Q34" s="25" t="s">
        <v>7</v>
      </c>
      <c r="R34" s="27" t="s">
        <v>8</v>
      </c>
      <c r="S34" s="24" t="s">
        <v>9</v>
      </c>
      <c r="T34" s="25" t="s">
        <v>31</v>
      </c>
      <c r="U34" s="26" t="s">
        <v>32</v>
      </c>
      <c r="V34" s="25" t="s">
        <v>7</v>
      </c>
      <c r="W34" s="28"/>
    </row>
    <row r="35" spans="1:23" ht="5.25" customHeight="1" thickTop="1" x14ac:dyDescent="0.2">
      <c r="B35" s="106"/>
      <c r="C35" s="116"/>
      <c r="D35" s="117"/>
      <c r="E35" s="118"/>
      <c r="F35" s="116"/>
      <c r="G35" s="117"/>
      <c r="H35" s="118"/>
      <c r="I35" s="119"/>
      <c r="J35" s="3"/>
      <c r="L35" s="13"/>
      <c r="M35" s="33"/>
      <c r="N35" s="30"/>
      <c r="O35" s="31"/>
      <c r="P35" s="32"/>
      <c r="Q35" s="34"/>
      <c r="R35" s="33"/>
      <c r="S35" s="30"/>
      <c r="T35" s="31"/>
      <c r="U35" s="32"/>
      <c r="V35" s="34"/>
      <c r="W35" s="35"/>
    </row>
    <row r="36" spans="1:23" x14ac:dyDescent="0.2">
      <c r="A36" s="3" t="str">
        <f>IF(ISERROR(F36/G36)," ",IF(F36/G36&gt;0.5,IF(F36/G36&lt;1.5," ","NOT OK"),"NOT OK"))</f>
        <v xml:space="preserve"> </v>
      </c>
      <c r="B36" s="106" t="s">
        <v>10</v>
      </c>
      <c r="C36" s="120">
        <v>908</v>
      </c>
      <c r="D36" s="122">
        <v>908</v>
      </c>
      <c r="E36" s="158">
        <f t="shared" ref="E36:E40" si="39">SUM(C36:D36)</f>
        <v>1816</v>
      </c>
      <c r="F36" s="120">
        <v>736</v>
      </c>
      <c r="G36" s="122">
        <v>736</v>
      </c>
      <c r="H36" s="158">
        <f t="shared" ref="H36:H40" si="40">SUM(F36:G36)</f>
        <v>1472</v>
      </c>
      <c r="I36" s="123">
        <f t="shared" ref="I36:I38" si="41">IF(E36=0,0,((H36/E36)-1)*100)</f>
        <v>-18.942731277533042</v>
      </c>
      <c r="J36" s="3"/>
      <c r="K36" s="6"/>
      <c r="L36" s="13" t="s">
        <v>10</v>
      </c>
      <c r="M36" s="39">
        <v>145293</v>
      </c>
      <c r="N36" s="37">
        <v>146666</v>
      </c>
      <c r="O36" s="169">
        <f>SUM(M36:N36)</f>
        <v>291959</v>
      </c>
      <c r="P36" s="140">
        <v>126</v>
      </c>
      <c r="Q36" s="169">
        <f>O36+P36</f>
        <v>292085</v>
      </c>
      <c r="R36" s="39">
        <v>126613</v>
      </c>
      <c r="S36" s="37">
        <v>128518</v>
      </c>
      <c r="T36" s="169">
        <f>SUM(R36:S36)</f>
        <v>255131</v>
      </c>
      <c r="U36" s="140">
        <v>0</v>
      </c>
      <c r="V36" s="169">
        <f>T36+U36</f>
        <v>255131</v>
      </c>
      <c r="W36" s="40">
        <f t="shared" ref="W36:W38" si="42">IF(Q36=0,0,((V36/Q36)-1)*100)</f>
        <v>-12.651796566068096</v>
      </c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11</v>
      </c>
      <c r="C37" s="120">
        <v>838</v>
      </c>
      <c r="D37" s="122">
        <v>838</v>
      </c>
      <c r="E37" s="158">
        <f t="shared" si="39"/>
        <v>1676</v>
      </c>
      <c r="F37" s="120">
        <v>679</v>
      </c>
      <c r="G37" s="122">
        <v>678</v>
      </c>
      <c r="H37" s="158">
        <f t="shared" si="40"/>
        <v>1357</v>
      </c>
      <c r="I37" s="123">
        <f t="shared" si="41"/>
        <v>-19.03341288782816</v>
      </c>
      <c r="J37" s="3"/>
      <c r="K37" s="6"/>
      <c r="L37" s="13" t="s">
        <v>11</v>
      </c>
      <c r="M37" s="39">
        <v>129844</v>
      </c>
      <c r="N37" s="37">
        <v>132476</v>
      </c>
      <c r="O37" s="169">
        <f>SUM(M37:N37)</f>
        <v>262320</v>
      </c>
      <c r="P37" s="140">
        <v>0</v>
      </c>
      <c r="Q37" s="169">
        <f>O37+P37</f>
        <v>262320</v>
      </c>
      <c r="R37" s="39">
        <v>114278</v>
      </c>
      <c r="S37" s="37">
        <v>115634</v>
      </c>
      <c r="T37" s="169">
        <f>SUM(R37:S37)</f>
        <v>229912</v>
      </c>
      <c r="U37" s="140">
        <v>0</v>
      </c>
      <c r="V37" s="169">
        <f>T37+U37</f>
        <v>229912</v>
      </c>
      <c r="W37" s="40">
        <f t="shared" si="42"/>
        <v>-12.354376334248251</v>
      </c>
    </row>
    <row r="38" spans="1:23" ht="13.5" thickBot="1" x14ac:dyDescent="0.25">
      <c r="A38" s="3" t="str">
        <f>IF(ISERROR(F38/G38)," ",IF(F38/G38&gt;0.5,IF(F38/G38&lt;1.5," ","NOT OK"),"NOT OK"))</f>
        <v xml:space="preserve"> </v>
      </c>
      <c r="B38" s="111" t="s">
        <v>12</v>
      </c>
      <c r="C38" s="124">
        <v>818</v>
      </c>
      <c r="D38" s="125">
        <v>820</v>
      </c>
      <c r="E38" s="158">
        <f t="shared" si="39"/>
        <v>1638</v>
      </c>
      <c r="F38" s="124">
        <v>722</v>
      </c>
      <c r="G38" s="125">
        <v>722</v>
      </c>
      <c r="H38" s="158">
        <f t="shared" si="40"/>
        <v>1444</v>
      </c>
      <c r="I38" s="123">
        <f t="shared" si="41"/>
        <v>-11.843711843711846</v>
      </c>
      <c r="J38" s="3"/>
      <c r="K38" s="6"/>
      <c r="L38" s="22" t="s">
        <v>12</v>
      </c>
      <c r="M38" s="39">
        <v>136646</v>
      </c>
      <c r="N38" s="37">
        <v>132511</v>
      </c>
      <c r="O38" s="169">
        <f t="shared" ref="O38" si="43">SUM(M38:N38)</f>
        <v>269157</v>
      </c>
      <c r="P38" s="38">
        <v>0</v>
      </c>
      <c r="Q38" s="169">
        <f t="shared" ref="Q38" si="44">O38+P38</f>
        <v>269157</v>
      </c>
      <c r="R38" s="39">
        <v>119724</v>
      </c>
      <c r="S38" s="37">
        <v>114491</v>
      </c>
      <c r="T38" s="169">
        <f t="shared" ref="T38" si="45">SUM(R38:S38)</f>
        <v>234215</v>
      </c>
      <c r="U38" s="38">
        <v>0</v>
      </c>
      <c r="V38" s="169">
        <f t="shared" ref="V38" si="46">T38+U38</f>
        <v>234215</v>
      </c>
      <c r="W38" s="40">
        <f t="shared" si="42"/>
        <v>-12.982014214751981</v>
      </c>
    </row>
    <row r="39" spans="1:23" ht="14.25" thickTop="1" thickBot="1" x14ac:dyDescent="0.25">
      <c r="A39" s="3" t="str">
        <f>IF(ISERROR(F39/G39)," ",IF(F39/G39&gt;0.5,IF(F39/G39&lt;1.5," ","NOT OK"),"NOT OK"))</f>
        <v xml:space="preserve"> </v>
      </c>
      <c r="B39" s="126" t="s">
        <v>57</v>
      </c>
      <c r="C39" s="192">
        <f t="shared" ref="C39:D39" si="47">+C36+C37+C38</f>
        <v>2564</v>
      </c>
      <c r="D39" s="197">
        <f t="shared" si="47"/>
        <v>2566</v>
      </c>
      <c r="E39" s="153">
        <f t="shared" si="39"/>
        <v>5130</v>
      </c>
      <c r="F39" s="192">
        <f t="shared" ref="F39:G39" si="48">+F36+F37+F38</f>
        <v>2137</v>
      </c>
      <c r="G39" s="197">
        <f t="shared" si="48"/>
        <v>2136</v>
      </c>
      <c r="H39" s="153">
        <f t="shared" si="40"/>
        <v>4273</v>
      </c>
      <c r="I39" s="130">
        <f>IF(E39=0,0,((H39/E39)-1)*100)</f>
        <v>-16.70565302144249</v>
      </c>
      <c r="J39" s="3"/>
      <c r="L39" s="41" t="s">
        <v>57</v>
      </c>
      <c r="M39" s="45">
        <f t="shared" ref="M39:N39" si="49">+M36+M37+M38</f>
        <v>411783</v>
      </c>
      <c r="N39" s="43">
        <f t="shared" si="49"/>
        <v>411653</v>
      </c>
      <c r="O39" s="170">
        <f>+O36+O37+O38</f>
        <v>823436</v>
      </c>
      <c r="P39" s="43">
        <f t="shared" ref="P39:Q39" si="50">+P36+P37+P38</f>
        <v>126</v>
      </c>
      <c r="Q39" s="170">
        <f t="shared" si="50"/>
        <v>823562</v>
      </c>
      <c r="R39" s="45">
        <f t="shared" ref="R39:V39" si="51">+R36+R37+R38</f>
        <v>360615</v>
      </c>
      <c r="S39" s="43">
        <f t="shared" si="51"/>
        <v>358643</v>
      </c>
      <c r="T39" s="170">
        <f>+T36+T37+T38</f>
        <v>719258</v>
      </c>
      <c r="U39" s="43">
        <f t="shared" si="51"/>
        <v>0</v>
      </c>
      <c r="V39" s="170">
        <f t="shared" si="51"/>
        <v>719258</v>
      </c>
      <c r="W39" s="46">
        <f>IF(Q39=0,0,((V39/Q39)-1)*100)</f>
        <v>-12.664984542754521</v>
      </c>
    </row>
    <row r="40" spans="1:23" ht="13.5" thickTop="1" x14ac:dyDescent="0.2">
      <c r="A40" s="3" t="str">
        <f t="shared" si="11"/>
        <v xml:space="preserve"> </v>
      </c>
      <c r="B40" s="106" t="s">
        <v>13</v>
      </c>
      <c r="C40" s="132">
        <v>807</v>
      </c>
      <c r="D40" s="121">
        <v>806</v>
      </c>
      <c r="E40" s="152">
        <f t="shared" si="39"/>
        <v>1613</v>
      </c>
      <c r="F40" s="132">
        <v>736</v>
      </c>
      <c r="G40" s="121">
        <v>736</v>
      </c>
      <c r="H40" s="152">
        <f t="shared" si="40"/>
        <v>1472</v>
      </c>
      <c r="I40" s="123">
        <f t="shared" ref="I40" si="52">IF(E40=0,0,((H40/E40)-1)*100)</f>
        <v>-8.7414755114693108</v>
      </c>
      <c r="L40" s="13" t="s">
        <v>13</v>
      </c>
      <c r="M40" s="39">
        <v>129551</v>
      </c>
      <c r="N40" s="37">
        <v>132700</v>
      </c>
      <c r="O40" s="169">
        <f t="shared" ref="O40" si="53">+M40+N40</f>
        <v>262251</v>
      </c>
      <c r="P40" s="38">
        <v>0</v>
      </c>
      <c r="Q40" s="172">
        <f>O40+P40</f>
        <v>262251</v>
      </c>
      <c r="R40" s="39">
        <v>122494</v>
      </c>
      <c r="S40" s="37">
        <v>126129</v>
      </c>
      <c r="T40" s="169">
        <f t="shared" ref="T40" si="54">+R40+S40</f>
        <v>248623</v>
      </c>
      <c r="U40" s="38">
        <v>0</v>
      </c>
      <c r="V40" s="172">
        <f>T40+U40</f>
        <v>248623</v>
      </c>
      <c r="W40" s="40">
        <f t="shared" ref="W40" si="55">IF(Q40=0,0,((V40/Q40)-1)*100)</f>
        <v>-5.1965483449062155</v>
      </c>
    </row>
    <row r="41" spans="1:23" ht="14.25" customHeight="1" x14ac:dyDescent="0.2">
      <c r="A41" s="3" t="str">
        <f>IF(ISERROR(F41/G41)," ",IF(F41/G41&gt;0.5,IF(F41/G41&lt;1.5," ","NOT OK"),"NOT OK"))</f>
        <v xml:space="preserve"> </v>
      </c>
      <c r="B41" s="106" t="s">
        <v>14</v>
      </c>
      <c r="C41" s="132">
        <v>732</v>
      </c>
      <c r="D41" s="121">
        <v>732</v>
      </c>
      <c r="E41" s="152">
        <f>SUM(C41:D41)</f>
        <v>1464</v>
      </c>
      <c r="F41" s="132">
        <v>692</v>
      </c>
      <c r="G41" s="121">
        <v>691</v>
      </c>
      <c r="H41" s="152">
        <f>SUM(F41:G41)</f>
        <v>1383</v>
      </c>
      <c r="I41" s="123">
        <f>IF(E41=0,0,((H41/E41)-1)*100)</f>
        <v>-5.5327868852458995</v>
      </c>
      <c r="J41" s="3"/>
      <c r="L41" s="13" t="s">
        <v>14</v>
      </c>
      <c r="M41" s="39">
        <v>120072</v>
      </c>
      <c r="N41" s="37">
        <v>120901</v>
      </c>
      <c r="O41" s="169">
        <f>+M41+N41</f>
        <v>240973</v>
      </c>
      <c r="P41" s="38">
        <v>0</v>
      </c>
      <c r="Q41" s="172">
        <f>O41+P41</f>
        <v>240973</v>
      </c>
      <c r="R41" s="39">
        <v>107961</v>
      </c>
      <c r="S41" s="37">
        <v>105549</v>
      </c>
      <c r="T41" s="169">
        <f>+R41+S41</f>
        <v>213510</v>
      </c>
      <c r="U41" s="38">
        <v>0</v>
      </c>
      <c r="V41" s="172">
        <f>T41+U41</f>
        <v>213510</v>
      </c>
      <c r="W41" s="40">
        <f>IF(Q41=0,0,((V41/Q41)-1)*100)</f>
        <v>-11.39671249476082</v>
      </c>
    </row>
    <row r="42" spans="1:23" ht="13.5" thickBot="1" x14ac:dyDescent="0.25">
      <c r="A42" s="3" t="str">
        <f>IF(ISERROR(F42/G42)," ",IF(F42/G42&gt;0.5,IF(F42/G42&lt;1.5," ","NOT OK"),"NOT OK"))</f>
        <v xml:space="preserve"> </v>
      </c>
      <c r="B42" s="106" t="s">
        <v>15</v>
      </c>
      <c r="C42" s="132">
        <v>816</v>
      </c>
      <c r="D42" s="121">
        <v>816</v>
      </c>
      <c r="E42" s="152">
        <f t="shared" ref="E42" si="56">SUM(C42:D42)</f>
        <v>1632</v>
      </c>
      <c r="F42" s="132">
        <v>588</v>
      </c>
      <c r="G42" s="121">
        <v>594</v>
      </c>
      <c r="H42" s="152">
        <f t="shared" ref="H42" si="57">SUM(F42:G42)</f>
        <v>1182</v>
      </c>
      <c r="I42" s="123">
        <f>IF(E42=0,0,((H42/E42)-1)*100)</f>
        <v>-27.573529411764707</v>
      </c>
      <c r="J42" s="3"/>
      <c r="L42" s="13" t="s">
        <v>15</v>
      </c>
      <c r="M42" s="39">
        <v>138646</v>
      </c>
      <c r="N42" s="37">
        <v>139803</v>
      </c>
      <c r="O42" s="169">
        <f>+M42+N42</f>
        <v>278449</v>
      </c>
      <c r="P42" s="38">
        <v>0</v>
      </c>
      <c r="Q42" s="172">
        <f>O42+P42</f>
        <v>278449</v>
      </c>
      <c r="R42" s="39">
        <v>70099</v>
      </c>
      <c r="S42" s="37">
        <v>66734</v>
      </c>
      <c r="T42" s="169">
        <f>+R42+S42</f>
        <v>136833</v>
      </c>
      <c r="U42" s="38">
        <v>0</v>
      </c>
      <c r="V42" s="172">
        <f>T42+U42</f>
        <v>136833</v>
      </c>
      <c r="W42" s="40">
        <f>IF(Q42=0,0,((V42/Q42)-1)*100)</f>
        <v>-50.858864639485148</v>
      </c>
    </row>
    <row r="43" spans="1:23" ht="14.25" thickTop="1" thickBot="1" x14ac:dyDescent="0.25">
      <c r="A43" s="3" t="str">
        <f>IF(ISERROR(F43/G43)," ",IF(F43/G43&gt;0.5,IF(F43/G43&lt;1.5," ","NOT OK"),"NOT OK"))</f>
        <v xml:space="preserve"> </v>
      </c>
      <c r="B43" s="126" t="s">
        <v>61</v>
      </c>
      <c r="C43" s="192">
        <f>+C40+C41+C42</f>
        <v>2355</v>
      </c>
      <c r="D43" s="197">
        <f t="shared" ref="D43" si="58">+D40+D41+D42</f>
        <v>2354</v>
      </c>
      <c r="E43" s="153">
        <f t="shared" ref="E43" si="59">+E40+E41+E42</f>
        <v>4709</v>
      </c>
      <c r="F43" s="192">
        <f t="shared" ref="F43" si="60">+F40+F41+F42</f>
        <v>2016</v>
      </c>
      <c r="G43" s="197">
        <f t="shared" ref="G43" si="61">+G40+G41+G42</f>
        <v>2021</v>
      </c>
      <c r="H43" s="153">
        <f t="shared" ref="H43" si="62">+H40+H41+H42</f>
        <v>4037</v>
      </c>
      <c r="I43" s="130">
        <f>IF(E43=0,0,((H43/E43)-1)*100)</f>
        <v>-14.270545763431731</v>
      </c>
      <c r="J43" s="3"/>
      <c r="L43" s="41" t="s">
        <v>61</v>
      </c>
      <c r="M43" s="43">
        <f>+M40+M41+M42</f>
        <v>388269</v>
      </c>
      <c r="N43" s="474">
        <f t="shared" ref="N43" si="63">+N40+N41+N42</f>
        <v>393404</v>
      </c>
      <c r="O43" s="483">
        <f t="shared" ref="O43" si="64">+O40+O41+O42</f>
        <v>781673</v>
      </c>
      <c r="P43" s="487">
        <f t="shared" ref="P43" si="65">+P40+P41+P42</f>
        <v>0</v>
      </c>
      <c r="Q43" s="170">
        <f t="shared" ref="Q43" si="66">+Q40+Q41+Q42</f>
        <v>781673</v>
      </c>
      <c r="R43" s="43">
        <f t="shared" ref="R43" si="67">+R40+R41+R42</f>
        <v>300554</v>
      </c>
      <c r="S43" s="474">
        <f t="shared" ref="S43" si="68">+S40+S41+S42</f>
        <v>298412</v>
      </c>
      <c r="T43" s="483">
        <f t="shared" ref="T43" si="69">+T40+T41+T42</f>
        <v>598966</v>
      </c>
      <c r="U43" s="487">
        <f t="shared" ref="U43" si="70">+U40+U41+U42</f>
        <v>0</v>
      </c>
      <c r="V43" s="170">
        <f t="shared" ref="V43" si="71">+V40+V41+V42</f>
        <v>598966</v>
      </c>
      <c r="W43" s="46">
        <f>IF(Q43=0,0,((V43/Q43)-1)*100)</f>
        <v>-23.373840467817107</v>
      </c>
    </row>
    <row r="44" spans="1:23" ht="13.5" thickTop="1" x14ac:dyDescent="0.2">
      <c r="A44" s="3" t="str">
        <f t="shared" ref="A44" si="72">IF(ISERROR(F44/G44)," ",IF(F44/G44&gt;0.5,IF(F44/G44&lt;1.5," ","NOT OK"),"NOT OK"))</f>
        <v xml:space="preserve"> </v>
      </c>
      <c r="B44" s="106" t="s">
        <v>16</v>
      </c>
      <c r="C44" s="132">
        <v>832</v>
      </c>
      <c r="D44" s="121">
        <v>828</v>
      </c>
      <c r="E44" s="152">
        <f t="shared" ref="E44" si="73">SUM(C44:D44)</f>
        <v>1660</v>
      </c>
      <c r="F44" s="132">
        <v>39</v>
      </c>
      <c r="G44" s="121">
        <v>40</v>
      </c>
      <c r="H44" s="152">
        <f t="shared" ref="H44" si="74">SUM(F44:G44)</f>
        <v>79</v>
      </c>
      <c r="I44" s="123">
        <f t="shared" ref="I44" si="75">IF(E44=0,0,((H44/E44)-1)*100)</f>
        <v>-95.240963855421683</v>
      </c>
      <c r="J44" s="7"/>
      <c r="L44" s="13" t="s">
        <v>16</v>
      </c>
      <c r="M44" s="39">
        <v>135672</v>
      </c>
      <c r="N44" s="37">
        <v>135079</v>
      </c>
      <c r="O44" s="169">
        <f>+M44+N44</f>
        <v>270751</v>
      </c>
      <c r="P44" s="140">
        <v>0</v>
      </c>
      <c r="Q44" s="269">
        <f>O44+P44</f>
        <v>270751</v>
      </c>
      <c r="R44" s="39">
        <v>4013</v>
      </c>
      <c r="S44" s="37">
        <v>4166</v>
      </c>
      <c r="T44" s="169">
        <f>+R44+S44</f>
        <v>8179</v>
      </c>
      <c r="U44" s="140">
        <v>115</v>
      </c>
      <c r="V44" s="269">
        <f>T44+U44</f>
        <v>8294</v>
      </c>
      <c r="W44" s="40">
        <f t="shared" ref="W44" si="76">IF(Q44=0,0,((V44/Q44)-1)*100)</f>
        <v>-96.93666874729918</v>
      </c>
    </row>
    <row r="45" spans="1:23" ht="13.5" thickBot="1" x14ac:dyDescent="0.25">
      <c r="A45" s="3" t="str">
        <f t="shared" ref="A45" si="77">IF(ISERROR(F45/G45)," ",IF(F45/G45&gt;0.5,IF(F45/G45&lt;1.5," ","NOT OK"),"NOT OK"))</f>
        <v xml:space="preserve"> </v>
      </c>
      <c r="B45" s="106" t="s">
        <v>66</v>
      </c>
      <c r="C45" s="132">
        <v>804</v>
      </c>
      <c r="D45" s="121">
        <v>806</v>
      </c>
      <c r="E45" s="152">
        <f>SUM(C45:D45)</f>
        <v>1610</v>
      </c>
      <c r="F45" s="132">
        <v>170</v>
      </c>
      <c r="G45" s="121">
        <v>170</v>
      </c>
      <c r="H45" s="152">
        <f>SUM(F45:G45)</f>
        <v>340</v>
      </c>
      <c r="I45" s="123">
        <f t="shared" ref="I45" si="78">IF(E45=0,0,((H45/E45)-1)*100)</f>
        <v>-78.881987577639762</v>
      </c>
      <c r="J45" s="3"/>
      <c r="L45" s="13" t="s">
        <v>66</v>
      </c>
      <c r="M45" s="39">
        <v>129580</v>
      </c>
      <c r="N45" s="37">
        <v>129426</v>
      </c>
      <c r="O45" s="169">
        <f>+M45+N45</f>
        <v>259006</v>
      </c>
      <c r="P45" s="140">
        <v>0</v>
      </c>
      <c r="Q45" s="169">
        <f>O45+P45</f>
        <v>259006</v>
      </c>
      <c r="R45" s="39">
        <v>16405</v>
      </c>
      <c r="S45" s="37">
        <v>17879</v>
      </c>
      <c r="T45" s="169">
        <f>+R45+S45</f>
        <v>34284</v>
      </c>
      <c r="U45" s="140">
        <v>0</v>
      </c>
      <c r="V45" s="169">
        <f>T45+U45</f>
        <v>34284</v>
      </c>
      <c r="W45" s="40">
        <f t="shared" ref="W45" si="79">IF(Q45=0,0,((V45/Q45)-1)*100)</f>
        <v>-86.763241005999859</v>
      </c>
    </row>
    <row r="46" spans="1:23" ht="14.25" thickTop="1" thickBot="1" x14ac:dyDescent="0.25">
      <c r="A46" s="3" t="str">
        <f>IF(ISERROR(F46/G46)," ",IF(F46/G46&gt;0.5,IF(F46/G46&lt;1.5," ","NOT OK"),"NOT OK"))</f>
        <v xml:space="preserve"> </v>
      </c>
      <c r="B46" s="126" t="s">
        <v>67</v>
      </c>
      <c r="C46" s="127">
        <f>C43+C44+C45</f>
        <v>3991</v>
      </c>
      <c r="D46" s="128">
        <f t="shared" ref="D46" si="80">D43+D44+D45</f>
        <v>3988</v>
      </c>
      <c r="E46" s="511">
        <f t="shared" ref="E46" si="81">E43+E44+E45</f>
        <v>7979</v>
      </c>
      <c r="F46" s="127">
        <f t="shared" ref="F46" si="82">F43+F44+F45</f>
        <v>2225</v>
      </c>
      <c r="G46" s="129">
        <f t="shared" ref="G46" si="83">G43+G44+G45</f>
        <v>2231</v>
      </c>
      <c r="H46" s="299">
        <f t="shared" ref="H46" si="84">H43+H44+H45</f>
        <v>4456</v>
      </c>
      <c r="I46" s="130">
        <f>IF(E46=0,0,((H46/E46)-1)*100)</f>
        <v>-44.153402682040351</v>
      </c>
      <c r="J46" s="3"/>
      <c r="L46" s="41" t="s">
        <v>67</v>
      </c>
      <c r="M46" s="42">
        <f>M43+M44+M45</f>
        <v>653521</v>
      </c>
      <c r="N46" s="42">
        <f t="shared" ref="N46" si="85">N43+N44+N45</f>
        <v>657909</v>
      </c>
      <c r="O46" s="512">
        <f t="shared" ref="O46" si="86">O43+O44+O45</f>
        <v>1311430</v>
      </c>
      <c r="P46" s="42">
        <f t="shared" ref="P46" si="87">P43+P44+P45</f>
        <v>0</v>
      </c>
      <c r="Q46" s="512">
        <f t="shared" ref="Q46" si="88">Q43+Q44+Q45</f>
        <v>1311430</v>
      </c>
      <c r="R46" s="42">
        <f t="shared" ref="R46" si="89">R43+R44+R45</f>
        <v>320972</v>
      </c>
      <c r="S46" s="42">
        <f t="shared" ref="S46" si="90">S43+S44+S45</f>
        <v>320457</v>
      </c>
      <c r="T46" s="512">
        <f t="shared" ref="T46" si="91">T43+T44+T45</f>
        <v>641429</v>
      </c>
      <c r="U46" s="42">
        <f t="shared" ref="U46" si="92">U43+U44+U45</f>
        <v>115</v>
      </c>
      <c r="V46" s="512">
        <f t="shared" ref="V46" si="93">V43+V44+V45</f>
        <v>641544</v>
      </c>
      <c r="W46" s="46">
        <f>IF(Q46=0,0,((V46/Q46)-1)*100)</f>
        <v>-51.080576164949711</v>
      </c>
    </row>
    <row r="47" spans="1:23" ht="14.25" thickTop="1" thickBot="1" x14ac:dyDescent="0.25">
      <c r="A47" s="3" t="str">
        <f>IF(ISERROR(F47/G47)," ",IF(F47/G47&gt;0.5,IF(F47/G47&lt;1.5," ","NOT OK"),"NOT OK"))</f>
        <v xml:space="preserve"> </v>
      </c>
      <c r="B47" s="126" t="s">
        <v>68</v>
      </c>
      <c r="C47" s="192">
        <f>+C39+C43+C44+C45</f>
        <v>6555</v>
      </c>
      <c r="D47" s="197">
        <f t="shared" ref="D47:H47" si="94">+D39+D43+D44+D45</f>
        <v>6554</v>
      </c>
      <c r="E47" s="153">
        <f t="shared" si="94"/>
        <v>13109</v>
      </c>
      <c r="F47" s="192">
        <f t="shared" si="94"/>
        <v>4362</v>
      </c>
      <c r="G47" s="197">
        <f t="shared" si="94"/>
        <v>4367</v>
      </c>
      <c r="H47" s="153">
        <f t="shared" si="94"/>
        <v>8729</v>
      </c>
      <c r="I47" s="130">
        <f>IF(E47=0,0,((H47/E47)-1)*100)</f>
        <v>-33.412159585017932</v>
      </c>
      <c r="J47" s="3"/>
      <c r="L47" s="41" t="s">
        <v>68</v>
      </c>
      <c r="M47" s="45">
        <f>+M39+M43+M44+M45</f>
        <v>1065304</v>
      </c>
      <c r="N47" s="43">
        <f t="shared" ref="N47:V47" si="95">+N39+N43+N44+N45</f>
        <v>1069562</v>
      </c>
      <c r="O47" s="170">
        <f t="shared" si="95"/>
        <v>2134866</v>
      </c>
      <c r="P47" s="43">
        <f t="shared" si="95"/>
        <v>126</v>
      </c>
      <c r="Q47" s="170">
        <f t="shared" si="95"/>
        <v>2134992</v>
      </c>
      <c r="R47" s="45">
        <f t="shared" si="95"/>
        <v>681587</v>
      </c>
      <c r="S47" s="43">
        <f t="shared" si="95"/>
        <v>679100</v>
      </c>
      <c r="T47" s="170">
        <f t="shared" si="95"/>
        <v>1360687</v>
      </c>
      <c r="U47" s="43">
        <f t="shared" si="95"/>
        <v>115</v>
      </c>
      <c r="V47" s="170">
        <f t="shared" si="95"/>
        <v>1360802</v>
      </c>
      <c r="W47" s="46">
        <f>IF(Q47=0,0,((V47/Q47)-1)*100)</f>
        <v>-36.261962574098639</v>
      </c>
    </row>
    <row r="48" spans="1:23" ht="14.25" thickTop="1" thickBot="1" x14ac:dyDescent="0.25">
      <c r="A48" s="3" t="str">
        <f>IF(ISERROR(F48/G48)," ",IF(F48/G48&gt;0.5,IF(F48/G48&lt;1.5," ","NOT OK"),"NOT OK"))</f>
        <v xml:space="preserve"> </v>
      </c>
      <c r="B48" s="106" t="s">
        <v>18</v>
      </c>
      <c r="C48" s="132">
        <v>768</v>
      </c>
      <c r="D48" s="121">
        <v>769</v>
      </c>
      <c r="E48" s="152">
        <f>SUM(C48:D48)</f>
        <v>1537</v>
      </c>
      <c r="F48" s="132"/>
      <c r="G48" s="121"/>
      <c r="H48" s="152"/>
      <c r="I48" s="123"/>
      <c r="J48" s="3"/>
      <c r="L48" s="13" t="s">
        <v>18</v>
      </c>
      <c r="M48" s="37">
        <v>119170</v>
      </c>
      <c r="N48" s="473">
        <v>118308</v>
      </c>
      <c r="O48" s="172">
        <f>+M48+N48</f>
        <v>237478</v>
      </c>
      <c r="P48" s="140">
        <v>0</v>
      </c>
      <c r="Q48" s="169">
        <f>O48+P48</f>
        <v>237478</v>
      </c>
      <c r="R48" s="37"/>
      <c r="S48" s="473"/>
      <c r="T48" s="172">
        <f>+R48+S48</f>
        <v>0</v>
      </c>
      <c r="U48" s="140"/>
      <c r="V48" s="169">
        <f>T48+U48</f>
        <v>0</v>
      </c>
      <c r="W48" s="40">
        <f>IF(Q48=0,0,((V48/Q48)-1)*100)</f>
        <v>-100</v>
      </c>
    </row>
    <row r="49" spans="1:23" ht="15.75" customHeight="1" thickTop="1" thickBot="1" x14ac:dyDescent="0.25">
      <c r="A49" s="9" t="str">
        <f>IF(ISERROR(F49/G49)," ",IF(F49/G49&gt;0.5,IF(F49/G49&lt;1.5," ","NOT OK"),"NOT OK"))</f>
        <v xml:space="preserve"> </v>
      </c>
      <c r="B49" s="133" t="s">
        <v>19</v>
      </c>
      <c r="C49" s="192">
        <f t="shared" ref="C49:E49" si="96">+C44+C45+C48</f>
        <v>2404</v>
      </c>
      <c r="D49" s="197">
        <f t="shared" si="96"/>
        <v>2403</v>
      </c>
      <c r="E49" s="153">
        <f t="shared" si="96"/>
        <v>4807</v>
      </c>
      <c r="F49" s="192"/>
      <c r="G49" s="197"/>
      <c r="H49" s="153"/>
      <c r="I49" s="130"/>
      <c r="J49" s="9"/>
      <c r="K49" s="10"/>
      <c r="L49" s="47" t="s">
        <v>19</v>
      </c>
      <c r="M49" s="49">
        <f t="shared" ref="M49:Q49" si="97">+M44+M45+M48</f>
        <v>384422</v>
      </c>
      <c r="N49" s="475">
        <f t="shared" si="97"/>
        <v>382813</v>
      </c>
      <c r="O49" s="479">
        <f t="shared" si="97"/>
        <v>767235</v>
      </c>
      <c r="P49" s="488">
        <f t="shared" si="97"/>
        <v>0</v>
      </c>
      <c r="Q49" s="171">
        <f t="shared" si="97"/>
        <v>767235</v>
      </c>
      <c r="R49" s="49"/>
      <c r="S49" s="475"/>
      <c r="T49" s="479"/>
      <c r="U49" s="488"/>
      <c r="V49" s="171"/>
      <c r="W49" s="50"/>
    </row>
    <row r="50" spans="1:23" ht="13.5" thickTop="1" x14ac:dyDescent="0.2">
      <c r="A50" s="3" t="str">
        <f>IF(ISERROR(F50/G50)," ",IF(F50/G50&gt;0.5,IF(F50/G50&lt;1.5," ","NOT OK"),"NOT OK"))</f>
        <v xml:space="preserve"> </v>
      </c>
      <c r="B50" s="106" t="s">
        <v>20</v>
      </c>
      <c r="C50" s="132">
        <v>778</v>
      </c>
      <c r="D50" s="121">
        <v>778</v>
      </c>
      <c r="E50" s="161">
        <f>SUM(C50:D50)</f>
        <v>1556</v>
      </c>
      <c r="F50" s="132"/>
      <c r="G50" s="121"/>
      <c r="H50" s="161"/>
      <c r="I50" s="123"/>
      <c r="J50" s="3"/>
      <c r="L50" s="13" t="s">
        <v>21</v>
      </c>
      <c r="M50" s="37">
        <v>115324</v>
      </c>
      <c r="N50" s="473">
        <v>115159</v>
      </c>
      <c r="O50" s="172">
        <f>+M50+N50</f>
        <v>230483</v>
      </c>
      <c r="P50" s="140">
        <v>295</v>
      </c>
      <c r="Q50" s="169">
        <f>O50+P50</f>
        <v>230778</v>
      </c>
      <c r="R50" s="37"/>
      <c r="S50" s="473"/>
      <c r="T50" s="172"/>
      <c r="U50" s="140"/>
      <c r="V50" s="169"/>
      <c r="W50" s="40"/>
    </row>
    <row r="51" spans="1:23" x14ac:dyDescent="0.2">
      <c r="A51" s="3" t="str">
        <f t="shared" ref="A51" si="98">IF(ISERROR(F51/G51)," ",IF(F51/G51&gt;0.5,IF(F51/G51&lt;1.5," ","NOT OK"),"NOT OK"))</f>
        <v xml:space="preserve"> </v>
      </c>
      <c r="B51" s="106" t="s">
        <v>22</v>
      </c>
      <c r="C51" s="132">
        <v>774</v>
      </c>
      <c r="D51" s="121">
        <v>775</v>
      </c>
      <c r="E51" s="152">
        <f>SUM(C51:D51)</f>
        <v>1549</v>
      </c>
      <c r="F51" s="132"/>
      <c r="G51" s="121"/>
      <c r="H51" s="152"/>
      <c r="I51" s="123"/>
      <c r="J51" s="3"/>
      <c r="L51" s="13" t="s">
        <v>22</v>
      </c>
      <c r="M51" s="37">
        <v>120514</v>
      </c>
      <c r="N51" s="473">
        <v>122382</v>
      </c>
      <c r="O51" s="169">
        <f t="shared" ref="O51" si="99">+M51+N51</f>
        <v>242896</v>
      </c>
      <c r="P51" s="486">
        <v>0</v>
      </c>
      <c r="Q51" s="169">
        <f>O51+P51</f>
        <v>242896</v>
      </c>
      <c r="R51" s="37"/>
      <c r="S51" s="473"/>
      <c r="T51" s="169"/>
      <c r="U51" s="486"/>
      <c r="V51" s="169"/>
      <c r="W51" s="40"/>
    </row>
    <row r="52" spans="1:23" ht="13.5" thickBot="1" x14ac:dyDescent="0.25">
      <c r="A52" s="3" t="str">
        <f t="shared" ref="A52:A54" si="100">IF(ISERROR(F52/G52)," ",IF(F52/G52&gt;0.5,IF(F52/G52&lt;1.5," ","NOT OK"),"NOT OK"))</f>
        <v xml:space="preserve"> </v>
      </c>
      <c r="B52" s="106" t="s">
        <v>23</v>
      </c>
      <c r="C52" s="132">
        <v>717</v>
      </c>
      <c r="D52" s="121">
        <v>717</v>
      </c>
      <c r="E52" s="156">
        <f t="shared" ref="E52" si="101">SUM(C52:D52)</f>
        <v>1434</v>
      </c>
      <c r="F52" s="132"/>
      <c r="G52" s="121"/>
      <c r="H52" s="156"/>
      <c r="I52" s="137"/>
      <c r="J52" s="3"/>
      <c r="L52" s="13" t="s">
        <v>23</v>
      </c>
      <c r="M52" s="37">
        <v>116252</v>
      </c>
      <c r="N52" s="473">
        <v>114442</v>
      </c>
      <c r="O52" s="169">
        <f>+M52+N52</f>
        <v>230694</v>
      </c>
      <c r="P52" s="486">
        <v>143</v>
      </c>
      <c r="Q52" s="267">
        <f>O52+P52</f>
        <v>230837</v>
      </c>
      <c r="R52" s="37"/>
      <c r="S52" s="473"/>
      <c r="T52" s="169"/>
      <c r="U52" s="486"/>
      <c r="V52" s="267"/>
      <c r="W52" s="40"/>
    </row>
    <row r="53" spans="1:23" ht="14.25" thickTop="1" thickBot="1" x14ac:dyDescent="0.25">
      <c r="A53" s="3" t="str">
        <f t="shared" si="100"/>
        <v xml:space="preserve"> </v>
      </c>
      <c r="B53" s="126" t="s">
        <v>40</v>
      </c>
      <c r="C53" s="192">
        <f t="shared" ref="C53:E53" si="102">+C50+C51+C52</f>
        <v>2269</v>
      </c>
      <c r="D53" s="192">
        <f t="shared" si="102"/>
        <v>2270</v>
      </c>
      <c r="E53" s="192">
        <f t="shared" si="102"/>
        <v>4539</v>
      </c>
      <c r="F53" s="192"/>
      <c r="G53" s="192"/>
      <c r="H53" s="192"/>
      <c r="I53" s="130"/>
      <c r="J53" s="3"/>
      <c r="L53" s="472" t="s">
        <v>40</v>
      </c>
      <c r="M53" s="43">
        <f t="shared" ref="M53:Q53" si="103">+M50+M51+M52</f>
        <v>352090</v>
      </c>
      <c r="N53" s="474">
        <f t="shared" si="103"/>
        <v>351983</v>
      </c>
      <c r="O53" s="483">
        <f t="shared" si="103"/>
        <v>704073</v>
      </c>
      <c r="P53" s="487">
        <f t="shared" si="103"/>
        <v>438</v>
      </c>
      <c r="Q53" s="170">
        <f t="shared" si="103"/>
        <v>704511</v>
      </c>
      <c r="R53" s="43"/>
      <c r="S53" s="474"/>
      <c r="T53" s="483"/>
      <c r="U53" s="487"/>
      <c r="V53" s="170"/>
      <c r="W53" s="46"/>
    </row>
    <row r="54" spans="1:23" ht="14.25" thickTop="1" thickBot="1" x14ac:dyDescent="0.25">
      <c r="A54" s="3" t="str">
        <f t="shared" si="100"/>
        <v xml:space="preserve"> </v>
      </c>
      <c r="B54" s="126" t="s">
        <v>63</v>
      </c>
      <c r="C54" s="127">
        <f t="shared" ref="C54:E54" si="104">+C39+C43+C49+C53</f>
        <v>9592</v>
      </c>
      <c r="D54" s="129">
        <f t="shared" si="104"/>
        <v>9593</v>
      </c>
      <c r="E54" s="299">
        <f t="shared" si="104"/>
        <v>19185</v>
      </c>
      <c r="F54" s="127"/>
      <c r="G54" s="129"/>
      <c r="H54" s="299"/>
      <c r="I54" s="130"/>
      <c r="J54" s="3"/>
      <c r="L54" s="472" t="s">
        <v>63</v>
      </c>
      <c r="M54" s="43">
        <f t="shared" ref="M54:Q54" si="105">+M39+M43+M49+M53</f>
        <v>1536564</v>
      </c>
      <c r="N54" s="474">
        <f t="shared" si="105"/>
        <v>1539853</v>
      </c>
      <c r="O54" s="478">
        <f t="shared" si="105"/>
        <v>3076417</v>
      </c>
      <c r="P54" s="487">
        <f t="shared" si="105"/>
        <v>564</v>
      </c>
      <c r="Q54" s="301">
        <f t="shared" si="105"/>
        <v>3076981</v>
      </c>
      <c r="R54" s="43"/>
      <c r="S54" s="474"/>
      <c r="T54" s="478"/>
      <c r="U54" s="487"/>
      <c r="V54" s="301"/>
      <c r="W54" s="46"/>
    </row>
    <row r="55" spans="1:23" ht="14.25" thickTop="1" thickBot="1" x14ac:dyDescent="0.25">
      <c r="B55" s="138" t="s">
        <v>60</v>
      </c>
      <c r="C55" s="102"/>
      <c r="D55" s="102"/>
      <c r="E55" s="102"/>
      <c r="F55" s="102"/>
      <c r="G55" s="102"/>
      <c r="H55" s="102"/>
      <c r="I55" s="102"/>
      <c r="J55" s="3"/>
      <c r="L55" s="53" t="s">
        <v>60</v>
      </c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3.5" thickTop="1" x14ac:dyDescent="0.2">
      <c r="B56" s="528" t="s">
        <v>27</v>
      </c>
      <c r="C56" s="529"/>
      <c r="D56" s="529"/>
      <c r="E56" s="529"/>
      <c r="F56" s="529"/>
      <c r="G56" s="529"/>
      <c r="H56" s="529"/>
      <c r="I56" s="530"/>
      <c r="J56" s="3"/>
      <c r="L56" s="531" t="s">
        <v>28</v>
      </c>
      <c r="M56" s="532"/>
      <c r="N56" s="532"/>
      <c r="O56" s="532"/>
      <c r="P56" s="532"/>
      <c r="Q56" s="532"/>
      <c r="R56" s="532"/>
      <c r="S56" s="532"/>
      <c r="T56" s="532"/>
      <c r="U56" s="532"/>
      <c r="V56" s="532"/>
      <c r="W56" s="533"/>
    </row>
    <row r="57" spans="1:23" ht="13.5" thickBot="1" x14ac:dyDescent="0.25">
      <c r="B57" s="534" t="s">
        <v>30</v>
      </c>
      <c r="C57" s="535"/>
      <c r="D57" s="535"/>
      <c r="E57" s="535"/>
      <c r="F57" s="535"/>
      <c r="G57" s="535"/>
      <c r="H57" s="535"/>
      <c r="I57" s="536"/>
      <c r="J57" s="3"/>
      <c r="L57" s="537" t="s">
        <v>50</v>
      </c>
      <c r="M57" s="538"/>
      <c r="N57" s="538"/>
      <c r="O57" s="538"/>
      <c r="P57" s="538"/>
      <c r="Q57" s="538"/>
      <c r="R57" s="538"/>
      <c r="S57" s="538"/>
      <c r="T57" s="538"/>
      <c r="U57" s="538"/>
      <c r="V57" s="538"/>
      <c r="W57" s="539"/>
    </row>
    <row r="58" spans="1:23" ht="14.25" thickTop="1" thickBot="1" x14ac:dyDescent="0.25">
      <c r="B58" s="101"/>
      <c r="C58" s="102"/>
      <c r="D58" s="102"/>
      <c r="E58" s="102"/>
      <c r="F58" s="102"/>
      <c r="G58" s="102"/>
      <c r="H58" s="102"/>
      <c r="I58" s="103"/>
      <c r="J58" s="3"/>
      <c r="L58" s="15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2"/>
    </row>
    <row r="59" spans="1:23" ht="14.25" thickTop="1" thickBot="1" x14ac:dyDescent="0.25">
      <c r="B59" s="104"/>
      <c r="C59" s="540" t="s">
        <v>64</v>
      </c>
      <c r="D59" s="541"/>
      <c r="E59" s="542"/>
      <c r="F59" s="540" t="s">
        <v>65</v>
      </c>
      <c r="G59" s="541"/>
      <c r="H59" s="542"/>
      <c r="I59" s="105" t="s">
        <v>2</v>
      </c>
      <c r="J59" s="3"/>
      <c r="L59" s="11"/>
      <c r="M59" s="543" t="s">
        <v>64</v>
      </c>
      <c r="N59" s="544"/>
      <c r="O59" s="544"/>
      <c r="P59" s="544"/>
      <c r="Q59" s="545"/>
      <c r="R59" s="543" t="s">
        <v>65</v>
      </c>
      <c r="S59" s="544"/>
      <c r="T59" s="544"/>
      <c r="U59" s="544"/>
      <c r="V59" s="545"/>
      <c r="W59" s="12" t="s">
        <v>2</v>
      </c>
    </row>
    <row r="60" spans="1:23" ht="13.5" thickTop="1" x14ac:dyDescent="0.2">
      <c r="B60" s="106" t="s">
        <v>3</v>
      </c>
      <c r="C60" s="107"/>
      <c r="D60" s="108"/>
      <c r="E60" s="109"/>
      <c r="F60" s="107"/>
      <c r="G60" s="108"/>
      <c r="H60" s="109"/>
      <c r="I60" s="110" t="s">
        <v>4</v>
      </c>
      <c r="J60" s="3"/>
      <c r="L60" s="13" t="s">
        <v>3</v>
      </c>
      <c r="M60" s="19"/>
      <c r="N60" s="15"/>
      <c r="O60" s="16"/>
      <c r="P60" s="17"/>
      <c r="Q60" s="20"/>
      <c r="R60" s="19"/>
      <c r="S60" s="15"/>
      <c r="T60" s="16"/>
      <c r="U60" s="17"/>
      <c r="V60" s="20"/>
      <c r="W60" s="21" t="s">
        <v>4</v>
      </c>
    </row>
    <row r="61" spans="1:23" ht="13.5" thickBot="1" x14ac:dyDescent="0.25">
      <c r="B61" s="111" t="s">
        <v>29</v>
      </c>
      <c r="C61" s="112" t="s">
        <v>5</v>
      </c>
      <c r="D61" s="113" t="s">
        <v>6</v>
      </c>
      <c r="E61" s="506" t="s">
        <v>7</v>
      </c>
      <c r="F61" s="112" t="s">
        <v>5</v>
      </c>
      <c r="G61" s="113" t="s">
        <v>6</v>
      </c>
      <c r="H61" s="114" t="s">
        <v>7</v>
      </c>
      <c r="I61" s="115"/>
      <c r="J61" s="3"/>
      <c r="L61" s="22"/>
      <c r="M61" s="27" t="s">
        <v>8</v>
      </c>
      <c r="N61" s="24" t="s">
        <v>9</v>
      </c>
      <c r="O61" s="25" t="s">
        <v>31</v>
      </c>
      <c r="P61" s="26" t="s">
        <v>32</v>
      </c>
      <c r="Q61" s="25" t="s">
        <v>7</v>
      </c>
      <c r="R61" s="27" t="s">
        <v>8</v>
      </c>
      <c r="S61" s="24" t="s">
        <v>9</v>
      </c>
      <c r="T61" s="25" t="s">
        <v>31</v>
      </c>
      <c r="U61" s="26" t="s">
        <v>32</v>
      </c>
      <c r="V61" s="25" t="s">
        <v>7</v>
      </c>
      <c r="W61" s="28"/>
    </row>
    <row r="62" spans="1:23" ht="5.25" customHeight="1" thickTop="1" x14ac:dyDescent="0.2">
      <c r="B62" s="106"/>
      <c r="C62" s="116"/>
      <c r="D62" s="117"/>
      <c r="E62" s="118"/>
      <c r="F62" s="116"/>
      <c r="G62" s="117"/>
      <c r="H62" s="118"/>
      <c r="I62" s="119"/>
      <c r="J62" s="3"/>
      <c r="L62" s="13"/>
      <c r="M62" s="33"/>
      <c r="N62" s="30"/>
      <c r="O62" s="31"/>
      <c r="P62" s="32"/>
      <c r="Q62" s="34"/>
      <c r="R62" s="33"/>
      <c r="S62" s="30"/>
      <c r="T62" s="31"/>
      <c r="U62" s="32"/>
      <c r="V62" s="34"/>
      <c r="W62" s="35"/>
    </row>
    <row r="63" spans="1:23" x14ac:dyDescent="0.2">
      <c r="A63" s="3" t="str">
        <f>IF(ISERROR(F63/G63)," ",IF(F63/G63&gt;0.5,IF(F63/G63&lt;1.5," ","NOT OK"),"NOT OK"))</f>
        <v xml:space="preserve"> </v>
      </c>
      <c r="B63" s="106" t="s">
        <v>10</v>
      </c>
      <c r="C63" s="120">
        <f t="shared" ref="C63:H69" si="106">+C9+C36</f>
        <v>1032</v>
      </c>
      <c r="D63" s="122">
        <f t="shared" si="106"/>
        <v>1032</v>
      </c>
      <c r="E63" s="158">
        <f t="shared" si="106"/>
        <v>2064</v>
      </c>
      <c r="F63" s="120">
        <f t="shared" si="106"/>
        <v>809</v>
      </c>
      <c r="G63" s="122">
        <f t="shared" si="106"/>
        <v>809</v>
      </c>
      <c r="H63" s="158">
        <f t="shared" si="106"/>
        <v>1618</v>
      </c>
      <c r="I63" s="123">
        <f t="shared" ref="I63:I65" si="107">IF(E63=0,0,((H63/E63)-1)*100)</f>
        <v>-21.608527131782949</v>
      </c>
      <c r="J63" s="3"/>
      <c r="K63" s="6"/>
      <c r="L63" s="13" t="s">
        <v>10</v>
      </c>
      <c r="M63" s="39">
        <f t="shared" ref="M63:N65" si="108">+M9+M36</f>
        <v>160507</v>
      </c>
      <c r="N63" s="37">
        <f t="shared" si="108"/>
        <v>161162</v>
      </c>
      <c r="O63" s="169">
        <f>SUM(M63:N63)</f>
        <v>321669</v>
      </c>
      <c r="P63" s="38">
        <f>P9+P36</f>
        <v>126</v>
      </c>
      <c r="Q63" s="169">
        <f>+O63+P63</f>
        <v>321795</v>
      </c>
      <c r="R63" s="39">
        <f t="shared" ref="R63:S65" si="109">+R9+R36</f>
        <v>137197</v>
      </c>
      <c r="S63" s="37">
        <f t="shared" si="109"/>
        <v>139122</v>
      </c>
      <c r="T63" s="169">
        <f>SUM(R63:S63)</f>
        <v>276319</v>
      </c>
      <c r="U63" s="38">
        <f>U9+U36</f>
        <v>0</v>
      </c>
      <c r="V63" s="169">
        <f>+T63+U63</f>
        <v>276319</v>
      </c>
      <c r="W63" s="40">
        <f t="shared" ref="W63:W65" si="110">IF(Q63=0,0,((V63/Q63)-1)*100)</f>
        <v>-14.131978433474723</v>
      </c>
    </row>
    <row r="64" spans="1:23" x14ac:dyDescent="0.2">
      <c r="A64" s="3" t="str">
        <f>IF(ISERROR(F64/G64)," ",IF(F64/G64&gt;0.5,IF(F64/G64&lt;1.5," ","NOT OK"),"NOT OK"))</f>
        <v xml:space="preserve"> </v>
      </c>
      <c r="B64" s="106" t="s">
        <v>11</v>
      </c>
      <c r="C64" s="120">
        <f t="shared" si="106"/>
        <v>975</v>
      </c>
      <c r="D64" s="122">
        <f t="shared" si="106"/>
        <v>975</v>
      </c>
      <c r="E64" s="158">
        <f t="shared" si="106"/>
        <v>1950</v>
      </c>
      <c r="F64" s="120">
        <f t="shared" si="106"/>
        <v>756</v>
      </c>
      <c r="G64" s="122">
        <f t="shared" si="106"/>
        <v>755</v>
      </c>
      <c r="H64" s="158">
        <f t="shared" si="106"/>
        <v>1511</v>
      </c>
      <c r="I64" s="123">
        <f t="shared" si="107"/>
        <v>-22.512820512820507</v>
      </c>
      <c r="J64" s="3"/>
      <c r="K64" s="6"/>
      <c r="L64" s="13" t="s">
        <v>11</v>
      </c>
      <c r="M64" s="39">
        <f t="shared" si="108"/>
        <v>146244</v>
      </c>
      <c r="N64" s="37">
        <f t="shared" si="108"/>
        <v>147608</v>
      </c>
      <c r="O64" s="169">
        <f t="shared" ref="O64:O65" si="111">SUM(M64:N64)</f>
        <v>293852</v>
      </c>
      <c r="P64" s="38">
        <f>P10+P37</f>
        <v>0</v>
      </c>
      <c r="Q64" s="169">
        <f>+O64+P64</f>
        <v>293852</v>
      </c>
      <c r="R64" s="39">
        <f t="shared" si="109"/>
        <v>125622</v>
      </c>
      <c r="S64" s="37">
        <f t="shared" si="109"/>
        <v>126575</v>
      </c>
      <c r="T64" s="169">
        <f t="shared" ref="T64:T65" si="112">SUM(R64:S64)</f>
        <v>252197</v>
      </c>
      <c r="U64" s="38">
        <f>U10+U37</f>
        <v>0</v>
      </c>
      <c r="V64" s="169">
        <f>+T64+U64</f>
        <v>252197</v>
      </c>
      <c r="W64" s="40">
        <f t="shared" si="110"/>
        <v>-14.17550331459374</v>
      </c>
    </row>
    <row r="65" spans="1:23" ht="13.5" thickBot="1" x14ac:dyDescent="0.25">
      <c r="A65" s="3" t="str">
        <f>IF(ISERROR(F65/G65)," ",IF(F65/G65&gt;0.5,IF(F65/G65&lt;1.5," ","NOT OK"),"NOT OK"))</f>
        <v xml:space="preserve"> </v>
      </c>
      <c r="B65" s="111" t="s">
        <v>12</v>
      </c>
      <c r="C65" s="124">
        <f t="shared" si="106"/>
        <v>929</v>
      </c>
      <c r="D65" s="125">
        <f t="shared" si="106"/>
        <v>931</v>
      </c>
      <c r="E65" s="158">
        <f t="shared" si="106"/>
        <v>1860</v>
      </c>
      <c r="F65" s="124">
        <f t="shared" si="106"/>
        <v>802</v>
      </c>
      <c r="G65" s="125">
        <f t="shared" si="106"/>
        <v>802</v>
      </c>
      <c r="H65" s="158">
        <f t="shared" si="106"/>
        <v>1604</v>
      </c>
      <c r="I65" s="123">
        <f t="shared" si="107"/>
        <v>-13.763440860215059</v>
      </c>
      <c r="J65" s="3"/>
      <c r="K65" s="6"/>
      <c r="L65" s="22" t="s">
        <v>12</v>
      </c>
      <c r="M65" s="39">
        <f t="shared" si="108"/>
        <v>153439</v>
      </c>
      <c r="N65" s="37">
        <f t="shared" si="108"/>
        <v>148525</v>
      </c>
      <c r="O65" s="169">
        <f t="shared" si="111"/>
        <v>301964</v>
      </c>
      <c r="P65" s="38">
        <f>P11+P38</f>
        <v>0</v>
      </c>
      <c r="Q65" s="169">
        <f>+O65+P65</f>
        <v>301964</v>
      </c>
      <c r="R65" s="39">
        <f t="shared" si="109"/>
        <v>132128</v>
      </c>
      <c r="S65" s="37">
        <f t="shared" si="109"/>
        <v>126668</v>
      </c>
      <c r="T65" s="169">
        <f t="shared" si="112"/>
        <v>258796</v>
      </c>
      <c r="U65" s="38">
        <f>U11+U38</f>
        <v>0</v>
      </c>
      <c r="V65" s="169">
        <f>+T65+U65</f>
        <v>258796</v>
      </c>
      <c r="W65" s="40">
        <f t="shared" si="110"/>
        <v>-14.295743863506905</v>
      </c>
    </row>
    <row r="66" spans="1:23" ht="14.25" thickTop="1" thickBot="1" x14ac:dyDescent="0.25">
      <c r="A66" s="3" t="str">
        <f>IF(ISERROR(F66/G66)," ",IF(F66/G66&gt;0.5,IF(F66/G66&lt;1.5," ","NOT OK"),"NOT OK"))</f>
        <v xml:space="preserve"> </v>
      </c>
      <c r="B66" s="126" t="s">
        <v>57</v>
      </c>
      <c r="C66" s="192">
        <f t="shared" si="106"/>
        <v>2936</v>
      </c>
      <c r="D66" s="197">
        <f t="shared" si="106"/>
        <v>2938</v>
      </c>
      <c r="E66" s="153">
        <f t="shared" si="106"/>
        <v>5874</v>
      </c>
      <c r="F66" s="192">
        <f t="shared" si="106"/>
        <v>2367</v>
      </c>
      <c r="G66" s="197">
        <f t="shared" si="106"/>
        <v>2366</v>
      </c>
      <c r="H66" s="153">
        <f t="shared" si="106"/>
        <v>4733</v>
      </c>
      <c r="I66" s="130">
        <f>IF(E66=0,0,((H66/E66)-1)*100)</f>
        <v>-19.424582907728972</v>
      </c>
      <c r="J66" s="3"/>
      <c r="L66" s="41" t="s">
        <v>57</v>
      </c>
      <c r="M66" s="45">
        <f t="shared" ref="M66:Q66" si="113">+M63+M64+M65</f>
        <v>460190</v>
      </c>
      <c r="N66" s="43">
        <f t="shared" si="113"/>
        <v>457295</v>
      </c>
      <c r="O66" s="170">
        <f t="shared" si="113"/>
        <v>917485</v>
      </c>
      <c r="P66" s="43">
        <f t="shared" si="113"/>
        <v>126</v>
      </c>
      <c r="Q66" s="170">
        <f t="shared" si="113"/>
        <v>917611</v>
      </c>
      <c r="R66" s="45">
        <f t="shared" ref="R66:V66" si="114">+R63+R64+R65</f>
        <v>394947</v>
      </c>
      <c r="S66" s="43">
        <f t="shared" si="114"/>
        <v>392365</v>
      </c>
      <c r="T66" s="170">
        <f t="shared" si="114"/>
        <v>787312</v>
      </c>
      <c r="U66" s="43">
        <f t="shared" si="114"/>
        <v>0</v>
      </c>
      <c r="V66" s="170">
        <f t="shared" si="114"/>
        <v>787312</v>
      </c>
      <c r="W66" s="46">
        <f>IF(Q66=0,0,((V66/Q66)-1)*100)</f>
        <v>-14.199807979634071</v>
      </c>
    </row>
    <row r="67" spans="1:23" ht="13.5" thickTop="1" x14ac:dyDescent="0.2">
      <c r="A67" s="3" t="str">
        <f t="shared" si="11"/>
        <v xml:space="preserve"> </v>
      </c>
      <c r="B67" s="106" t="s">
        <v>13</v>
      </c>
      <c r="C67" s="132">
        <f t="shared" si="106"/>
        <v>893</v>
      </c>
      <c r="D67" s="121">
        <f t="shared" si="106"/>
        <v>892</v>
      </c>
      <c r="E67" s="152">
        <f t="shared" si="106"/>
        <v>1785</v>
      </c>
      <c r="F67" s="132">
        <f t="shared" si="106"/>
        <v>814</v>
      </c>
      <c r="G67" s="121">
        <f t="shared" si="106"/>
        <v>814</v>
      </c>
      <c r="H67" s="152">
        <f t="shared" si="106"/>
        <v>1628</v>
      </c>
      <c r="I67" s="123">
        <f t="shared" ref="I67" si="115">IF(E67=0,0,((H67/E67)-1)*100)</f>
        <v>-8.7955182072829157</v>
      </c>
      <c r="J67" s="3"/>
      <c r="L67" s="13" t="s">
        <v>13</v>
      </c>
      <c r="M67" s="39">
        <f t="shared" ref="M67:N69" si="116">+M13+M40</f>
        <v>141104</v>
      </c>
      <c r="N67" s="37">
        <f t="shared" si="116"/>
        <v>143884</v>
      </c>
      <c r="O67" s="169">
        <f t="shared" ref="O67" si="117">SUM(M67:N67)</f>
        <v>284988</v>
      </c>
      <c r="P67" s="38">
        <f>P13+P40</f>
        <v>0</v>
      </c>
      <c r="Q67" s="172">
        <f>+O67+P67</f>
        <v>284988</v>
      </c>
      <c r="R67" s="39">
        <f t="shared" ref="R67:S69" si="118">+R13+R40</f>
        <v>132591</v>
      </c>
      <c r="S67" s="37">
        <f t="shared" si="118"/>
        <v>135747</v>
      </c>
      <c r="T67" s="169">
        <f t="shared" ref="T67" si="119">SUM(R67:S67)</f>
        <v>268338</v>
      </c>
      <c r="U67" s="38">
        <f>U13+U40</f>
        <v>0</v>
      </c>
      <c r="V67" s="172">
        <f>+T67+U67</f>
        <v>268338</v>
      </c>
      <c r="W67" s="40">
        <f t="shared" ref="W67" si="120">IF(Q67=0,0,((V67/Q67)-1)*100)</f>
        <v>-5.8423512568950287</v>
      </c>
    </row>
    <row r="68" spans="1:23" x14ac:dyDescent="0.2">
      <c r="A68" s="3" t="str">
        <f>IF(ISERROR(F68/G68)," ",IF(F68/G68&gt;0.5,IF(F68/G68&lt;1.5," ","NOT OK"),"NOT OK"))</f>
        <v xml:space="preserve"> </v>
      </c>
      <c r="B68" s="106" t="s">
        <v>14</v>
      </c>
      <c r="C68" s="132">
        <f t="shared" si="106"/>
        <v>823</v>
      </c>
      <c r="D68" s="121">
        <f t="shared" si="106"/>
        <v>823</v>
      </c>
      <c r="E68" s="152">
        <f t="shared" si="106"/>
        <v>1646</v>
      </c>
      <c r="F68" s="132">
        <f t="shared" si="106"/>
        <v>767</v>
      </c>
      <c r="G68" s="121">
        <f t="shared" si="106"/>
        <v>766</v>
      </c>
      <c r="H68" s="152">
        <f t="shared" si="106"/>
        <v>1533</v>
      </c>
      <c r="I68" s="123">
        <f>IF(E68=0,0,((H68/E68)-1)*100)</f>
        <v>-6.8651275820170055</v>
      </c>
      <c r="J68" s="3"/>
      <c r="L68" s="13" t="s">
        <v>14</v>
      </c>
      <c r="M68" s="39">
        <f t="shared" si="116"/>
        <v>131699</v>
      </c>
      <c r="N68" s="37">
        <f t="shared" si="116"/>
        <v>132141</v>
      </c>
      <c r="O68" s="169">
        <f>SUM(M68:N68)</f>
        <v>263840</v>
      </c>
      <c r="P68" s="38">
        <f>P14+P41</f>
        <v>0</v>
      </c>
      <c r="Q68" s="172">
        <f>+O68+P68</f>
        <v>263840</v>
      </c>
      <c r="R68" s="39">
        <f t="shared" si="118"/>
        <v>114921</v>
      </c>
      <c r="S68" s="37">
        <f t="shared" si="118"/>
        <v>112721</v>
      </c>
      <c r="T68" s="169">
        <f>SUM(R68:S68)</f>
        <v>227642</v>
      </c>
      <c r="U68" s="38">
        <f>U14+U41</f>
        <v>0</v>
      </c>
      <c r="V68" s="172">
        <f>+T68+U68</f>
        <v>227642</v>
      </c>
      <c r="W68" s="40">
        <f>IF(Q68=0,0,((V68/Q68)-1)*100)</f>
        <v>-13.719678593086716</v>
      </c>
    </row>
    <row r="69" spans="1:23" ht="13.5" thickBot="1" x14ac:dyDescent="0.25">
      <c r="A69" s="3" t="str">
        <f>IF(ISERROR(F69/G69)," ",IF(F69/G69&gt;0.5,IF(F69/G69&lt;1.5," ","NOT OK"),"NOT OK"))</f>
        <v xml:space="preserve"> </v>
      </c>
      <c r="B69" s="106" t="s">
        <v>15</v>
      </c>
      <c r="C69" s="132">
        <f t="shared" si="106"/>
        <v>910</v>
      </c>
      <c r="D69" s="121">
        <f t="shared" si="106"/>
        <v>910</v>
      </c>
      <c r="E69" s="152">
        <f t="shared" si="106"/>
        <v>1820</v>
      </c>
      <c r="F69" s="132">
        <f t="shared" si="106"/>
        <v>628</v>
      </c>
      <c r="G69" s="121">
        <f t="shared" si="106"/>
        <v>634</v>
      </c>
      <c r="H69" s="152">
        <f t="shared" si="106"/>
        <v>1262</v>
      </c>
      <c r="I69" s="123">
        <f>IF(E69=0,0,((H69/E69)-1)*100)</f>
        <v>-30.659340659340661</v>
      </c>
      <c r="J69" s="3"/>
      <c r="L69" s="13" t="s">
        <v>15</v>
      </c>
      <c r="M69" s="39">
        <f t="shared" si="116"/>
        <v>151212</v>
      </c>
      <c r="N69" s="37">
        <f t="shared" si="116"/>
        <v>151924</v>
      </c>
      <c r="O69" s="169">
        <f>SUM(M69:N69)</f>
        <v>303136</v>
      </c>
      <c r="P69" s="38">
        <f>P15+P42</f>
        <v>0</v>
      </c>
      <c r="Q69" s="172">
        <f>+O69+P69</f>
        <v>303136</v>
      </c>
      <c r="R69" s="39">
        <f t="shared" si="118"/>
        <v>73047</v>
      </c>
      <c r="S69" s="37">
        <f t="shared" si="118"/>
        <v>69832</v>
      </c>
      <c r="T69" s="169">
        <f>SUM(R69:S69)</f>
        <v>142879</v>
      </c>
      <c r="U69" s="38">
        <f>U15+U42</f>
        <v>0</v>
      </c>
      <c r="V69" s="172">
        <f>+T69+U69</f>
        <v>142879</v>
      </c>
      <c r="W69" s="40">
        <f>IF(Q69=0,0,((V69/Q69)-1)*100)</f>
        <v>-52.866370210070727</v>
      </c>
    </row>
    <row r="70" spans="1:23" ht="14.25" thickTop="1" thickBot="1" x14ac:dyDescent="0.25">
      <c r="A70" s="3" t="str">
        <f>IF(ISERROR(F70/G70)," ",IF(F70/G70&gt;0.5,IF(F70/G70&lt;1.5," ","NOT OK"),"NOT OK"))</f>
        <v xml:space="preserve"> </v>
      </c>
      <c r="B70" s="126" t="s">
        <v>61</v>
      </c>
      <c r="C70" s="192">
        <f>+C67+C68+C69</f>
        <v>2626</v>
      </c>
      <c r="D70" s="197">
        <f t="shared" ref="D70:H70" si="121">+D67+D68+D69</f>
        <v>2625</v>
      </c>
      <c r="E70" s="153">
        <f t="shared" si="121"/>
        <v>5251</v>
      </c>
      <c r="F70" s="192">
        <f t="shared" si="121"/>
        <v>2209</v>
      </c>
      <c r="G70" s="197">
        <f t="shared" si="121"/>
        <v>2214</v>
      </c>
      <c r="H70" s="153">
        <f t="shared" si="121"/>
        <v>4423</v>
      </c>
      <c r="I70" s="130">
        <f>IF(E70=0,0,((H70/E70)-1)*100)</f>
        <v>-15.768425061892977</v>
      </c>
      <c r="J70" s="3"/>
      <c r="L70" s="41" t="s">
        <v>61</v>
      </c>
      <c r="M70" s="43">
        <f>+M67+M68+M69</f>
        <v>424015</v>
      </c>
      <c r="N70" s="474">
        <f t="shared" ref="N70:V70" si="122">+N67+N68+N69</f>
        <v>427949</v>
      </c>
      <c r="O70" s="483">
        <f t="shared" si="122"/>
        <v>851964</v>
      </c>
      <c r="P70" s="487">
        <f t="shared" si="122"/>
        <v>0</v>
      </c>
      <c r="Q70" s="170">
        <f t="shared" si="122"/>
        <v>851964</v>
      </c>
      <c r="R70" s="43">
        <f t="shared" si="122"/>
        <v>320559</v>
      </c>
      <c r="S70" s="474">
        <f t="shared" si="122"/>
        <v>318300</v>
      </c>
      <c r="T70" s="483">
        <f t="shared" si="122"/>
        <v>638859</v>
      </c>
      <c r="U70" s="487">
        <f t="shared" si="122"/>
        <v>0</v>
      </c>
      <c r="V70" s="170">
        <f t="shared" si="122"/>
        <v>638859</v>
      </c>
      <c r="W70" s="46">
        <f>IF(Q70=0,0,((V70/Q70)-1)*100)</f>
        <v>-25.013380847078047</v>
      </c>
    </row>
    <row r="71" spans="1:23" ht="13.5" thickTop="1" x14ac:dyDescent="0.2">
      <c r="A71" s="3" t="str">
        <f t="shared" ref="A71" si="123">IF(ISERROR(F71/G71)," ",IF(F71/G71&gt;0.5,IF(F71/G71&lt;1.5," ","NOT OK"),"NOT OK"))</f>
        <v xml:space="preserve"> </v>
      </c>
      <c r="B71" s="106" t="s">
        <v>16</v>
      </c>
      <c r="C71" s="132">
        <f t="shared" ref="C71:H72" si="124">+C17+C44</f>
        <v>905</v>
      </c>
      <c r="D71" s="121">
        <f t="shared" si="124"/>
        <v>901</v>
      </c>
      <c r="E71" s="152">
        <f t="shared" si="124"/>
        <v>1806</v>
      </c>
      <c r="F71" s="132">
        <f t="shared" si="124"/>
        <v>40</v>
      </c>
      <c r="G71" s="121">
        <f t="shared" si="124"/>
        <v>40</v>
      </c>
      <c r="H71" s="152">
        <f t="shared" si="124"/>
        <v>80</v>
      </c>
      <c r="I71" s="123">
        <f t="shared" ref="I71" si="125">IF(E71=0,0,((H71/E71)-1)*100)</f>
        <v>-95.570321151716499</v>
      </c>
      <c r="J71" s="7"/>
      <c r="L71" s="13" t="s">
        <v>16</v>
      </c>
      <c r="M71" s="39">
        <f>+M17+M44</f>
        <v>146141</v>
      </c>
      <c r="N71" s="37">
        <f>+N17+N44</f>
        <v>145582</v>
      </c>
      <c r="O71" s="169">
        <f t="shared" ref="O71" si="126">SUM(M71:N71)</f>
        <v>291723</v>
      </c>
      <c r="P71" s="38">
        <f>P17+P44</f>
        <v>0</v>
      </c>
      <c r="Q71" s="172">
        <f>+O71+P71</f>
        <v>291723</v>
      </c>
      <c r="R71" s="39">
        <f>+R17+R44</f>
        <v>4124</v>
      </c>
      <c r="S71" s="37">
        <f>+S17+S44</f>
        <v>4166</v>
      </c>
      <c r="T71" s="169">
        <f t="shared" ref="T71" si="127">SUM(R71:S71)</f>
        <v>8290</v>
      </c>
      <c r="U71" s="38">
        <f>U17+U44</f>
        <v>115</v>
      </c>
      <c r="V71" s="172">
        <f>+T71+U71</f>
        <v>8405</v>
      </c>
      <c r="W71" s="40">
        <f t="shared" ref="W71" si="128">IF(Q71=0,0,((V71/Q71)-1)*100)</f>
        <v>-97.118842189337144</v>
      </c>
    </row>
    <row r="72" spans="1:23" ht="13.5" thickBot="1" x14ac:dyDescent="0.25">
      <c r="A72" s="3" t="str">
        <f t="shared" ref="A72" si="129">IF(ISERROR(F72/G72)," ",IF(F72/G72&gt;0.5,IF(F72/G72&lt;1.5," ","NOT OK"),"NOT OK"))</f>
        <v xml:space="preserve"> </v>
      </c>
      <c r="B72" s="106" t="s">
        <v>66</v>
      </c>
      <c r="C72" s="132">
        <f t="shared" si="124"/>
        <v>888</v>
      </c>
      <c r="D72" s="121">
        <f t="shared" si="124"/>
        <v>890</v>
      </c>
      <c r="E72" s="152">
        <f t="shared" si="124"/>
        <v>1778</v>
      </c>
      <c r="F72" s="132">
        <f t="shared" si="124"/>
        <v>170</v>
      </c>
      <c r="G72" s="121">
        <f t="shared" si="124"/>
        <v>170</v>
      </c>
      <c r="H72" s="152">
        <f t="shared" si="124"/>
        <v>340</v>
      </c>
      <c r="I72" s="123">
        <f t="shared" ref="I72" si="130">IF(E72=0,0,((H72/E72)-1)*100)</f>
        <v>-80.877390326209223</v>
      </c>
      <c r="J72" s="3"/>
      <c r="L72" s="13" t="s">
        <v>66</v>
      </c>
      <c r="M72" s="39">
        <f>+M18+M45</f>
        <v>141341</v>
      </c>
      <c r="N72" s="37">
        <f>+N18+N45</f>
        <v>140615</v>
      </c>
      <c r="O72" s="169">
        <f>SUM(M72:N72)</f>
        <v>281956</v>
      </c>
      <c r="P72" s="140">
        <f>P18+P45</f>
        <v>0</v>
      </c>
      <c r="Q72" s="169">
        <f>+O72+P72</f>
        <v>281956</v>
      </c>
      <c r="R72" s="39">
        <f>+R18+R45</f>
        <v>16405</v>
      </c>
      <c r="S72" s="37">
        <f>+S18+S45</f>
        <v>17879</v>
      </c>
      <c r="T72" s="169">
        <f>SUM(R72:S72)</f>
        <v>34284</v>
      </c>
      <c r="U72" s="140">
        <f>U18+U45</f>
        <v>0</v>
      </c>
      <c r="V72" s="169">
        <f>+T72+U72</f>
        <v>34284</v>
      </c>
      <c r="W72" s="40">
        <f t="shared" ref="W72" si="131">IF(Q72=0,0,((V72/Q72)-1)*100)</f>
        <v>-87.840655988877685</v>
      </c>
    </row>
    <row r="73" spans="1:23" ht="14.25" thickTop="1" thickBot="1" x14ac:dyDescent="0.25">
      <c r="A73" s="3" t="str">
        <f>IF(ISERROR(F73/G73)," ",IF(F73/G73&gt;0.5,IF(F73/G73&lt;1.5," ","NOT OK"),"NOT OK"))</f>
        <v xml:space="preserve"> </v>
      </c>
      <c r="B73" s="126" t="s">
        <v>67</v>
      </c>
      <c r="C73" s="127">
        <f>C70+C71+C72</f>
        <v>4419</v>
      </c>
      <c r="D73" s="128">
        <f t="shared" ref="D73" si="132">D70+D71+D72</f>
        <v>4416</v>
      </c>
      <c r="E73" s="511">
        <f t="shared" ref="E73" si="133">E70+E71+E72</f>
        <v>8835</v>
      </c>
      <c r="F73" s="127">
        <f t="shared" ref="F73" si="134">F70+F71+F72</f>
        <v>2419</v>
      </c>
      <c r="G73" s="129">
        <f t="shared" ref="G73" si="135">G70+G71+G72</f>
        <v>2424</v>
      </c>
      <c r="H73" s="299">
        <f t="shared" ref="H73" si="136">H70+H71+H72</f>
        <v>4843</v>
      </c>
      <c r="I73" s="130">
        <f>IF(E73=0,0,((H73/E73)-1)*100)</f>
        <v>-45.183927560837574</v>
      </c>
      <c r="J73" s="3"/>
      <c r="L73" s="41" t="s">
        <v>67</v>
      </c>
      <c r="M73" s="42">
        <f>M70+M71+M72</f>
        <v>711497</v>
      </c>
      <c r="N73" s="42">
        <f t="shared" ref="N73" si="137">N70+N71+N72</f>
        <v>714146</v>
      </c>
      <c r="O73" s="512">
        <f t="shared" ref="O73" si="138">O70+O71+O72</f>
        <v>1425643</v>
      </c>
      <c r="P73" s="42">
        <f t="shared" ref="P73" si="139">P70+P71+P72</f>
        <v>0</v>
      </c>
      <c r="Q73" s="512">
        <f t="shared" ref="Q73" si="140">Q70+Q71+Q72</f>
        <v>1425643</v>
      </c>
      <c r="R73" s="42">
        <f t="shared" ref="R73" si="141">R70+R71+R72</f>
        <v>341088</v>
      </c>
      <c r="S73" s="42">
        <f t="shared" ref="S73" si="142">S70+S71+S72</f>
        <v>340345</v>
      </c>
      <c r="T73" s="512">
        <f t="shared" ref="T73" si="143">T70+T71+T72</f>
        <v>681433</v>
      </c>
      <c r="U73" s="42">
        <f t="shared" ref="U73" si="144">U70+U71+U72</f>
        <v>115</v>
      </c>
      <c r="V73" s="512">
        <f t="shared" ref="V73" si="145">V70+V71+V72</f>
        <v>681548</v>
      </c>
      <c r="W73" s="46">
        <f>IF(Q73=0,0,((V73/Q73)-1)*100)</f>
        <v>-52.193641746215569</v>
      </c>
    </row>
    <row r="74" spans="1:23" ht="14.25" thickTop="1" thickBot="1" x14ac:dyDescent="0.25">
      <c r="A74" s="3" t="str">
        <f>IF(ISERROR(F74/G74)," ",IF(F74/G74&gt;0.5,IF(F74/G74&lt;1.5," ","NOT OK"),"NOT OK"))</f>
        <v xml:space="preserve"> </v>
      </c>
      <c r="B74" s="126" t="s">
        <v>68</v>
      </c>
      <c r="C74" s="192">
        <f>+C66+C70+C71+C72</f>
        <v>7355</v>
      </c>
      <c r="D74" s="197">
        <f t="shared" ref="D74:H74" si="146">+D66+D70+D71+D72</f>
        <v>7354</v>
      </c>
      <c r="E74" s="153">
        <f t="shared" si="146"/>
        <v>14709</v>
      </c>
      <c r="F74" s="192">
        <f t="shared" si="146"/>
        <v>4786</v>
      </c>
      <c r="G74" s="197">
        <f t="shared" si="146"/>
        <v>4790</v>
      </c>
      <c r="H74" s="153">
        <f t="shared" si="146"/>
        <v>9576</v>
      </c>
      <c r="I74" s="130">
        <f>IF(E74=0,0,((H74/E74)-1)*100)</f>
        <v>-34.897001835610851</v>
      </c>
      <c r="J74" s="3"/>
      <c r="L74" s="41" t="s">
        <v>68</v>
      </c>
      <c r="M74" s="45">
        <f>+M66+M70+M71+M72</f>
        <v>1171687</v>
      </c>
      <c r="N74" s="43">
        <f t="shared" ref="N74:V74" si="147">+N66+N70+N71+N72</f>
        <v>1171441</v>
      </c>
      <c r="O74" s="170">
        <f t="shared" si="147"/>
        <v>2343128</v>
      </c>
      <c r="P74" s="43">
        <f t="shared" si="147"/>
        <v>126</v>
      </c>
      <c r="Q74" s="170">
        <f t="shared" si="147"/>
        <v>2343254</v>
      </c>
      <c r="R74" s="45">
        <f t="shared" si="147"/>
        <v>736035</v>
      </c>
      <c r="S74" s="43">
        <f t="shared" si="147"/>
        <v>732710</v>
      </c>
      <c r="T74" s="170">
        <f t="shared" si="147"/>
        <v>1468745</v>
      </c>
      <c r="U74" s="43">
        <f t="shared" si="147"/>
        <v>115</v>
      </c>
      <c r="V74" s="170">
        <f t="shared" si="147"/>
        <v>1468860</v>
      </c>
      <c r="W74" s="46">
        <f>IF(Q74=0,0,((V74/Q74)-1)*100)</f>
        <v>-37.315374261603736</v>
      </c>
    </row>
    <row r="75" spans="1:23" ht="14.25" thickTop="1" thickBot="1" x14ac:dyDescent="0.25">
      <c r="A75" s="3" t="str">
        <f>IF(ISERROR(F75/G75)," ",IF(F75/G75&gt;0.5,IF(F75/G75&lt;1.5," ","NOT OK"),"NOT OK"))</f>
        <v xml:space="preserve"> </v>
      </c>
      <c r="B75" s="106" t="s">
        <v>18</v>
      </c>
      <c r="C75" s="132">
        <f t="shared" ref="C75:E75" si="148">+C21+C48</f>
        <v>856</v>
      </c>
      <c r="D75" s="121">
        <f t="shared" si="148"/>
        <v>857</v>
      </c>
      <c r="E75" s="152">
        <f t="shared" si="148"/>
        <v>1713</v>
      </c>
      <c r="F75" s="132"/>
      <c r="G75" s="121"/>
      <c r="H75" s="152"/>
      <c r="I75" s="123"/>
      <c r="J75" s="3"/>
      <c r="L75" s="13" t="s">
        <v>18</v>
      </c>
      <c r="M75" s="39">
        <f>+M21+M48</f>
        <v>131089</v>
      </c>
      <c r="N75" s="37">
        <f>+N21+N48</f>
        <v>129903</v>
      </c>
      <c r="O75" s="169">
        <f>SUM(M75:N75)</f>
        <v>260992</v>
      </c>
      <c r="P75" s="140">
        <f>P21+P48</f>
        <v>0</v>
      </c>
      <c r="Q75" s="169">
        <f>+O75+P75</f>
        <v>260992</v>
      </c>
      <c r="R75" s="39"/>
      <c r="S75" s="37"/>
      <c r="T75" s="169"/>
      <c r="U75" s="140"/>
      <c r="V75" s="169"/>
      <c r="W75" s="40"/>
    </row>
    <row r="76" spans="1:23" ht="15.75" customHeight="1" thickTop="1" thickBot="1" x14ac:dyDescent="0.25">
      <c r="A76" s="9" t="str">
        <f>IF(ISERROR(F76/G76)," ",IF(F76/G76&gt;0.5,IF(F76/G76&lt;1.5," ","NOT OK"),"NOT OK"))</f>
        <v xml:space="preserve"> </v>
      </c>
      <c r="B76" s="133" t="s">
        <v>19</v>
      </c>
      <c r="C76" s="192">
        <f t="shared" ref="C76:E76" si="149">+C71+C72+C75</f>
        <v>2649</v>
      </c>
      <c r="D76" s="197">
        <f t="shared" si="149"/>
        <v>2648</v>
      </c>
      <c r="E76" s="153">
        <f t="shared" si="149"/>
        <v>5297</v>
      </c>
      <c r="F76" s="192"/>
      <c r="G76" s="197"/>
      <c r="H76" s="153"/>
      <c r="I76" s="130"/>
      <c r="J76" s="9"/>
      <c r="K76" s="10"/>
      <c r="L76" s="47" t="s">
        <v>19</v>
      </c>
      <c r="M76" s="49">
        <f t="shared" ref="M76:Q76" si="150">+M71+M72+M75</f>
        <v>418571</v>
      </c>
      <c r="N76" s="475">
        <f t="shared" si="150"/>
        <v>416100</v>
      </c>
      <c r="O76" s="479">
        <f t="shared" si="150"/>
        <v>834671</v>
      </c>
      <c r="P76" s="488">
        <f t="shared" si="150"/>
        <v>0</v>
      </c>
      <c r="Q76" s="171">
        <f t="shared" si="150"/>
        <v>834671</v>
      </c>
      <c r="R76" s="49"/>
      <c r="S76" s="475"/>
      <c r="T76" s="479"/>
      <c r="U76" s="488"/>
      <c r="V76" s="171"/>
      <c r="W76" s="50"/>
    </row>
    <row r="77" spans="1:23" ht="13.5" thickTop="1" x14ac:dyDescent="0.2">
      <c r="A77" s="3" t="str">
        <f>IF(ISERROR(F77/G77)," ",IF(F77/G77&gt;0.5,IF(F77/G77&lt;1.5," ","NOT OK"),"NOT OK"))</f>
        <v xml:space="preserve"> </v>
      </c>
      <c r="B77" s="106" t="s">
        <v>20</v>
      </c>
      <c r="C77" s="132">
        <f t="shared" ref="C77:E81" si="151">+C23+C50</f>
        <v>850</v>
      </c>
      <c r="D77" s="121">
        <f t="shared" si="151"/>
        <v>850</v>
      </c>
      <c r="E77" s="161">
        <f t="shared" si="151"/>
        <v>1700</v>
      </c>
      <c r="F77" s="132"/>
      <c r="G77" s="121"/>
      <c r="H77" s="161"/>
      <c r="I77" s="123"/>
      <c r="J77" s="3"/>
      <c r="L77" s="13" t="s">
        <v>21</v>
      </c>
      <c r="M77" s="39">
        <f t="shared" ref="M77:N79" si="152">+M23+M50</f>
        <v>125941</v>
      </c>
      <c r="N77" s="37">
        <f t="shared" si="152"/>
        <v>125914</v>
      </c>
      <c r="O77" s="169">
        <f>SUM(M77:N77)</f>
        <v>251855</v>
      </c>
      <c r="P77" s="140">
        <f>P23+P50</f>
        <v>295</v>
      </c>
      <c r="Q77" s="169">
        <f>+O77+P77</f>
        <v>252150</v>
      </c>
      <c r="R77" s="39"/>
      <c r="S77" s="37"/>
      <c r="T77" s="169"/>
      <c r="U77" s="140"/>
      <c r="V77" s="169"/>
      <c r="W77" s="40"/>
    </row>
    <row r="78" spans="1:23" x14ac:dyDescent="0.2">
      <c r="A78" s="3" t="str">
        <f t="shared" ref="A78" si="153">IF(ISERROR(F78/G78)," ",IF(F78/G78&gt;0.5,IF(F78/G78&lt;1.5," ","NOT OK"),"NOT OK"))</f>
        <v xml:space="preserve"> </v>
      </c>
      <c r="B78" s="106" t="s">
        <v>22</v>
      </c>
      <c r="C78" s="132">
        <f t="shared" si="151"/>
        <v>847</v>
      </c>
      <c r="D78" s="121">
        <f t="shared" si="151"/>
        <v>848</v>
      </c>
      <c r="E78" s="152">
        <f t="shared" si="151"/>
        <v>1695</v>
      </c>
      <c r="F78" s="132"/>
      <c r="G78" s="121"/>
      <c r="H78" s="152"/>
      <c r="I78" s="123"/>
      <c r="J78" s="3"/>
      <c r="L78" s="13" t="s">
        <v>22</v>
      </c>
      <c r="M78" s="39">
        <f t="shared" si="152"/>
        <v>130511</v>
      </c>
      <c r="N78" s="37">
        <f t="shared" si="152"/>
        <v>132090</v>
      </c>
      <c r="O78" s="169">
        <f t="shared" ref="O78:O79" si="154">SUM(M78:N78)</f>
        <v>262601</v>
      </c>
      <c r="P78" s="140">
        <f>P24+P51</f>
        <v>0</v>
      </c>
      <c r="Q78" s="169">
        <f>+O78+P78</f>
        <v>262601</v>
      </c>
      <c r="R78" s="39"/>
      <c r="S78" s="37"/>
      <c r="T78" s="169"/>
      <c r="U78" s="140"/>
      <c r="V78" s="169"/>
      <c r="W78" s="40"/>
    </row>
    <row r="79" spans="1:23" ht="13.5" thickBot="1" x14ac:dyDescent="0.25">
      <c r="A79" s="3" t="str">
        <f t="shared" ref="A79" si="155">IF(ISERROR(F79/G79)," ",IF(F79/G79&gt;0.5,IF(F79/G79&lt;1.5," ","NOT OK"),"NOT OK"))</f>
        <v xml:space="preserve"> </v>
      </c>
      <c r="B79" s="106" t="s">
        <v>23</v>
      </c>
      <c r="C79" s="132">
        <f t="shared" si="151"/>
        <v>786</v>
      </c>
      <c r="D79" s="121">
        <f t="shared" si="151"/>
        <v>786</v>
      </c>
      <c r="E79" s="156">
        <f t="shared" si="151"/>
        <v>1572</v>
      </c>
      <c r="F79" s="132"/>
      <c r="G79" s="121"/>
      <c r="H79" s="156"/>
      <c r="I79" s="137"/>
      <c r="J79" s="3"/>
      <c r="L79" s="13" t="s">
        <v>23</v>
      </c>
      <c r="M79" s="39">
        <f t="shared" si="152"/>
        <v>126128</v>
      </c>
      <c r="N79" s="37">
        <f t="shared" si="152"/>
        <v>124216</v>
      </c>
      <c r="O79" s="169">
        <f t="shared" si="154"/>
        <v>250344</v>
      </c>
      <c r="P79" s="38">
        <f>P25+P52</f>
        <v>143</v>
      </c>
      <c r="Q79" s="169">
        <f>+O79+P79</f>
        <v>250487</v>
      </c>
      <c r="R79" s="39"/>
      <c r="S79" s="37"/>
      <c r="T79" s="169"/>
      <c r="U79" s="38"/>
      <c r="V79" s="169"/>
      <c r="W79" s="40"/>
    </row>
    <row r="80" spans="1:23" ht="14.25" thickTop="1" thickBot="1" x14ac:dyDescent="0.25">
      <c r="A80" s="3" t="str">
        <f>IF(ISERROR(F80/G80)," ",IF(F80/G80&gt;0.5,IF(F80/G80&lt;1.5," ","NOT OK"),"NOT OK"))</f>
        <v xml:space="preserve"> </v>
      </c>
      <c r="B80" s="126" t="s">
        <v>40</v>
      </c>
      <c r="C80" s="192">
        <f t="shared" si="151"/>
        <v>2483</v>
      </c>
      <c r="D80" s="192">
        <f t="shared" si="151"/>
        <v>2484</v>
      </c>
      <c r="E80" s="192">
        <f t="shared" si="151"/>
        <v>4967</v>
      </c>
      <c r="F80" s="192"/>
      <c r="G80" s="192"/>
      <c r="H80" s="192"/>
      <c r="I80" s="130"/>
      <c r="J80" s="3"/>
      <c r="L80" s="472" t="s">
        <v>40</v>
      </c>
      <c r="M80" s="43">
        <f t="shared" ref="M80:Q80" si="156">+M77+M78+M79</f>
        <v>382580</v>
      </c>
      <c r="N80" s="474">
        <f t="shared" si="156"/>
        <v>382220</v>
      </c>
      <c r="O80" s="483">
        <f t="shared" si="156"/>
        <v>764800</v>
      </c>
      <c r="P80" s="487">
        <f t="shared" si="156"/>
        <v>438</v>
      </c>
      <c r="Q80" s="170">
        <f t="shared" si="156"/>
        <v>765238</v>
      </c>
      <c r="R80" s="43"/>
      <c r="S80" s="474"/>
      <c r="T80" s="483"/>
      <c r="U80" s="487"/>
      <c r="V80" s="170"/>
      <c r="W80" s="46"/>
    </row>
    <row r="81" spans="1:23" ht="14.25" thickTop="1" thickBot="1" x14ac:dyDescent="0.25">
      <c r="A81" s="3" t="str">
        <f>IF(ISERROR(F81/G81)," ",IF(F81/G81&gt;0.5,IF(F81/G81&lt;1.5," ","NOT OK"),"NOT OK"))</f>
        <v xml:space="preserve"> </v>
      </c>
      <c r="B81" s="126" t="s">
        <v>63</v>
      </c>
      <c r="C81" s="127">
        <f t="shared" si="151"/>
        <v>10694</v>
      </c>
      <c r="D81" s="129">
        <f t="shared" si="151"/>
        <v>10695</v>
      </c>
      <c r="E81" s="299">
        <f t="shared" si="151"/>
        <v>21389</v>
      </c>
      <c r="F81" s="127"/>
      <c r="G81" s="129"/>
      <c r="H81" s="299"/>
      <c r="I81" s="130"/>
      <c r="J81" s="3"/>
      <c r="L81" s="472" t="s">
        <v>63</v>
      </c>
      <c r="M81" s="43">
        <f t="shared" ref="M81:Q81" si="157">+M66+M74+M76+M80</f>
        <v>2433028</v>
      </c>
      <c r="N81" s="474">
        <f t="shared" si="157"/>
        <v>2427056</v>
      </c>
      <c r="O81" s="478">
        <f t="shared" si="157"/>
        <v>4860084</v>
      </c>
      <c r="P81" s="487">
        <f t="shared" si="157"/>
        <v>690</v>
      </c>
      <c r="Q81" s="301">
        <f t="shared" si="157"/>
        <v>4860774</v>
      </c>
      <c r="R81" s="43"/>
      <c r="S81" s="474"/>
      <c r="T81" s="478"/>
      <c r="U81" s="487"/>
      <c r="V81" s="301"/>
      <c r="W81" s="46"/>
    </row>
    <row r="82" spans="1:23" ht="14.25" thickTop="1" thickBot="1" x14ac:dyDescent="0.25">
      <c r="B82" s="138" t="s">
        <v>60</v>
      </c>
      <c r="C82" s="102"/>
      <c r="D82" s="102"/>
      <c r="E82" s="102"/>
      <c r="F82" s="102"/>
      <c r="G82" s="102"/>
      <c r="H82" s="102"/>
      <c r="I82" s="102"/>
      <c r="J82" s="102"/>
      <c r="L82" s="53" t="s">
        <v>60</v>
      </c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1:23" ht="13.5" thickTop="1" x14ac:dyDescent="0.2">
      <c r="L83" s="525" t="s">
        <v>33</v>
      </c>
      <c r="M83" s="526"/>
      <c r="N83" s="526"/>
      <c r="O83" s="526"/>
      <c r="P83" s="526"/>
      <c r="Q83" s="526"/>
      <c r="R83" s="526"/>
      <c r="S83" s="526"/>
      <c r="T83" s="526"/>
      <c r="U83" s="526"/>
      <c r="V83" s="526"/>
      <c r="W83" s="527"/>
    </row>
    <row r="84" spans="1:23" ht="13.5" thickBot="1" x14ac:dyDescent="0.25">
      <c r="L84" s="519" t="s">
        <v>43</v>
      </c>
      <c r="M84" s="520"/>
      <c r="N84" s="520"/>
      <c r="O84" s="520"/>
      <c r="P84" s="520"/>
      <c r="Q84" s="520"/>
      <c r="R84" s="520"/>
      <c r="S84" s="520"/>
      <c r="T84" s="520"/>
      <c r="U84" s="520"/>
      <c r="V84" s="520"/>
      <c r="W84" s="521"/>
    </row>
    <row r="85" spans="1:23" ht="14.25" thickTop="1" thickBot="1" x14ac:dyDescent="0.25">
      <c r="L85" s="54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 t="s">
        <v>34</v>
      </c>
    </row>
    <row r="86" spans="1:23" ht="24.75" customHeight="1" thickTop="1" thickBot="1" x14ac:dyDescent="0.25">
      <c r="L86" s="57"/>
      <c r="M86" s="522" t="s">
        <v>64</v>
      </c>
      <c r="N86" s="523"/>
      <c r="O86" s="523"/>
      <c r="P86" s="523"/>
      <c r="Q86" s="524"/>
      <c r="R86" s="522" t="s">
        <v>65</v>
      </c>
      <c r="S86" s="523"/>
      <c r="T86" s="523"/>
      <c r="U86" s="523"/>
      <c r="V86" s="524"/>
      <c r="W86" s="311" t="s">
        <v>2</v>
      </c>
    </row>
    <row r="87" spans="1:23" ht="13.5" thickTop="1" x14ac:dyDescent="0.2">
      <c r="L87" s="59" t="s">
        <v>3</v>
      </c>
      <c r="M87" s="60"/>
      <c r="N87" s="54"/>
      <c r="O87" s="61"/>
      <c r="P87" s="62"/>
      <c r="Q87" s="61"/>
      <c r="R87" s="60"/>
      <c r="S87" s="54"/>
      <c r="T87" s="61"/>
      <c r="U87" s="62"/>
      <c r="V87" s="61"/>
      <c r="W87" s="312" t="s">
        <v>4</v>
      </c>
    </row>
    <row r="88" spans="1:23" ht="13.5" thickBot="1" x14ac:dyDescent="0.25">
      <c r="L88" s="64"/>
      <c r="M88" s="65" t="s">
        <v>35</v>
      </c>
      <c r="N88" s="66" t="s">
        <v>36</v>
      </c>
      <c r="O88" s="67" t="s">
        <v>37</v>
      </c>
      <c r="P88" s="68" t="s">
        <v>32</v>
      </c>
      <c r="Q88" s="67" t="s">
        <v>7</v>
      </c>
      <c r="R88" s="65" t="s">
        <v>35</v>
      </c>
      <c r="S88" s="66" t="s">
        <v>36</v>
      </c>
      <c r="T88" s="67" t="s">
        <v>37</v>
      </c>
      <c r="U88" s="68" t="s">
        <v>32</v>
      </c>
      <c r="V88" s="67" t="s">
        <v>7</v>
      </c>
      <c r="W88" s="310"/>
    </row>
    <row r="89" spans="1:23" ht="6" customHeight="1" thickTop="1" x14ac:dyDescent="0.2">
      <c r="L89" s="59"/>
      <c r="M89" s="70"/>
      <c r="N89" s="71"/>
      <c r="O89" s="205"/>
      <c r="P89" s="200"/>
      <c r="Q89" s="72"/>
      <c r="R89" s="70"/>
      <c r="S89" s="71"/>
      <c r="T89" s="205"/>
      <c r="U89" s="200"/>
      <c r="V89" s="72"/>
      <c r="W89" s="74"/>
    </row>
    <row r="90" spans="1:23" x14ac:dyDescent="0.2">
      <c r="L90" s="59" t="s">
        <v>10</v>
      </c>
      <c r="M90" s="75">
        <v>0</v>
      </c>
      <c r="N90" s="76">
        <v>0</v>
      </c>
      <c r="O90" s="182">
        <f>M90+N90</f>
        <v>0</v>
      </c>
      <c r="P90" s="201">
        <v>0</v>
      </c>
      <c r="Q90" s="182">
        <f>O90+P90</f>
        <v>0</v>
      </c>
      <c r="R90" s="75">
        <v>0</v>
      </c>
      <c r="S90" s="76">
        <v>15</v>
      </c>
      <c r="T90" s="182">
        <f>R90+S90</f>
        <v>15</v>
      </c>
      <c r="U90" s="201">
        <v>0</v>
      </c>
      <c r="V90" s="182">
        <f>T90+U90</f>
        <v>15</v>
      </c>
      <c r="W90" s="78">
        <f>IF(Q90=0,0,((V90/Q90)-1)*100)</f>
        <v>0</v>
      </c>
    </row>
    <row r="91" spans="1:23" x14ac:dyDescent="0.2">
      <c r="L91" s="59" t="s">
        <v>11</v>
      </c>
      <c r="M91" s="75">
        <v>0</v>
      </c>
      <c r="N91" s="76">
        <v>0</v>
      </c>
      <c r="O91" s="182">
        <f>M91+N91</f>
        <v>0</v>
      </c>
      <c r="P91" s="201">
        <v>0</v>
      </c>
      <c r="Q91" s="182">
        <f>O91+P91</f>
        <v>0</v>
      </c>
      <c r="R91" s="75">
        <v>0</v>
      </c>
      <c r="S91" s="76">
        <v>26</v>
      </c>
      <c r="T91" s="182">
        <f>R91+S91</f>
        <v>26</v>
      </c>
      <c r="U91" s="201">
        <v>0</v>
      </c>
      <c r="V91" s="182">
        <f>T91+U91</f>
        <v>26</v>
      </c>
      <c r="W91" s="78">
        <f>IF(Q91=0,0,((V91/Q91)-1)*100)</f>
        <v>0</v>
      </c>
    </row>
    <row r="92" spans="1:23" ht="13.5" thickBot="1" x14ac:dyDescent="0.25">
      <c r="L92" s="64" t="s">
        <v>12</v>
      </c>
      <c r="M92" s="75">
        <v>0</v>
      </c>
      <c r="N92" s="76">
        <v>0</v>
      </c>
      <c r="O92" s="208">
        <f>M92+N92</f>
        <v>0</v>
      </c>
      <c r="P92" s="201">
        <v>0</v>
      </c>
      <c r="Q92" s="182">
        <f>O92+P92</f>
        <v>0</v>
      </c>
      <c r="R92" s="75">
        <v>0</v>
      </c>
      <c r="S92" s="76">
        <v>19</v>
      </c>
      <c r="T92" s="208">
        <f>R92+S92</f>
        <v>19</v>
      </c>
      <c r="U92" s="201">
        <v>0</v>
      </c>
      <c r="V92" s="182">
        <f>T92+U92</f>
        <v>19</v>
      </c>
      <c r="W92" s="78">
        <f>IF(Q92=0,0,((V92/Q92)-1)*100)</f>
        <v>0</v>
      </c>
    </row>
    <row r="93" spans="1:23" ht="14.25" thickTop="1" thickBot="1" x14ac:dyDescent="0.25">
      <c r="L93" s="79" t="s">
        <v>57</v>
      </c>
      <c r="M93" s="80">
        <f t="shared" ref="M93:Q93" si="158">+M90+M91+M92</f>
        <v>0</v>
      </c>
      <c r="N93" s="198">
        <f t="shared" si="158"/>
        <v>0</v>
      </c>
      <c r="O93" s="206">
        <f t="shared" si="158"/>
        <v>0</v>
      </c>
      <c r="P93" s="81">
        <f t="shared" si="158"/>
        <v>0</v>
      </c>
      <c r="Q93" s="183">
        <f t="shared" si="158"/>
        <v>0</v>
      </c>
      <c r="R93" s="80">
        <f t="shared" ref="R93:V93" si="159">+R90+R91+R92</f>
        <v>0</v>
      </c>
      <c r="S93" s="198">
        <f t="shared" si="159"/>
        <v>60</v>
      </c>
      <c r="T93" s="206">
        <f t="shared" si="159"/>
        <v>60</v>
      </c>
      <c r="U93" s="81">
        <f t="shared" si="159"/>
        <v>0</v>
      </c>
      <c r="V93" s="183">
        <f t="shared" si="159"/>
        <v>60</v>
      </c>
      <c r="W93" s="82">
        <f t="shared" ref="W93" si="160">IF(Q93=0,0,((V93/Q93)-1)*100)</f>
        <v>0</v>
      </c>
    </row>
    <row r="94" spans="1:23" ht="13.5" thickTop="1" x14ac:dyDescent="0.2">
      <c r="L94" s="59" t="s">
        <v>13</v>
      </c>
      <c r="M94" s="75">
        <v>0</v>
      </c>
      <c r="N94" s="76">
        <v>15</v>
      </c>
      <c r="O94" s="182">
        <f t="shared" ref="O94" si="161">+M94+N94</f>
        <v>15</v>
      </c>
      <c r="P94" s="201">
        <v>0</v>
      </c>
      <c r="Q94" s="182">
        <f>O94+P94</f>
        <v>15</v>
      </c>
      <c r="R94" s="75">
        <v>0</v>
      </c>
      <c r="S94" s="76">
        <v>13</v>
      </c>
      <c r="T94" s="182">
        <f>R94+S94</f>
        <v>13</v>
      </c>
      <c r="U94" s="201">
        <v>0</v>
      </c>
      <c r="V94" s="182">
        <f>T94+U94</f>
        <v>13</v>
      </c>
      <c r="W94" s="78">
        <f t="shared" ref="W94" si="162">IF(Q94=0,0,((V94/Q94)-1)*100)</f>
        <v>-13.33333333333333</v>
      </c>
    </row>
    <row r="95" spans="1:23" x14ac:dyDescent="0.2">
      <c r="L95" s="59" t="s">
        <v>14</v>
      </c>
      <c r="M95" s="75">
        <v>0</v>
      </c>
      <c r="N95" s="76">
        <v>3</v>
      </c>
      <c r="O95" s="182">
        <f>+M95+N95</f>
        <v>3</v>
      </c>
      <c r="P95" s="201">
        <v>0</v>
      </c>
      <c r="Q95" s="182">
        <f>O95+P95</f>
        <v>3</v>
      </c>
      <c r="R95" s="75">
        <v>1</v>
      </c>
      <c r="S95" s="76">
        <v>0</v>
      </c>
      <c r="T95" s="182">
        <f t="shared" ref="T95:T97" si="163">R95+S95</f>
        <v>1</v>
      </c>
      <c r="U95" s="201">
        <v>0</v>
      </c>
      <c r="V95" s="182">
        <f>T95+U95</f>
        <v>1</v>
      </c>
      <c r="W95" s="78">
        <f>IF(Q95=0,0,((V95/Q95)-1)*100)</f>
        <v>-66.666666666666671</v>
      </c>
    </row>
    <row r="96" spans="1:23" ht="13.5" thickBot="1" x14ac:dyDescent="0.25">
      <c r="L96" s="59" t="s">
        <v>15</v>
      </c>
      <c r="M96" s="75">
        <v>0</v>
      </c>
      <c r="N96" s="76">
        <v>8</v>
      </c>
      <c r="O96" s="182">
        <f>+M96+N96</f>
        <v>8</v>
      </c>
      <c r="P96" s="201">
        <v>0</v>
      </c>
      <c r="Q96" s="182">
        <f>O96+P96</f>
        <v>8</v>
      </c>
      <c r="R96" s="75">
        <v>0</v>
      </c>
      <c r="S96" s="76">
        <v>0</v>
      </c>
      <c r="T96" s="182">
        <f t="shared" si="163"/>
        <v>0</v>
      </c>
      <c r="U96" s="201">
        <v>0</v>
      </c>
      <c r="V96" s="182">
        <f>T96+U96</f>
        <v>0</v>
      </c>
      <c r="W96" s="78">
        <f>IF(Q96=0,0,((V96/Q96)-1)*100)</f>
        <v>-100</v>
      </c>
    </row>
    <row r="97" spans="1:23" ht="14.25" thickTop="1" thickBot="1" x14ac:dyDescent="0.25">
      <c r="L97" s="79" t="s">
        <v>61</v>
      </c>
      <c r="M97" s="80">
        <f>+M94+M95+M96</f>
        <v>0</v>
      </c>
      <c r="N97" s="198">
        <f t="shared" ref="N97" si="164">+N94+N95+N96</f>
        <v>26</v>
      </c>
      <c r="O97" s="206">
        <f t="shared" ref="O97" si="165">+O94+O95+O96</f>
        <v>26</v>
      </c>
      <c r="P97" s="81">
        <f t="shared" ref="P97" si="166">+P94+P95+P96</f>
        <v>0</v>
      </c>
      <c r="Q97" s="183">
        <f t="shared" ref="Q97" si="167">+Q94+Q95+Q96</f>
        <v>26</v>
      </c>
      <c r="R97" s="80">
        <f>+R94+R95+R96</f>
        <v>1</v>
      </c>
      <c r="S97" s="198">
        <f>+S94+S95+S96</f>
        <v>13</v>
      </c>
      <c r="T97" s="206">
        <f t="shared" si="163"/>
        <v>14</v>
      </c>
      <c r="U97" s="81">
        <f t="shared" ref="U97" si="168">+U94+U95+U96</f>
        <v>0</v>
      </c>
      <c r="V97" s="183">
        <f t="shared" ref="V97" si="169">+V94+V95+V96</f>
        <v>14</v>
      </c>
      <c r="W97" s="82">
        <f t="shared" ref="W97" si="170">IF(Q97=0,0,((V97/Q97)-1)*100)</f>
        <v>-46.153846153846153</v>
      </c>
    </row>
    <row r="98" spans="1:23" ht="13.5" thickTop="1" x14ac:dyDescent="0.2">
      <c r="L98" s="59" t="s">
        <v>16</v>
      </c>
      <c r="M98" s="75">
        <v>0</v>
      </c>
      <c r="N98" s="76">
        <v>2</v>
      </c>
      <c r="O98" s="182">
        <f>+M98+N98</f>
        <v>2</v>
      </c>
      <c r="P98" s="201">
        <v>0</v>
      </c>
      <c r="Q98" s="182">
        <f>O98+P98</f>
        <v>2</v>
      </c>
      <c r="R98" s="75">
        <v>0</v>
      </c>
      <c r="S98" s="76">
        <v>0</v>
      </c>
      <c r="T98" s="182">
        <f>+R98+S98</f>
        <v>0</v>
      </c>
      <c r="U98" s="201">
        <v>0</v>
      </c>
      <c r="V98" s="182">
        <f>T98+U98</f>
        <v>0</v>
      </c>
      <c r="W98" s="78">
        <f>IF(Q98=0,0,((V98/Q98)-1)*100)</f>
        <v>-100</v>
      </c>
    </row>
    <row r="99" spans="1:23" ht="13.5" thickBot="1" x14ac:dyDescent="0.25">
      <c r="L99" s="59" t="s">
        <v>66</v>
      </c>
      <c r="M99" s="75">
        <v>0</v>
      </c>
      <c r="N99" s="76">
        <v>19</v>
      </c>
      <c r="O99" s="182">
        <f>+M99+N99</f>
        <v>19</v>
      </c>
      <c r="P99" s="201">
        <v>0</v>
      </c>
      <c r="Q99" s="182">
        <f>O99+P99</f>
        <v>19</v>
      </c>
      <c r="R99" s="75">
        <v>0</v>
      </c>
      <c r="S99" s="76">
        <v>0</v>
      </c>
      <c r="T99" s="182">
        <f>+R99+S99</f>
        <v>0</v>
      </c>
      <c r="U99" s="201">
        <v>0</v>
      </c>
      <c r="V99" s="182">
        <f>T99+U99</f>
        <v>0</v>
      </c>
      <c r="W99" s="78">
        <f t="shared" ref="W99" si="171">IF(Q99=0,0,((V99/Q99)-1)*100)</f>
        <v>-100</v>
      </c>
    </row>
    <row r="100" spans="1:23" ht="14.25" thickTop="1" thickBot="1" x14ac:dyDescent="0.25">
      <c r="L100" s="79" t="s">
        <v>67</v>
      </c>
      <c r="M100" s="80">
        <f>M97+M98+M99</f>
        <v>0</v>
      </c>
      <c r="N100" s="81">
        <f t="shared" ref="N100:V100" si="172">N97+N98+N99</f>
        <v>47</v>
      </c>
      <c r="O100" s="175">
        <f t="shared" si="172"/>
        <v>47</v>
      </c>
      <c r="P100" s="80">
        <f t="shared" si="172"/>
        <v>0</v>
      </c>
      <c r="Q100" s="175">
        <f t="shared" si="172"/>
        <v>47</v>
      </c>
      <c r="R100" s="80">
        <f t="shared" si="172"/>
        <v>1</v>
      </c>
      <c r="S100" s="81">
        <f t="shared" si="172"/>
        <v>13</v>
      </c>
      <c r="T100" s="175">
        <f t="shared" si="172"/>
        <v>14</v>
      </c>
      <c r="U100" s="80">
        <f t="shared" si="172"/>
        <v>0</v>
      </c>
      <c r="V100" s="175">
        <f t="shared" si="172"/>
        <v>14</v>
      </c>
      <c r="W100" s="82">
        <f t="shared" ref="W100" si="173">IF(Q100=0,0,((V100/Q100)-1)*100)</f>
        <v>-70.212765957446805</v>
      </c>
    </row>
    <row r="101" spans="1:23" ht="14.25" thickTop="1" thickBot="1" x14ac:dyDescent="0.25">
      <c r="L101" s="79" t="s">
        <v>68</v>
      </c>
      <c r="M101" s="80">
        <f>+M93+M97+M98+M99</f>
        <v>0</v>
      </c>
      <c r="N101" s="198">
        <f t="shared" ref="N101:V101" si="174">+N93+N97+N98+N99</f>
        <v>47</v>
      </c>
      <c r="O101" s="206">
        <f t="shared" si="174"/>
        <v>47</v>
      </c>
      <c r="P101" s="81">
        <f t="shared" si="174"/>
        <v>0</v>
      </c>
      <c r="Q101" s="183">
        <f t="shared" si="174"/>
        <v>47</v>
      </c>
      <c r="R101" s="80">
        <f t="shared" si="174"/>
        <v>1</v>
      </c>
      <c r="S101" s="198">
        <f t="shared" si="174"/>
        <v>73</v>
      </c>
      <c r="T101" s="206">
        <f t="shared" si="174"/>
        <v>74</v>
      </c>
      <c r="U101" s="81">
        <f t="shared" si="174"/>
        <v>0</v>
      </c>
      <c r="V101" s="183">
        <f t="shared" si="174"/>
        <v>74</v>
      </c>
      <c r="W101" s="82">
        <f>IF(Q101=0,0,((V101/Q101)-1)*100)</f>
        <v>57.446808510638306</v>
      </c>
    </row>
    <row r="102" spans="1:23" ht="14.25" thickTop="1" thickBot="1" x14ac:dyDescent="0.25">
      <c r="L102" s="59" t="s">
        <v>18</v>
      </c>
      <c r="M102" s="75">
        <v>0</v>
      </c>
      <c r="N102" s="76">
        <v>17</v>
      </c>
      <c r="O102" s="182">
        <f>+M102+N102</f>
        <v>17</v>
      </c>
      <c r="P102" s="202">
        <v>0</v>
      </c>
      <c r="Q102" s="184">
        <f>O102+P102</f>
        <v>17</v>
      </c>
      <c r="R102" s="75"/>
      <c r="S102" s="76"/>
      <c r="T102" s="182"/>
      <c r="U102" s="202"/>
      <c r="V102" s="184"/>
      <c r="W102" s="78"/>
    </row>
    <row r="103" spans="1:23" ht="14.25" thickTop="1" thickBot="1" x14ac:dyDescent="0.25">
      <c r="A103" s="3" t="str">
        <f>IF(ISERROR(F103/G103)," ",IF(F103/G103&gt;0.5,IF(F103/G103&lt;1.5," ","NOT OK"),"NOT OK"))</f>
        <v xml:space="preserve"> </v>
      </c>
      <c r="L103" s="84" t="s">
        <v>19</v>
      </c>
      <c r="M103" s="85">
        <f t="shared" ref="M103:Q103" si="175">+M98+M99+M102</f>
        <v>0</v>
      </c>
      <c r="N103" s="199">
        <f t="shared" si="175"/>
        <v>38</v>
      </c>
      <c r="O103" s="207">
        <f t="shared" si="175"/>
        <v>38</v>
      </c>
      <c r="P103" s="203">
        <f t="shared" si="175"/>
        <v>0</v>
      </c>
      <c r="Q103" s="185">
        <f t="shared" si="175"/>
        <v>38</v>
      </c>
      <c r="R103" s="85"/>
      <c r="S103" s="199"/>
      <c r="T103" s="207"/>
      <c r="U103" s="203"/>
      <c r="V103" s="185"/>
      <c r="W103" s="87"/>
    </row>
    <row r="104" spans="1:23" ht="13.5" thickTop="1" x14ac:dyDescent="0.2">
      <c r="L104" s="59" t="s">
        <v>21</v>
      </c>
      <c r="M104" s="75">
        <v>0</v>
      </c>
      <c r="N104" s="76">
        <v>4</v>
      </c>
      <c r="O104" s="182">
        <f>+M104+N104</f>
        <v>4</v>
      </c>
      <c r="P104" s="204">
        <v>0</v>
      </c>
      <c r="Q104" s="184">
        <f>O104+P104</f>
        <v>4</v>
      </c>
      <c r="R104" s="75"/>
      <c r="S104" s="76"/>
      <c r="T104" s="182"/>
      <c r="U104" s="204"/>
      <c r="V104" s="184"/>
      <c r="W104" s="78"/>
    </row>
    <row r="105" spans="1:23" x14ac:dyDescent="0.2">
      <c r="L105" s="59" t="s">
        <v>22</v>
      </c>
      <c r="M105" s="75">
        <v>1</v>
      </c>
      <c r="N105" s="76">
        <v>0</v>
      </c>
      <c r="O105" s="182">
        <f t="shared" ref="O105" si="176">+M105+N105</f>
        <v>1</v>
      </c>
      <c r="P105" s="201">
        <v>0</v>
      </c>
      <c r="Q105" s="184">
        <f>O105+P105</f>
        <v>1</v>
      </c>
      <c r="R105" s="75"/>
      <c r="S105" s="76"/>
      <c r="T105" s="182"/>
      <c r="U105" s="201"/>
      <c r="V105" s="184"/>
      <c r="W105" s="78"/>
    </row>
    <row r="106" spans="1:23" ht="13.5" thickBot="1" x14ac:dyDescent="0.25">
      <c r="L106" s="59" t="s">
        <v>23</v>
      </c>
      <c r="M106" s="75">
        <v>0</v>
      </c>
      <c r="N106" s="76">
        <v>0</v>
      </c>
      <c r="O106" s="182">
        <f>+M106+N106</f>
        <v>0</v>
      </c>
      <c r="P106" s="201">
        <v>0</v>
      </c>
      <c r="Q106" s="184">
        <f>O106+P106</f>
        <v>0</v>
      </c>
      <c r="R106" s="75"/>
      <c r="S106" s="76"/>
      <c r="T106" s="182"/>
      <c r="U106" s="201"/>
      <c r="V106" s="184"/>
      <c r="W106" s="78"/>
    </row>
    <row r="107" spans="1:23" ht="14.25" thickTop="1" thickBot="1" x14ac:dyDescent="0.25">
      <c r="L107" s="79" t="s">
        <v>40</v>
      </c>
      <c r="M107" s="80">
        <f t="shared" ref="M107:Q107" si="177">+M104+M105+M106</f>
        <v>1</v>
      </c>
      <c r="N107" s="198">
        <f t="shared" si="177"/>
        <v>4</v>
      </c>
      <c r="O107" s="206">
        <f t="shared" si="177"/>
        <v>5</v>
      </c>
      <c r="P107" s="81">
        <f t="shared" si="177"/>
        <v>0</v>
      </c>
      <c r="Q107" s="183">
        <f t="shared" si="177"/>
        <v>5</v>
      </c>
      <c r="R107" s="80"/>
      <c r="S107" s="198"/>
      <c r="T107" s="206"/>
      <c r="U107" s="81"/>
      <c r="V107" s="183"/>
      <c r="W107" s="82"/>
    </row>
    <row r="108" spans="1:23" ht="14.25" thickTop="1" thickBot="1" x14ac:dyDescent="0.25">
      <c r="L108" s="79" t="s">
        <v>63</v>
      </c>
      <c r="M108" s="80">
        <f t="shared" ref="M108:Q108" si="178">+M93+M97+M103+M107</f>
        <v>1</v>
      </c>
      <c r="N108" s="81">
        <f t="shared" si="178"/>
        <v>68</v>
      </c>
      <c r="O108" s="175">
        <f t="shared" si="178"/>
        <v>69</v>
      </c>
      <c r="P108" s="80">
        <f t="shared" si="178"/>
        <v>0</v>
      </c>
      <c r="Q108" s="175">
        <f t="shared" si="178"/>
        <v>69</v>
      </c>
      <c r="R108" s="80"/>
      <c r="S108" s="81"/>
      <c r="T108" s="175"/>
      <c r="U108" s="80"/>
      <c r="V108" s="175"/>
      <c r="W108" s="82"/>
    </row>
    <row r="109" spans="1:23" ht="14.25" thickTop="1" thickBot="1" x14ac:dyDescent="0.25">
      <c r="L109" s="89" t="s">
        <v>60</v>
      </c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1:23" ht="13.5" thickTop="1" x14ac:dyDescent="0.2">
      <c r="L110" s="525" t="s">
        <v>41</v>
      </c>
      <c r="M110" s="526"/>
      <c r="N110" s="526"/>
      <c r="O110" s="526"/>
      <c r="P110" s="526"/>
      <c r="Q110" s="526"/>
      <c r="R110" s="526"/>
      <c r="S110" s="526"/>
      <c r="T110" s="526"/>
      <c r="U110" s="526"/>
      <c r="V110" s="526"/>
      <c r="W110" s="527"/>
    </row>
    <row r="111" spans="1:23" ht="13.5" thickBot="1" x14ac:dyDescent="0.25">
      <c r="L111" s="519" t="s">
        <v>44</v>
      </c>
      <c r="M111" s="520"/>
      <c r="N111" s="520"/>
      <c r="O111" s="520"/>
      <c r="P111" s="520"/>
      <c r="Q111" s="520"/>
      <c r="R111" s="520"/>
      <c r="S111" s="520"/>
      <c r="T111" s="520"/>
      <c r="U111" s="520"/>
      <c r="V111" s="520"/>
      <c r="W111" s="521"/>
    </row>
    <row r="112" spans="1:23" ht="14.25" thickTop="1" thickBot="1" x14ac:dyDescent="0.25">
      <c r="L112" s="54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6" t="s">
        <v>34</v>
      </c>
    </row>
    <row r="113" spans="12:23" ht="14.25" thickTop="1" thickBot="1" x14ac:dyDescent="0.25">
      <c r="L113" s="57"/>
      <c r="M113" s="522" t="s">
        <v>64</v>
      </c>
      <c r="N113" s="523"/>
      <c r="O113" s="523"/>
      <c r="P113" s="523"/>
      <c r="Q113" s="524"/>
      <c r="R113" s="522" t="s">
        <v>65</v>
      </c>
      <c r="S113" s="523"/>
      <c r="T113" s="523"/>
      <c r="U113" s="523"/>
      <c r="V113" s="524"/>
      <c r="W113" s="311" t="s">
        <v>2</v>
      </c>
    </row>
    <row r="114" spans="12:23" ht="13.5" thickTop="1" x14ac:dyDescent="0.2">
      <c r="L114" s="59" t="s">
        <v>3</v>
      </c>
      <c r="M114" s="270"/>
      <c r="N114" s="54"/>
      <c r="O114" s="61"/>
      <c r="P114" s="62"/>
      <c r="Q114" s="61"/>
      <c r="R114" s="270"/>
      <c r="S114" s="54"/>
      <c r="T114" s="61"/>
      <c r="U114" s="62"/>
      <c r="V114" s="61"/>
      <c r="W114" s="312" t="s">
        <v>4</v>
      </c>
    </row>
    <row r="115" spans="12:23" ht="13.5" thickBot="1" x14ac:dyDescent="0.25">
      <c r="L115" s="64"/>
      <c r="M115" s="271" t="s">
        <v>35</v>
      </c>
      <c r="N115" s="66" t="s">
        <v>36</v>
      </c>
      <c r="O115" s="67" t="s">
        <v>37</v>
      </c>
      <c r="P115" s="68" t="s">
        <v>32</v>
      </c>
      <c r="Q115" s="67" t="s">
        <v>7</v>
      </c>
      <c r="R115" s="271" t="s">
        <v>35</v>
      </c>
      <c r="S115" s="66" t="s">
        <v>36</v>
      </c>
      <c r="T115" s="67" t="s">
        <v>37</v>
      </c>
      <c r="U115" s="68" t="s">
        <v>32</v>
      </c>
      <c r="V115" s="67" t="s">
        <v>7</v>
      </c>
      <c r="W115" s="313"/>
    </row>
    <row r="116" spans="12:23" ht="7.5" customHeight="1" thickTop="1" x14ac:dyDescent="0.2">
      <c r="L116" s="59"/>
      <c r="M116" s="272"/>
      <c r="N116" s="71"/>
      <c r="O116" s="72"/>
      <c r="P116" s="73"/>
      <c r="Q116" s="72"/>
      <c r="R116" s="272"/>
      <c r="S116" s="71"/>
      <c r="T116" s="72"/>
      <c r="U116" s="73"/>
      <c r="V116" s="72"/>
      <c r="W116" s="74"/>
    </row>
    <row r="117" spans="12:23" x14ac:dyDescent="0.2">
      <c r="L117" s="59" t="s">
        <v>10</v>
      </c>
      <c r="M117" s="273">
        <v>259</v>
      </c>
      <c r="N117" s="76">
        <v>87</v>
      </c>
      <c r="O117" s="182">
        <f>M117+N117</f>
        <v>346</v>
      </c>
      <c r="P117" s="77">
        <v>0</v>
      </c>
      <c r="Q117" s="182">
        <f>O117+P117</f>
        <v>346</v>
      </c>
      <c r="R117" s="273">
        <v>150</v>
      </c>
      <c r="S117" s="76">
        <v>207</v>
      </c>
      <c r="T117" s="182">
        <f>R117+S117</f>
        <v>357</v>
      </c>
      <c r="U117" s="77">
        <v>0</v>
      </c>
      <c r="V117" s="182">
        <f>T117+U117</f>
        <v>357</v>
      </c>
      <c r="W117" s="78">
        <f>IF(Q117=0,0,((V117/Q117)-1)*100)</f>
        <v>3.1791907514450823</v>
      </c>
    </row>
    <row r="118" spans="12:23" x14ac:dyDescent="0.2">
      <c r="L118" s="59" t="s">
        <v>11</v>
      </c>
      <c r="M118" s="273">
        <v>219</v>
      </c>
      <c r="N118" s="76">
        <v>101</v>
      </c>
      <c r="O118" s="182">
        <f>M118+N118</f>
        <v>320</v>
      </c>
      <c r="P118" s="77">
        <v>0</v>
      </c>
      <c r="Q118" s="182">
        <f>O118+P118</f>
        <v>320</v>
      </c>
      <c r="R118" s="273">
        <v>156</v>
      </c>
      <c r="S118" s="76">
        <v>205</v>
      </c>
      <c r="T118" s="182">
        <f>R118+S118</f>
        <v>361</v>
      </c>
      <c r="U118" s="77">
        <v>0</v>
      </c>
      <c r="V118" s="182">
        <f>T118+U118</f>
        <v>361</v>
      </c>
      <c r="W118" s="78">
        <f>IF(Q118=0,0,((V118/Q118)-1)*100)</f>
        <v>12.812500000000004</v>
      </c>
    </row>
    <row r="119" spans="12:23" ht="13.5" thickBot="1" x14ac:dyDescent="0.25">
      <c r="L119" s="64" t="s">
        <v>12</v>
      </c>
      <c r="M119" s="273">
        <v>222</v>
      </c>
      <c r="N119" s="76">
        <v>130</v>
      </c>
      <c r="O119" s="182">
        <f>M119+N119</f>
        <v>352</v>
      </c>
      <c r="P119" s="77">
        <v>0</v>
      </c>
      <c r="Q119" s="182">
        <f>O119+P119</f>
        <v>352</v>
      </c>
      <c r="R119" s="273">
        <v>195</v>
      </c>
      <c r="S119" s="76">
        <v>174</v>
      </c>
      <c r="T119" s="182">
        <f>R119+S119</f>
        <v>369</v>
      </c>
      <c r="U119" s="77">
        <v>0</v>
      </c>
      <c r="V119" s="182">
        <f>T119+U119</f>
        <v>369</v>
      </c>
      <c r="W119" s="78">
        <f>IF(Q119=0,0,((V119/Q119)-1)*100)</f>
        <v>4.8295454545454586</v>
      </c>
    </row>
    <row r="120" spans="12:23" ht="14.25" thickTop="1" thickBot="1" x14ac:dyDescent="0.25">
      <c r="L120" s="79" t="s">
        <v>38</v>
      </c>
      <c r="M120" s="81">
        <f t="shared" ref="M120:Q120" si="179">+M117+M118+M119</f>
        <v>700</v>
      </c>
      <c r="N120" s="198">
        <f t="shared" si="179"/>
        <v>318</v>
      </c>
      <c r="O120" s="206">
        <f t="shared" si="179"/>
        <v>1018</v>
      </c>
      <c r="P120" s="81">
        <f t="shared" si="179"/>
        <v>0</v>
      </c>
      <c r="Q120" s="183">
        <f t="shared" si="179"/>
        <v>1018</v>
      </c>
      <c r="R120" s="81">
        <f t="shared" ref="R120:V120" si="180">+R117+R118+R119</f>
        <v>501</v>
      </c>
      <c r="S120" s="198">
        <f t="shared" si="180"/>
        <v>586</v>
      </c>
      <c r="T120" s="206">
        <f t="shared" si="180"/>
        <v>1087</v>
      </c>
      <c r="U120" s="81">
        <f t="shared" si="180"/>
        <v>0</v>
      </c>
      <c r="V120" s="183">
        <f t="shared" si="180"/>
        <v>1087</v>
      </c>
      <c r="W120" s="82">
        <f t="shared" ref="W120" si="181">IF(Q120=0,0,((V120/Q120)-1)*100)</f>
        <v>6.7779960707269105</v>
      </c>
    </row>
    <row r="121" spans="12:23" ht="13.5" thickTop="1" x14ac:dyDescent="0.2">
      <c r="L121" s="59" t="s">
        <v>13</v>
      </c>
      <c r="M121" s="273">
        <v>294</v>
      </c>
      <c r="N121" s="76">
        <v>151</v>
      </c>
      <c r="O121" s="182">
        <f>M121+N121</f>
        <v>445</v>
      </c>
      <c r="P121" s="77">
        <v>0</v>
      </c>
      <c r="Q121" s="182">
        <f>O121+P121</f>
        <v>445</v>
      </c>
      <c r="R121" s="273">
        <v>168</v>
      </c>
      <c r="S121" s="76">
        <v>156</v>
      </c>
      <c r="T121" s="182">
        <f>R121+S121</f>
        <v>324</v>
      </c>
      <c r="U121" s="77">
        <v>0</v>
      </c>
      <c r="V121" s="182">
        <f>T121+U121</f>
        <v>324</v>
      </c>
      <c r="W121" s="78">
        <f t="shared" ref="W121" si="182">IF(Q121=0,0,((V121/Q121)-1)*100)</f>
        <v>-27.191011235955052</v>
      </c>
    </row>
    <row r="122" spans="12:23" x14ac:dyDescent="0.2">
      <c r="L122" s="59" t="s">
        <v>14</v>
      </c>
      <c r="M122" s="273">
        <v>201</v>
      </c>
      <c r="N122" s="76">
        <v>156</v>
      </c>
      <c r="O122" s="182">
        <f>M122+N122</f>
        <v>357</v>
      </c>
      <c r="P122" s="77">
        <v>0</v>
      </c>
      <c r="Q122" s="182">
        <f>O122+P122</f>
        <v>357</v>
      </c>
      <c r="R122" s="273">
        <v>170</v>
      </c>
      <c r="S122" s="76">
        <v>137</v>
      </c>
      <c r="T122" s="182">
        <f>R122+S122</f>
        <v>307</v>
      </c>
      <c r="U122" s="77">
        <v>0</v>
      </c>
      <c r="V122" s="182">
        <f>T122+U122</f>
        <v>307</v>
      </c>
      <c r="W122" s="78">
        <f>IF(Q122=0,0,((V122/Q122)-1)*100)</f>
        <v>-14.005602240896353</v>
      </c>
    </row>
    <row r="123" spans="12:23" ht="13.5" thickBot="1" x14ac:dyDescent="0.25">
      <c r="L123" s="59" t="s">
        <v>15</v>
      </c>
      <c r="M123" s="273">
        <v>213</v>
      </c>
      <c r="N123" s="76">
        <v>194</v>
      </c>
      <c r="O123" s="182">
        <f>M123+N123</f>
        <v>407</v>
      </c>
      <c r="P123" s="77">
        <v>0</v>
      </c>
      <c r="Q123" s="182">
        <f>O123+P123</f>
        <v>407</v>
      </c>
      <c r="R123" s="273">
        <v>116</v>
      </c>
      <c r="S123" s="76">
        <v>142</v>
      </c>
      <c r="T123" s="182">
        <f>R123+S123</f>
        <v>258</v>
      </c>
      <c r="U123" s="77">
        <v>0</v>
      </c>
      <c r="V123" s="182">
        <f>T123+U123</f>
        <v>258</v>
      </c>
      <c r="W123" s="78">
        <f>IF(Q123=0,0,((V123/Q123)-1)*100)</f>
        <v>-36.609336609336609</v>
      </c>
    </row>
    <row r="124" spans="12:23" ht="14.25" thickTop="1" thickBot="1" x14ac:dyDescent="0.25">
      <c r="L124" s="79" t="s">
        <v>61</v>
      </c>
      <c r="M124" s="80">
        <f>+M121+M122+M123</f>
        <v>708</v>
      </c>
      <c r="N124" s="198">
        <f t="shared" ref="N124:V124" si="183">+N121+N122+N123</f>
        <v>501</v>
      </c>
      <c r="O124" s="206">
        <f t="shared" si="183"/>
        <v>1209</v>
      </c>
      <c r="P124" s="81">
        <f t="shared" si="183"/>
        <v>0</v>
      </c>
      <c r="Q124" s="183">
        <f t="shared" si="183"/>
        <v>1209</v>
      </c>
      <c r="R124" s="80">
        <f>+R121+R122+R123</f>
        <v>454</v>
      </c>
      <c r="S124" s="198">
        <f>+S121+S122+S123</f>
        <v>435</v>
      </c>
      <c r="T124" s="206">
        <f t="shared" si="183"/>
        <v>889</v>
      </c>
      <c r="U124" s="81">
        <f t="shared" si="183"/>
        <v>0</v>
      </c>
      <c r="V124" s="183">
        <f t="shared" si="183"/>
        <v>889</v>
      </c>
      <c r="W124" s="82">
        <f t="shared" ref="W124" si="184">IF(Q124=0,0,((V124/Q124)-1)*100)</f>
        <v>-26.46815550041357</v>
      </c>
    </row>
    <row r="125" spans="12:23" ht="13.5" thickTop="1" x14ac:dyDescent="0.2">
      <c r="L125" s="59" t="s">
        <v>16</v>
      </c>
      <c r="M125" s="273">
        <v>152</v>
      </c>
      <c r="N125" s="76">
        <v>113</v>
      </c>
      <c r="O125" s="182">
        <f>SUM(M125:N125)</f>
        <v>265</v>
      </c>
      <c r="P125" s="77">
        <v>0</v>
      </c>
      <c r="Q125" s="182">
        <f>O125+P125</f>
        <v>265</v>
      </c>
      <c r="R125" s="273">
        <v>33</v>
      </c>
      <c r="S125" s="76">
        <v>84</v>
      </c>
      <c r="T125" s="182">
        <f>SUM(R125:S125)</f>
        <v>117</v>
      </c>
      <c r="U125" s="77">
        <v>2</v>
      </c>
      <c r="V125" s="182">
        <f>T125+U125</f>
        <v>119</v>
      </c>
      <c r="W125" s="78">
        <f>IF(Q125=0,0,((V125/Q125)-1)*100)</f>
        <v>-55.094339622641506</v>
      </c>
    </row>
    <row r="126" spans="12:23" ht="13.5" thickBot="1" x14ac:dyDescent="0.25">
      <c r="L126" s="59" t="s">
        <v>66</v>
      </c>
      <c r="M126" s="273">
        <v>128</v>
      </c>
      <c r="N126" s="76">
        <v>89</v>
      </c>
      <c r="O126" s="182">
        <f>SUM(M126:N126)</f>
        <v>217</v>
      </c>
      <c r="P126" s="77">
        <v>0</v>
      </c>
      <c r="Q126" s="182">
        <f>O126+P126</f>
        <v>217</v>
      </c>
      <c r="R126" s="273">
        <v>81</v>
      </c>
      <c r="S126" s="76">
        <v>107</v>
      </c>
      <c r="T126" s="182">
        <f>SUM(R126:S126)</f>
        <v>188</v>
      </c>
      <c r="U126" s="77">
        <v>0</v>
      </c>
      <c r="V126" s="182">
        <f>T126+U126</f>
        <v>188</v>
      </c>
      <c r="W126" s="78">
        <f t="shared" ref="W126:W127" si="185">IF(Q126=0,0,((V126/Q126)-1)*100)</f>
        <v>-13.364055299539167</v>
      </c>
    </row>
    <row r="127" spans="12:23" ht="14.25" thickTop="1" thickBot="1" x14ac:dyDescent="0.25">
      <c r="L127" s="79" t="s">
        <v>67</v>
      </c>
      <c r="M127" s="80">
        <f>M124+M125+M126</f>
        <v>988</v>
      </c>
      <c r="N127" s="81">
        <f t="shared" ref="N127" si="186">N124+N125+N126</f>
        <v>703</v>
      </c>
      <c r="O127" s="175">
        <f t="shared" ref="O127" si="187">O124+O125+O126</f>
        <v>1691</v>
      </c>
      <c r="P127" s="80">
        <f t="shared" ref="P127" si="188">P124+P125+P126</f>
        <v>0</v>
      </c>
      <c r="Q127" s="175">
        <f t="shared" ref="Q127" si="189">Q124+Q125+Q126</f>
        <v>1691</v>
      </c>
      <c r="R127" s="80">
        <f t="shared" ref="R127" si="190">R124+R125+R126</f>
        <v>568</v>
      </c>
      <c r="S127" s="81">
        <f t="shared" ref="S127" si="191">S124+S125+S126</f>
        <v>626</v>
      </c>
      <c r="T127" s="175">
        <f t="shared" ref="T127" si="192">T124+T125+T126</f>
        <v>1194</v>
      </c>
      <c r="U127" s="80">
        <f t="shared" ref="U127" si="193">U124+U125+U126</f>
        <v>2</v>
      </c>
      <c r="V127" s="175">
        <f t="shared" ref="V127" si="194">V124+V125+V126</f>
        <v>1196</v>
      </c>
      <c r="W127" s="82">
        <f t="shared" si="185"/>
        <v>-29.272619751626262</v>
      </c>
    </row>
    <row r="128" spans="12:23" ht="14.25" thickTop="1" thickBot="1" x14ac:dyDescent="0.25">
      <c r="L128" s="79" t="s">
        <v>68</v>
      </c>
      <c r="M128" s="80">
        <f>+M120+M124+M125+M126</f>
        <v>1688</v>
      </c>
      <c r="N128" s="198">
        <f t="shared" ref="N128:V128" si="195">+N120+N124+N125+N126</f>
        <v>1021</v>
      </c>
      <c r="O128" s="206">
        <f t="shared" si="195"/>
        <v>2709</v>
      </c>
      <c r="P128" s="81">
        <f t="shared" si="195"/>
        <v>0</v>
      </c>
      <c r="Q128" s="183">
        <f t="shared" si="195"/>
        <v>2709</v>
      </c>
      <c r="R128" s="80">
        <f t="shared" si="195"/>
        <v>1069</v>
      </c>
      <c r="S128" s="198">
        <f t="shared" si="195"/>
        <v>1212</v>
      </c>
      <c r="T128" s="206">
        <f t="shared" si="195"/>
        <v>2281</v>
      </c>
      <c r="U128" s="81">
        <f t="shared" si="195"/>
        <v>2</v>
      </c>
      <c r="V128" s="183">
        <f t="shared" si="195"/>
        <v>2283</v>
      </c>
      <c r="W128" s="82">
        <f>IF(Q128=0,0,((V128/Q128)-1)*100)</f>
        <v>-15.725359911406422</v>
      </c>
    </row>
    <row r="129" spans="1:23" ht="14.25" thickTop="1" thickBot="1" x14ac:dyDescent="0.25">
      <c r="L129" s="59" t="s">
        <v>18</v>
      </c>
      <c r="M129" s="273">
        <v>129</v>
      </c>
      <c r="N129" s="76">
        <v>82</v>
      </c>
      <c r="O129" s="184">
        <f>SUM(M129:N129)</f>
        <v>211</v>
      </c>
      <c r="P129" s="83">
        <v>0</v>
      </c>
      <c r="Q129" s="184">
        <f>O129+P129</f>
        <v>211</v>
      </c>
      <c r="R129" s="273"/>
      <c r="S129" s="76"/>
      <c r="T129" s="184"/>
      <c r="U129" s="83"/>
      <c r="V129" s="184"/>
      <c r="W129" s="78"/>
    </row>
    <row r="130" spans="1:23" ht="14.25" thickTop="1" thickBot="1" x14ac:dyDescent="0.25">
      <c r="A130" s="3" t="str">
        <f>IF(ISERROR(F130/G130)," ",IF(F130/G130&gt;0.5,IF(F130/G130&lt;1.5," ","NOT OK"),"NOT OK"))</f>
        <v xml:space="preserve"> </v>
      </c>
      <c r="L130" s="84" t="s">
        <v>19</v>
      </c>
      <c r="M130" s="85">
        <f t="shared" ref="M130:Q130" si="196">+M125+M126+M129</f>
        <v>409</v>
      </c>
      <c r="N130" s="199">
        <f t="shared" si="196"/>
        <v>284</v>
      </c>
      <c r="O130" s="207">
        <f t="shared" si="196"/>
        <v>693</v>
      </c>
      <c r="P130" s="203">
        <f t="shared" si="196"/>
        <v>0</v>
      </c>
      <c r="Q130" s="185">
        <f t="shared" si="196"/>
        <v>693</v>
      </c>
      <c r="R130" s="85"/>
      <c r="S130" s="199"/>
      <c r="T130" s="207"/>
      <c r="U130" s="203"/>
      <c r="V130" s="185"/>
      <c r="W130" s="87"/>
    </row>
    <row r="131" spans="1:23" ht="13.5" thickTop="1" x14ac:dyDescent="0.2">
      <c r="A131" s="324"/>
      <c r="K131" s="324"/>
      <c r="L131" s="59" t="s">
        <v>21</v>
      </c>
      <c r="M131" s="273">
        <v>149</v>
      </c>
      <c r="N131" s="76">
        <v>98</v>
      </c>
      <c r="O131" s="184">
        <f>SUM(M131:N131)</f>
        <v>247</v>
      </c>
      <c r="P131" s="88">
        <v>0</v>
      </c>
      <c r="Q131" s="184">
        <f>O131+P131</f>
        <v>247</v>
      </c>
      <c r="R131" s="273"/>
      <c r="S131" s="76"/>
      <c r="T131" s="184"/>
      <c r="U131" s="88"/>
      <c r="V131" s="184"/>
      <c r="W131" s="78"/>
    </row>
    <row r="132" spans="1:23" x14ac:dyDescent="0.2">
      <c r="A132" s="324"/>
      <c r="K132" s="324"/>
      <c r="L132" s="59" t="s">
        <v>22</v>
      </c>
      <c r="M132" s="273">
        <v>162</v>
      </c>
      <c r="N132" s="76">
        <v>163</v>
      </c>
      <c r="O132" s="184">
        <f>SUM(M132:N132)</f>
        <v>325</v>
      </c>
      <c r="P132" s="77">
        <v>0</v>
      </c>
      <c r="Q132" s="184">
        <f>O132+P132</f>
        <v>325</v>
      </c>
      <c r="R132" s="273"/>
      <c r="S132" s="76"/>
      <c r="T132" s="184"/>
      <c r="U132" s="77"/>
      <c r="V132" s="184"/>
      <c r="W132" s="78"/>
    </row>
    <row r="133" spans="1:23" ht="13.5" thickBot="1" x14ac:dyDescent="0.25">
      <c r="A133" s="324"/>
      <c r="K133" s="324"/>
      <c r="L133" s="59" t="s">
        <v>23</v>
      </c>
      <c r="M133" s="273">
        <v>122</v>
      </c>
      <c r="N133" s="76">
        <v>122</v>
      </c>
      <c r="O133" s="184">
        <f>SUM(M133:N133)</f>
        <v>244</v>
      </c>
      <c r="P133" s="77">
        <v>0</v>
      </c>
      <c r="Q133" s="184">
        <f>O133+P133</f>
        <v>244</v>
      </c>
      <c r="R133" s="273"/>
      <c r="S133" s="76"/>
      <c r="T133" s="184"/>
      <c r="U133" s="77"/>
      <c r="V133" s="184"/>
      <c r="W133" s="78"/>
    </row>
    <row r="134" spans="1:23" ht="14.25" thickTop="1" thickBot="1" x14ac:dyDescent="0.25">
      <c r="L134" s="79" t="s">
        <v>40</v>
      </c>
      <c r="M134" s="80">
        <f t="shared" ref="M134:Q134" si="197">+M131+M132+M133</f>
        <v>433</v>
      </c>
      <c r="N134" s="198">
        <f t="shared" si="197"/>
        <v>383</v>
      </c>
      <c r="O134" s="206">
        <f t="shared" si="197"/>
        <v>816</v>
      </c>
      <c r="P134" s="81">
        <f t="shared" si="197"/>
        <v>0</v>
      </c>
      <c r="Q134" s="183">
        <f t="shared" si="197"/>
        <v>816</v>
      </c>
      <c r="R134" s="80"/>
      <c r="S134" s="198"/>
      <c r="T134" s="206"/>
      <c r="U134" s="81"/>
      <c r="V134" s="183"/>
      <c r="W134" s="82"/>
    </row>
    <row r="135" spans="1:23" ht="14.25" thickTop="1" thickBot="1" x14ac:dyDescent="0.25">
      <c r="L135" s="79" t="s">
        <v>63</v>
      </c>
      <c r="M135" s="80">
        <f t="shared" ref="M135:Q135" si="198">+M120+M128+M130+M134</f>
        <v>3230</v>
      </c>
      <c r="N135" s="81">
        <f t="shared" si="198"/>
        <v>2006</v>
      </c>
      <c r="O135" s="175">
        <f t="shared" si="198"/>
        <v>5236</v>
      </c>
      <c r="P135" s="80">
        <f t="shared" si="198"/>
        <v>0</v>
      </c>
      <c r="Q135" s="175">
        <f t="shared" si="198"/>
        <v>5236</v>
      </c>
      <c r="R135" s="80"/>
      <c r="S135" s="81"/>
      <c r="T135" s="175"/>
      <c r="U135" s="80"/>
      <c r="V135" s="175"/>
      <c r="W135" s="82"/>
    </row>
    <row r="136" spans="1:23" ht="14.25" thickTop="1" thickBot="1" x14ac:dyDescent="0.25">
      <c r="L136" s="89" t="s">
        <v>60</v>
      </c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1:23" ht="13.5" thickTop="1" x14ac:dyDescent="0.2">
      <c r="L137" s="525" t="s">
        <v>42</v>
      </c>
      <c r="M137" s="526"/>
      <c r="N137" s="526"/>
      <c r="O137" s="526"/>
      <c r="P137" s="526"/>
      <c r="Q137" s="526"/>
      <c r="R137" s="526"/>
      <c r="S137" s="526"/>
      <c r="T137" s="526"/>
      <c r="U137" s="526"/>
      <c r="V137" s="526"/>
      <c r="W137" s="527"/>
    </row>
    <row r="138" spans="1:23" ht="13.5" thickBot="1" x14ac:dyDescent="0.25">
      <c r="L138" s="519" t="s">
        <v>45</v>
      </c>
      <c r="M138" s="520"/>
      <c r="N138" s="520"/>
      <c r="O138" s="520"/>
      <c r="P138" s="520"/>
      <c r="Q138" s="520"/>
      <c r="R138" s="520"/>
      <c r="S138" s="520"/>
      <c r="T138" s="520"/>
      <c r="U138" s="520"/>
      <c r="V138" s="520"/>
      <c r="W138" s="521"/>
    </row>
    <row r="139" spans="1:23" ht="14.25" thickTop="1" thickBot="1" x14ac:dyDescent="0.25">
      <c r="L139" s="54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6" t="s">
        <v>34</v>
      </c>
    </row>
    <row r="140" spans="1:23" ht="14.25" thickTop="1" thickBot="1" x14ac:dyDescent="0.25">
      <c r="L140" s="57"/>
      <c r="M140" s="522" t="s">
        <v>64</v>
      </c>
      <c r="N140" s="523"/>
      <c r="O140" s="523"/>
      <c r="P140" s="523"/>
      <c r="Q140" s="524"/>
      <c r="R140" s="522" t="s">
        <v>65</v>
      </c>
      <c r="S140" s="523"/>
      <c r="T140" s="523"/>
      <c r="U140" s="523"/>
      <c r="V140" s="524"/>
      <c r="W140" s="311" t="s">
        <v>2</v>
      </c>
    </row>
    <row r="141" spans="1:23" ht="13.5" thickTop="1" x14ac:dyDescent="0.2">
      <c r="L141" s="59" t="s">
        <v>3</v>
      </c>
      <c r="M141" s="60"/>
      <c r="N141" s="54"/>
      <c r="O141" s="61"/>
      <c r="P141" s="62"/>
      <c r="Q141" s="98"/>
      <c r="R141" s="60"/>
      <c r="S141" s="54"/>
      <c r="T141" s="61"/>
      <c r="U141" s="62"/>
      <c r="V141" s="98"/>
      <c r="W141" s="312" t="s">
        <v>4</v>
      </c>
    </row>
    <row r="142" spans="1:23" ht="13.5" thickBot="1" x14ac:dyDescent="0.25">
      <c r="L142" s="64"/>
      <c r="M142" s="65" t="s">
        <v>35</v>
      </c>
      <c r="N142" s="66" t="s">
        <v>36</v>
      </c>
      <c r="O142" s="67" t="s">
        <v>37</v>
      </c>
      <c r="P142" s="68" t="s">
        <v>32</v>
      </c>
      <c r="Q142" s="507" t="s">
        <v>7</v>
      </c>
      <c r="R142" s="65" t="s">
        <v>35</v>
      </c>
      <c r="S142" s="66" t="s">
        <v>36</v>
      </c>
      <c r="T142" s="67" t="s">
        <v>37</v>
      </c>
      <c r="U142" s="68" t="s">
        <v>32</v>
      </c>
      <c r="V142" s="99" t="s">
        <v>7</v>
      </c>
      <c r="W142" s="313"/>
    </row>
    <row r="143" spans="1:23" ht="5.25" customHeight="1" thickTop="1" x14ac:dyDescent="0.2">
      <c r="L143" s="59"/>
      <c r="M143" s="70"/>
      <c r="N143" s="71"/>
      <c r="O143" s="72"/>
      <c r="P143" s="73"/>
      <c r="Q143" s="142"/>
      <c r="R143" s="70"/>
      <c r="S143" s="71"/>
      <c r="T143" s="72"/>
      <c r="U143" s="73"/>
      <c r="V143" s="142"/>
      <c r="W143" s="74"/>
    </row>
    <row r="144" spans="1:23" x14ac:dyDescent="0.2">
      <c r="L144" s="59" t="s">
        <v>10</v>
      </c>
      <c r="M144" s="75">
        <f>M90+M117</f>
        <v>259</v>
      </c>
      <c r="N144" s="76">
        <f>N117+N90</f>
        <v>87</v>
      </c>
      <c r="O144" s="182">
        <f>M144+N144</f>
        <v>346</v>
      </c>
      <c r="P144" s="77">
        <f>+P90+P117</f>
        <v>0</v>
      </c>
      <c r="Q144" s="188">
        <f>O144+P144</f>
        <v>346</v>
      </c>
      <c r="R144" s="75">
        <f>R90+R117</f>
        <v>150</v>
      </c>
      <c r="S144" s="76">
        <f>S117+S90</f>
        <v>222</v>
      </c>
      <c r="T144" s="182">
        <f>R144+S144</f>
        <v>372</v>
      </c>
      <c r="U144" s="77">
        <f>+U90+U117</f>
        <v>0</v>
      </c>
      <c r="V144" s="188">
        <f>T144+U144</f>
        <v>372</v>
      </c>
      <c r="W144" s="78">
        <f>IF(Q144=0,0,((V144/Q144)-1)*100)</f>
        <v>7.5144508670520249</v>
      </c>
    </row>
    <row r="145" spans="1:23" x14ac:dyDescent="0.2">
      <c r="L145" s="59" t="s">
        <v>11</v>
      </c>
      <c r="M145" s="75">
        <f>+M91+M118</f>
        <v>219</v>
      </c>
      <c r="N145" s="76">
        <f>+N91+N118</f>
        <v>101</v>
      </c>
      <c r="O145" s="182">
        <f>M145+N145</f>
        <v>320</v>
      </c>
      <c r="P145" s="77">
        <f>+P91+P118</f>
        <v>0</v>
      </c>
      <c r="Q145" s="188">
        <f>O145+P145</f>
        <v>320</v>
      </c>
      <c r="R145" s="75">
        <f>+R91+R118</f>
        <v>156</v>
      </c>
      <c r="S145" s="76">
        <f>+S91+S118</f>
        <v>231</v>
      </c>
      <c r="T145" s="182">
        <f>R145+S145</f>
        <v>387</v>
      </c>
      <c r="U145" s="77">
        <f>+U91+U118</f>
        <v>0</v>
      </c>
      <c r="V145" s="188">
        <f>T145+U145</f>
        <v>387</v>
      </c>
      <c r="W145" s="78">
        <f>IF(Q145=0,0,((V145/Q145)-1)*100)</f>
        <v>20.937500000000007</v>
      </c>
    </row>
    <row r="146" spans="1:23" ht="13.5" thickBot="1" x14ac:dyDescent="0.25">
      <c r="L146" s="64" t="s">
        <v>12</v>
      </c>
      <c r="M146" s="75">
        <f>+M92+M119</f>
        <v>222</v>
      </c>
      <c r="N146" s="76">
        <f>+N92+N119</f>
        <v>130</v>
      </c>
      <c r="O146" s="182">
        <f>M146+N146</f>
        <v>352</v>
      </c>
      <c r="P146" s="77">
        <f>+P92+P119</f>
        <v>0</v>
      </c>
      <c r="Q146" s="188">
        <f>O146+P146</f>
        <v>352</v>
      </c>
      <c r="R146" s="75">
        <f>+R92+R119</f>
        <v>195</v>
      </c>
      <c r="S146" s="76">
        <f>+S92+S119</f>
        <v>193</v>
      </c>
      <c r="T146" s="182">
        <f>R146+S146</f>
        <v>388</v>
      </c>
      <c r="U146" s="77">
        <f>+U92+U119</f>
        <v>0</v>
      </c>
      <c r="V146" s="188">
        <f>T146+U146</f>
        <v>388</v>
      </c>
      <c r="W146" s="78">
        <f>IF(Q146=0,0,((V146/Q146)-1)*100)</f>
        <v>10.22727272727273</v>
      </c>
    </row>
    <row r="147" spans="1:23" ht="14.25" thickTop="1" thickBot="1" x14ac:dyDescent="0.25">
      <c r="L147" s="79" t="s">
        <v>38</v>
      </c>
      <c r="M147" s="80">
        <f t="shared" ref="M147:Q147" si="199">+M144+M145+M146</f>
        <v>700</v>
      </c>
      <c r="N147" s="198">
        <f t="shared" si="199"/>
        <v>318</v>
      </c>
      <c r="O147" s="206">
        <f t="shared" si="199"/>
        <v>1018</v>
      </c>
      <c r="P147" s="81">
        <f t="shared" si="199"/>
        <v>0</v>
      </c>
      <c r="Q147" s="183">
        <f t="shared" si="199"/>
        <v>1018</v>
      </c>
      <c r="R147" s="80">
        <f t="shared" ref="R147:V147" si="200">+R144+R145+R146</f>
        <v>501</v>
      </c>
      <c r="S147" s="198">
        <f t="shared" si="200"/>
        <v>646</v>
      </c>
      <c r="T147" s="206">
        <f t="shared" si="200"/>
        <v>1147</v>
      </c>
      <c r="U147" s="81">
        <f t="shared" si="200"/>
        <v>0</v>
      </c>
      <c r="V147" s="183">
        <f t="shared" si="200"/>
        <v>1147</v>
      </c>
      <c r="W147" s="82">
        <f t="shared" ref="W147" si="201">IF(Q147=0,0,((V147/Q147)-1)*100)</f>
        <v>12.671905697445961</v>
      </c>
    </row>
    <row r="148" spans="1:23" ht="13.5" thickTop="1" x14ac:dyDescent="0.2">
      <c r="L148" s="59" t="s">
        <v>13</v>
      </c>
      <c r="M148" s="75">
        <f t="shared" ref="M148:N150" si="202">+M94+M121</f>
        <v>294</v>
      </c>
      <c r="N148" s="76">
        <f t="shared" si="202"/>
        <v>166</v>
      </c>
      <c r="O148" s="182">
        <f t="shared" ref="O148" si="203">M148+N148</f>
        <v>460</v>
      </c>
      <c r="P148" s="77">
        <f>+P94+P121</f>
        <v>0</v>
      </c>
      <c r="Q148" s="188">
        <f>O148+P148</f>
        <v>460</v>
      </c>
      <c r="R148" s="75">
        <f t="shared" ref="R148:S150" si="204">+R94+R121</f>
        <v>168</v>
      </c>
      <c r="S148" s="76">
        <f t="shared" si="204"/>
        <v>169</v>
      </c>
      <c r="T148" s="182">
        <f>R148+S148</f>
        <v>337</v>
      </c>
      <c r="U148" s="77">
        <f>+U94+U121</f>
        <v>0</v>
      </c>
      <c r="V148" s="188">
        <f>T148+U148</f>
        <v>337</v>
      </c>
      <c r="W148" s="78">
        <f>IF(Q148=0,0,((V148/Q148)-1)*100)</f>
        <v>-26.739130434782609</v>
      </c>
    </row>
    <row r="149" spans="1:23" x14ac:dyDescent="0.2">
      <c r="L149" s="59" t="s">
        <v>14</v>
      </c>
      <c r="M149" s="75">
        <f t="shared" si="202"/>
        <v>201</v>
      </c>
      <c r="N149" s="76">
        <f t="shared" si="202"/>
        <v>159</v>
      </c>
      <c r="O149" s="182">
        <f>M149+N149</f>
        <v>360</v>
      </c>
      <c r="P149" s="77">
        <f>+P95+P122</f>
        <v>0</v>
      </c>
      <c r="Q149" s="188">
        <f>O149+P149</f>
        <v>360</v>
      </c>
      <c r="R149" s="75">
        <f t="shared" si="204"/>
        <v>171</v>
      </c>
      <c r="S149" s="76">
        <f t="shared" si="204"/>
        <v>137</v>
      </c>
      <c r="T149" s="182">
        <f t="shared" ref="T149:T152" si="205">R149+S149</f>
        <v>308</v>
      </c>
      <c r="U149" s="77">
        <f>+U95+U122</f>
        <v>0</v>
      </c>
      <c r="V149" s="188">
        <f>T149+U149</f>
        <v>308</v>
      </c>
      <c r="W149" s="78">
        <f>IF(Q149=0,0,((V149/Q149)-1)*100)</f>
        <v>-14.444444444444448</v>
      </c>
    </row>
    <row r="150" spans="1:23" ht="13.5" thickBot="1" x14ac:dyDescent="0.25">
      <c r="L150" s="59" t="s">
        <v>15</v>
      </c>
      <c r="M150" s="75">
        <f t="shared" si="202"/>
        <v>213</v>
      </c>
      <c r="N150" s="76">
        <f t="shared" si="202"/>
        <v>202</v>
      </c>
      <c r="O150" s="182">
        <f>M150+N150</f>
        <v>415</v>
      </c>
      <c r="P150" s="77">
        <f>+P96+P123</f>
        <v>0</v>
      </c>
      <c r="Q150" s="188">
        <f>O150+P150</f>
        <v>415</v>
      </c>
      <c r="R150" s="75">
        <f t="shared" si="204"/>
        <v>116</v>
      </c>
      <c r="S150" s="76">
        <f t="shared" si="204"/>
        <v>142</v>
      </c>
      <c r="T150" s="182">
        <f t="shared" si="205"/>
        <v>258</v>
      </c>
      <c r="U150" s="77">
        <f>+U96+U123</f>
        <v>0</v>
      </c>
      <c r="V150" s="188">
        <f>T150+U150</f>
        <v>258</v>
      </c>
      <c r="W150" s="78">
        <f>IF(Q150=0,0,((V150/Q150)-1)*100)</f>
        <v>-37.831325301204821</v>
      </c>
    </row>
    <row r="151" spans="1:23" ht="14.25" thickTop="1" thickBot="1" x14ac:dyDescent="0.25">
      <c r="L151" s="79" t="s">
        <v>61</v>
      </c>
      <c r="M151" s="80">
        <f>+M148+M149+M150</f>
        <v>708</v>
      </c>
      <c r="N151" s="198">
        <f t="shared" ref="N151:V151" si="206">+N148+N149+N150</f>
        <v>527</v>
      </c>
      <c r="O151" s="206">
        <f t="shared" si="206"/>
        <v>1235</v>
      </c>
      <c r="P151" s="81">
        <f t="shared" si="206"/>
        <v>0</v>
      </c>
      <c r="Q151" s="183">
        <f t="shared" si="206"/>
        <v>1235</v>
      </c>
      <c r="R151" s="80">
        <f>+R148+R149+R150</f>
        <v>455</v>
      </c>
      <c r="S151" s="198">
        <f>+S148+S149+S150</f>
        <v>448</v>
      </c>
      <c r="T151" s="206">
        <f t="shared" si="205"/>
        <v>903</v>
      </c>
      <c r="U151" s="81">
        <f t="shared" si="206"/>
        <v>0</v>
      </c>
      <c r="V151" s="183">
        <f t="shared" si="206"/>
        <v>903</v>
      </c>
      <c r="W151" s="82">
        <f t="shared" ref="W151" si="207">IF(Q151=0,0,((V151/Q151)-1)*100)</f>
        <v>-26.882591093117412</v>
      </c>
    </row>
    <row r="152" spans="1:23" ht="13.5" thickTop="1" x14ac:dyDescent="0.2">
      <c r="L152" s="59" t="s">
        <v>16</v>
      </c>
      <c r="M152" s="75">
        <f>+M98+M125</f>
        <v>152</v>
      </c>
      <c r="N152" s="76">
        <f>+N98+N125</f>
        <v>115</v>
      </c>
      <c r="O152" s="182">
        <f t="shared" ref="O152" si="208">M152+N152</f>
        <v>267</v>
      </c>
      <c r="P152" s="77">
        <f>+P98+P125</f>
        <v>0</v>
      </c>
      <c r="Q152" s="188">
        <f t="shared" ref="Q152" si="209">O152+P152</f>
        <v>267</v>
      </c>
      <c r="R152" s="75">
        <f>+R98+R125</f>
        <v>33</v>
      </c>
      <c r="S152" s="76">
        <f>+S98+S125</f>
        <v>84</v>
      </c>
      <c r="T152" s="182">
        <f t="shared" si="205"/>
        <v>117</v>
      </c>
      <c r="U152" s="77">
        <f>+U98+U125</f>
        <v>2</v>
      </c>
      <c r="V152" s="188">
        <f t="shared" ref="V152" si="210">T152+U152</f>
        <v>119</v>
      </c>
      <c r="W152" s="78">
        <f t="shared" ref="W152" si="211">IF(Q152=0,0,((V152/Q152)-1)*100)</f>
        <v>-55.430711610486895</v>
      </c>
    </row>
    <row r="153" spans="1:23" ht="13.5" thickBot="1" x14ac:dyDescent="0.25">
      <c r="L153" s="59" t="s">
        <v>66</v>
      </c>
      <c r="M153" s="75">
        <f>+M99+M126</f>
        <v>128</v>
      </c>
      <c r="N153" s="76">
        <f>+N99+N126</f>
        <v>108</v>
      </c>
      <c r="O153" s="182">
        <f>M153+N153</f>
        <v>236</v>
      </c>
      <c r="P153" s="77">
        <f>+P99+P126</f>
        <v>0</v>
      </c>
      <c r="Q153" s="188">
        <f>O153+P153</f>
        <v>236</v>
      </c>
      <c r="R153" s="75">
        <f>+R99+R126</f>
        <v>81</v>
      </c>
      <c r="S153" s="76">
        <f>+S99+S126</f>
        <v>107</v>
      </c>
      <c r="T153" s="182">
        <f>R153+S153</f>
        <v>188</v>
      </c>
      <c r="U153" s="77">
        <f>+U99+U126</f>
        <v>0</v>
      </c>
      <c r="V153" s="188">
        <f>T153+U153</f>
        <v>188</v>
      </c>
      <c r="W153" s="78">
        <f t="shared" ref="W153:W154" si="212">IF(Q153=0,0,((V153/Q153)-1)*100)</f>
        <v>-20.33898305084746</v>
      </c>
    </row>
    <row r="154" spans="1:23" ht="14.25" thickTop="1" thickBot="1" x14ac:dyDescent="0.25">
      <c r="L154" s="79" t="s">
        <v>67</v>
      </c>
      <c r="M154" s="80">
        <f>M151+M152+M153</f>
        <v>988</v>
      </c>
      <c r="N154" s="81">
        <f t="shared" ref="N154" si="213">N151+N152+N153</f>
        <v>750</v>
      </c>
      <c r="O154" s="175">
        <f t="shared" ref="O154" si="214">O151+O152+O153</f>
        <v>1738</v>
      </c>
      <c r="P154" s="80">
        <f t="shared" ref="P154" si="215">P151+P152+P153</f>
        <v>0</v>
      </c>
      <c r="Q154" s="175">
        <f t="shared" ref="Q154" si="216">Q151+Q152+Q153</f>
        <v>1738</v>
      </c>
      <c r="R154" s="80">
        <f t="shared" ref="R154" si="217">R151+R152+R153</f>
        <v>569</v>
      </c>
      <c r="S154" s="81">
        <f t="shared" ref="S154" si="218">S151+S152+S153</f>
        <v>639</v>
      </c>
      <c r="T154" s="175">
        <f t="shared" ref="T154" si="219">T151+T152+T153</f>
        <v>1208</v>
      </c>
      <c r="U154" s="80">
        <f t="shared" ref="U154" si="220">U151+U152+U153</f>
        <v>2</v>
      </c>
      <c r="V154" s="175">
        <f t="shared" ref="V154" si="221">V151+V152+V153</f>
        <v>1210</v>
      </c>
      <c r="W154" s="82">
        <f t="shared" si="212"/>
        <v>-30.379746835443033</v>
      </c>
    </row>
    <row r="155" spans="1:23" ht="14.25" thickTop="1" thickBot="1" x14ac:dyDescent="0.25">
      <c r="L155" s="79" t="s">
        <v>68</v>
      </c>
      <c r="M155" s="80">
        <f>+M147+M151+M152+M153</f>
        <v>1688</v>
      </c>
      <c r="N155" s="198">
        <f t="shared" ref="N155:V155" si="222">+N147+N151+N152+N153</f>
        <v>1068</v>
      </c>
      <c r="O155" s="206">
        <f t="shared" si="222"/>
        <v>2756</v>
      </c>
      <c r="P155" s="81">
        <f t="shared" si="222"/>
        <v>0</v>
      </c>
      <c r="Q155" s="183">
        <f t="shared" si="222"/>
        <v>2756</v>
      </c>
      <c r="R155" s="80">
        <f t="shared" si="222"/>
        <v>1070</v>
      </c>
      <c r="S155" s="198">
        <f t="shared" si="222"/>
        <v>1285</v>
      </c>
      <c r="T155" s="206">
        <f t="shared" si="222"/>
        <v>2355</v>
      </c>
      <c r="U155" s="81">
        <f t="shared" si="222"/>
        <v>2</v>
      </c>
      <c r="V155" s="183">
        <f t="shared" si="222"/>
        <v>2357</v>
      </c>
      <c r="W155" s="82">
        <f>IF(Q155=0,0,((V155/Q155)-1)*100)</f>
        <v>-14.477503628447019</v>
      </c>
    </row>
    <row r="156" spans="1:23" ht="14.25" thickTop="1" thickBot="1" x14ac:dyDescent="0.25">
      <c r="L156" s="59" t="s">
        <v>18</v>
      </c>
      <c r="M156" s="75">
        <f>+M102+M129</f>
        <v>129</v>
      </c>
      <c r="N156" s="76">
        <f>+N102+N129</f>
        <v>99</v>
      </c>
      <c r="O156" s="184">
        <f>M156+N156</f>
        <v>228</v>
      </c>
      <c r="P156" s="83">
        <f>+P102+P129</f>
        <v>0</v>
      </c>
      <c r="Q156" s="188">
        <f>O156+P156</f>
        <v>228</v>
      </c>
      <c r="R156" s="75"/>
      <c r="S156" s="76"/>
      <c r="T156" s="184"/>
      <c r="U156" s="83"/>
      <c r="V156" s="188"/>
      <c r="W156" s="78"/>
    </row>
    <row r="157" spans="1:23" ht="14.25" thickTop="1" thickBot="1" x14ac:dyDescent="0.25">
      <c r="A157" s="3" t="str">
        <f>IF(ISERROR(F157/G157)," ",IF(F157/G157&gt;0.5,IF(F157/G157&lt;1.5," ","NOT OK"),"NOT OK"))</f>
        <v xml:space="preserve"> </v>
      </c>
      <c r="L157" s="84" t="s">
        <v>19</v>
      </c>
      <c r="M157" s="85">
        <f t="shared" ref="M157:Q157" si="223">+M152+M153+M156</f>
        <v>409</v>
      </c>
      <c r="N157" s="199">
        <f t="shared" si="223"/>
        <v>322</v>
      </c>
      <c r="O157" s="207">
        <f t="shared" si="223"/>
        <v>731</v>
      </c>
      <c r="P157" s="203">
        <f t="shared" si="223"/>
        <v>0</v>
      </c>
      <c r="Q157" s="185">
        <f t="shared" si="223"/>
        <v>731</v>
      </c>
      <c r="R157" s="85"/>
      <c r="S157" s="199"/>
      <c r="T157" s="207"/>
      <c r="U157" s="203"/>
      <c r="V157" s="185"/>
      <c r="W157" s="87"/>
    </row>
    <row r="158" spans="1:23" ht="13.5" thickTop="1" x14ac:dyDescent="0.2">
      <c r="L158" s="59" t="s">
        <v>21</v>
      </c>
      <c r="M158" s="75">
        <f t="shared" ref="M158:N160" si="224">+M104+M131</f>
        <v>149</v>
      </c>
      <c r="N158" s="76">
        <f t="shared" si="224"/>
        <v>102</v>
      </c>
      <c r="O158" s="184">
        <f>M158+N158</f>
        <v>251</v>
      </c>
      <c r="P158" s="88">
        <f>+P104+P131</f>
        <v>0</v>
      </c>
      <c r="Q158" s="188">
        <f>O158+P158</f>
        <v>251</v>
      </c>
      <c r="R158" s="75"/>
      <c r="S158" s="76"/>
      <c r="T158" s="184"/>
      <c r="U158" s="88"/>
      <c r="V158" s="188"/>
      <c r="W158" s="78"/>
    </row>
    <row r="159" spans="1:23" x14ac:dyDescent="0.2">
      <c r="L159" s="59" t="s">
        <v>22</v>
      </c>
      <c r="M159" s="75">
        <f t="shared" si="224"/>
        <v>163</v>
      </c>
      <c r="N159" s="76">
        <f t="shared" si="224"/>
        <v>163</v>
      </c>
      <c r="O159" s="184">
        <f t="shared" ref="O159:O160" si="225">M159+N159</f>
        <v>326</v>
      </c>
      <c r="P159" s="77">
        <f>+P105+P132</f>
        <v>0</v>
      </c>
      <c r="Q159" s="188">
        <f t="shared" ref="Q159:Q160" si="226">O159+P159</f>
        <v>326</v>
      </c>
      <c r="R159" s="75"/>
      <c r="S159" s="76"/>
      <c r="T159" s="184"/>
      <c r="U159" s="77"/>
      <c r="V159" s="188"/>
      <c r="W159" s="78"/>
    </row>
    <row r="160" spans="1:23" ht="13.5" thickBot="1" x14ac:dyDescent="0.25">
      <c r="A160" s="324"/>
      <c r="K160" s="324"/>
      <c r="L160" s="59" t="s">
        <v>23</v>
      </c>
      <c r="M160" s="75">
        <f t="shared" si="224"/>
        <v>122</v>
      </c>
      <c r="N160" s="76">
        <f t="shared" si="224"/>
        <v>122</v>
      </c>
      <c r="O160" s="184">
        <f t="shared" si="225"/>
        <v>244</v>
      </c>
      <c r="P160" s="77">
        <f>+P106+P133</f>
        <v>0</v>
      </c>
      <c r="Q160" s="188">
        <f t="shared" si="226"/>
        <v>244</v>
      </c>
      <c r="R160" s="75"/>
      <c r="S160" s="76"/>
      <c r="T160" s="184"/>
      <c r="U160" s="77"/>
      <c r="V160" s="188"/>
      <c r="W160" s="78"/>
    </row>
    <row r="161" spans="12:23" ht="14.25" thickTop="1" thickBot="1" x14ac:dyDescent="0.25">
      <c r="L161" s="79" t="s">
        <v>40</v>
      </c>
      <c r="M161" s="80">
        <f t="shared" ref="M161:Q161" si="227">+M158+M159+M160</f>
        <v>434</v>
      </c>
      <c r="N161" s="198">
        <f t="shared" si="227"/>
        <v>387</v>
      </c>
      <c r="O161" s="206">
        <f t="shared" si="227"/>
        <v>821</v>
      </c>
      <c r="P161" s="81">
        <f t="shared" si="227"/>
        <v>0</v>
      </c>
      <c r="Q161" s="183">
        <f t="shared" si="227"/>
        <v>821</v>
      </c>
      <c r="R161" s="80"/>
      <c r="S161" s="198"/>
      <c r="T161" s="206"/>
      <c r="U161" s="81"/>
      <c r="V161" s="183"/>
      <c r="W161" s="82"/>
    </row>
    <row r="162" spans="12:23" ht="14.25" thickTop="1" thickBot="1" x14ac:dyDescent="0.25">
      <c r="L162" s="79" t="s">
        <v>63</v>
      </c>
      <c r="M162" s="80">
        <f t="shared" ref="M162:Q162" si="228">+M147+M155+M157+M161</f>
        <v>3231</v>
      </c>
      <c r="N162" s="81">
        <f t="shared" si="228"/>
        <v>2095</v>
      </c>
      <c r="O162" s="175">
        <f t="shared" si="228"/>
        <v>5326</v>
      </c>
      <c r="P162" s="80">
        <f t="shared" si="228"/>
        <v>0</v>
      </c>
      <c r="Q162" s="175">
        <f t="shared" si="228"/>
        <v>5326</v>
      </c>
      <c r="R162" s="80"/>
      <c r="S162" s="81"/>
      <c r="T162" s="175"/>
      <c r="U162" s="80"/>
      <c r="V162" s="175"/>
      <c r="W162" s="82"/>
    </row>
    <row r="163" spans="12:23" ht="14.25" thickTop="1" thickBot="1" x14ac:dyDescent="0.25">
      <c r="L163" s="89" t="s">
        <v>60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12:23" ht="13.5" thickTop="1" x14ac:dyDescent="0.2">
      <c r="L164" s="546" t="s">
        <v>54</v>
      </c>
      <c r="M164" s="547"/>
      <c r="N164" s="547"/>
      <c r="O164" s="547"/>
      <c r="P164" s="547"/>
      <c r="Q164" s="547"/>
      <c r="R164" s="547"/>
      <c r="S164" s="547"/>
      <c r="T164" s="547"/>
      <c r="U164" s="547"/>
      <c r="V164" s="547"/>
      <c r="W164" s="548"/>
    </row>
    <row r="165" spans="12:23" ht="24.75" customHeight="1" thickBot="1" x14ac:dyDescent="0.25">
      <c r="L165" s="549" t="s">
        <v>51</v>
      </c>
      <c r="M165" s="550"/>
      <c r="N165" s="550"/>
      <c r="O165" s="550"/>
      <c r="P165" s="550"/>
      <c r="Q165" s="550"/>
      <c r="R165" s="550"/>
      <c r="S165" s="550"/>
      <c r="T165" s="550"/>
      <c r="U165" s="550"/>
      <c r="V165" s="550"/>
      <c r="W165" s="551"/>
    </row>
    <row r="166" spans="12:23" ht="14.25" thickTop="1" thickBot="1" x14ac:dyDescent="0.25">
      <c r="L166" s="211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3" t="s">
        <v>34</v>
      </c>
    </row>
    <row r="167" spans="12:23" ht="14.25" thickTop="1" thickBot="1" x14ac:dyDescent="0.25">
      <c r="L167" s="214"/>
      <c r="M167" s="215" t="s">
        <v>64</v>
      </c>
      <c r="N167" s="216"/>
      <c r="O167" s="253"/>
      <c r="P167" s="215"/>
      <c r="Q167" s="215"/>
      <c r="R167" s="215" t="s">
        <v>65</v>
      </c>
      <c r="S167" s="216"/>
      <c r="T167" s="253"/>
      <c r="U167" s="215"/>
      <c r="V167" s="215"/>
      <c r="W167" s="308" t="s">
        <v>2</v>
      </c>
    </row>
    <row r="168" spans="12:23" ht="13.5" thickTop="1" x14ac:dyDescent="0.2">
      <c r="L168" s="218" t="s">
        <v>3</v>
      </c>
      <c r="M168" s="219"/>
      <c r="N168" s="211"/>
      <c r="O168" s="220"/>
      <c r="P168" s="221"/>
      <c r="Q168" s="220"/>
      <c r="R168" s="219"/>
      <c r="S168" s="211"/>
      <c r="T168" s="220"/>
      <c r="U168" s="221"/>
      <c r="V168" s="220"/>
      <c r="W168" s="309" t="s">
        <v>4</v>
      </c>
    </row>
    <row r="169" spans="12:23" ht="13.5" thickBot="1" x14ac:dyDescent="0.25">
      <c r="L169" s="223"/>
      <c r="M169" s="224" t="s">
        <v>35</v>
      </c>
      <c r="N169" s="225" t="s">
        <v>36</v>
      </c>
      <c r="O169" s="226" t="s">
        <v>37</v>
      </c>
      <c r="P169" s="227" t="s">
        <v>32</v>
      </c>
      <c r="Q169" s="226" t="s">
        <v>7</v>
      </c>
      <c r="R169" s="224" t="s">
        <v>35</v>
      </c>
      <c r="S169" s="225" t="s">
        <v>36</v>
      </c>
      <c r="T169" s="226" t="s">
        <v>37</v>
      </c>
      <c r="U169" s="227" t="s">
        <v>32</v>
      </c>
      <c r="V169" s="226" t="s">
        <v>7</v>
      </c>
      <c r="W169" s="310"/>
    </row>
    <row r="170" spans="12:23" ht="5.25" customHeight="1" thickTop="1" x14ac:dyDescent="0.2">
      <c r="L170" s="218"/>
      <c r="M170" s="229"/>
      <c r="N170" s="230"/>
      <c r="O170" s="231"/>
      <c r="P170" s="232"/>
      <c r="Q170" s="231"/>
      <c r="R170" s="229"/>
      <c r="S170" s="230"/>
      <c r="T170" s="231"/>
      <c r="U170" s="232"/>
      <c r="V170" s="231"/>
      <c r="W170" s="233"/>
    </row>
    <row r="171" spans="12:23" x14ac:dyDescent="0.2">
      <c r="L171" s="218" t="s">
        <v>10</v>
      </c>
      <c r="M171" s="234">
        <v>0</v>
      </c>
      <c r="N171" s="235">
        <v>0</v>
      </c>
      <c r="O171" s="236">
        <f>M171+N171</f>
        <v>0</v>
      </c>
      <c r="P171" s="237">
        <v>0</v>
      </c>
      <c r="Q171" s="236">
        <f t="shared" ref="Q171" si="229">O171+P171</f>
        <v>0</v>
      </c>
      <c r="R171" s="234">
        <v>0</v>
      </c>
      <c r="S171" s="235">
        <v>0</v>
      </c>
      <c r="T171" s="236">
        <f>R171+S171</f>
        <v>0</v>
      </c>
      <c r="U171" s="237">
        <v>0</v>
      </c>
      <c r="V171" s="236">
        <f t="shared" ref="V171:V173" si="230">T171+U171</f>
        <v>0</v>
      </c>
      <c r="W171" s="341">
        <f>IF(Q171=0,0,((V171/Q171)-1)*100)</f>
        <v>0</v>
      </c>
    </row>
    <row r="172" spans="12:23" x14ac:dyDescent="0.2">
      <c r="L172" s="218" t="s">
        <v>11</v>
      </c>
      <c r="M172" s="234">
        <v>0</v>
      </c>
      <c r="N172" s="235">
        <v>0</v>
      </c>
      <c r="O172" s="236">
        <f>M172+N172</f>
        <v>0</v>
      </c>
      <c r="P172" s="237">
        <v>0</v>
      </c>
      <c r="Q172" s="236">
        <f>O172+P172</f>
        <v>0</v>
      </c>
      <c r="R172" s="234">
        <v>0</v>
      </c>
      <c r="S172" s="235">
        <v>0</v>
      </c>
      <c r="T172" s="236">
        <f>R172+S172</f>
        <v>0</v>
      </c>
      <c r="U172" s="237">
        <v>0</v>
      </c>
      <c r="V172" s="236">
        <f>T172+U172</f>
        <v>0</v>
      </c>
      <c r="W172" s="341">
        <f>IF(Q172=0,0,((V172/Q172)-1)*100)</f>
        <v>0</v>
      </c>
    </row>
    <row r="173" spans="12:23" ht="13.5" thickBot="1" x14ac:dyDescent="0.25">
      <c r="L173" s="223" t="s">
        <v>12</v>
      </c>
      <c r="M173" s="234">
        <v>0</v>
      </c>
      <c r="N173" s="235">
        <v>0</v>
      </c>
      <c r="O173" s="236">
        <f>M173+N173</f>
        <v>0</v>
      </c>
      <c r="P173" s="237">
        <v>0</v>
      </c>
      <c r="Q173" s="236">
        <f t="shared" ref="Q173" si="231">O173+P173</f>
        <v>0</v>
      </c>
      <c r="R173" s="234">
        <v>0</v>
      </c>
      <c r="S173" s="235">
        <v>0</v>
      </c>
      <c r="T173" s="236">
        <f>R173+S173</f>
        <v>0</v>
      </c>
      <c r="U173" s="237">
        <v>0</v>
      </c>
      <c r="V173" s="236">
        <f t="shared" si="230"/>
        <v>0</v>
      </c>
      <c r="W173" s="341">
        <f>IF(Q173=0,0,((V173/Q173)-1)*100)</f>
        <v>0</v>
      </c>
    </row>
    <row r="174" spans="12:23" ht="14.25" thickTop="1" thickBot="1" x14ac:dyDescent="0.25">
      <c r="L174" s="239" t="s">
        <v>57</v>
      </c>
      <c r="M174" s="240">
        <f t="shared" ref="M174:Q174" si="232">+M171+M172+M173</f>
        <v>0</v>
      </c>
      <c r="N174" s="241">
        <f t="shared" si="232"/>
        <v>0</v>
      </c>
      <c r="O174" s="242">
        <f t="shared" si="232"/>
        <v>0</v>
      </c>
      <c r="P174" s="240">
        <f t="shared" si="232"/>
        <v>0</v>
      </c>
      <c r="Q174" s="242">
        <f t="shared" si="232"/>
        <v>0</v>
      </c>
      <c r="R174" s="240">
        <f t="shared" ref="R174:V174" si="233">+R171+R172+R173</f>
        <v>0</v>
      </c>
      <c r="S174" s="241">
        <f t="shared" si="233"/>
        <v>0</v>
      </c>
      <c r="T174" s="242">
        <f t="shared" si="233"/>
        <v>0</v>
      </c>
      <c r="U174" s="240">
        <f t="shared" si="233"/>
        <v>0</v>
      </c>
      <c r="V174" s="242">
        <f t="shared" si="233"/>
        <v>0</v>
      </c>
      <c r="W174" s="340">
        <f t="shared" ref="W174" si="234">IF(Q174=0,0,((V174/Q174)-1)*100)</f>
        <v>0</v>
      </c>
    </row>
    <row r="175" spans="12:23" ht="13.5" thickTop="1" x14ac:dyDescent="0.2">
      <c r="L175" s="218" t="s">
        <v>13</v>
      </c>
      <c r="M175" s="234">
        <v>0</v>
      </c>
      <c r="N175" s="235">
        <v>0</v>
      </c>
      <c r="O175" s="236">
        <f>M175+N175</f>
        <v>0</v>
      </c>
      <c r="P175" s="237">
        <v>0</v>
      </c>
      <c r="Q175" s="236">
        <f>O175+P175</f>
        <v>0</v>
      </c>
      <c r="R175" s="234">
        <v>0</v>
      </c>
      <c r="S175" s="235">
        <v>0</v>
      </c>
      <c r="T175" s="236">
        <f>SUM(R175:S175)</f>
        <v>0</v>
      </c>
      <c r="U175" s="237">
        <v>0</v>
      </c>
      <c r="V175" s="236">
        <f>T175+U175</f>
        <v>0</v>
      </c>
      <c r="W175" s="341">
        <f t="shared" ref="W175" si="235">IF(Q175=0,0,((V175/Q175)-1)*100)</f>
        <v>0</v>
      </c>
    </row>
    <row r="176" spans="12:23" x14ac:dyDescent="0.2">
      <c r="L176" s="218" t="s">
        <v>14</v>
      </c>
      <c r="M176" s="234">
        <v>0</v>
      </c>
      <c r="N176" s="235">
        <v>0</v>
      </c>
      <c r="O176" s="236">
        <f>M176+N176</f>
        <v>0</v>
      </c>
      <c r="P176" s="237">
        <v>0</v>
      </c>
      <c r="Q176" s="236">
        <f>O176+P176</f>
        <v>0</v>
      </c>
      <c r="R176" s="234">
        <v>0</v>
      </c>
      <c r="S176" s="235">
        <v>0</v>
      </c>
      <c r="T176" s="236">
        <f t="shared" ref="T176:T179" si="236">SUM(R176:S176)</f>
        <v>0</v>
      </c>
      <c r="U176" s="237">
        <v>0</v>
      </c>
      <c r="V176" s="236">
        <f>T176+U176</f>
        <v>0</v>
      </c>
      <c r="W176" s="341">
        <f>IF(Q176=0,0,((V176/Q176)-1)*100)</f>
        <v>0</v>
      </c>
    </row>
    <row r="177" spans="1:23" ht="13.5" thickBot="1" x14ac:dyDescent="0.25">
      <c r="L177" s="218" t="s">
        <v>15</v>
      </c>
      <c r="M177" s="234">
        <v>0</v>
      </c>
      <c r="N177" s="235">
        <v>0</v>
      </c>
      <c r="O177" s="236">
        <f>M177+N177</f>
        <v>0</v>
      </c>
      <c r="P177" s="237">
        <v>0</v>
      </c>
      <c r="Q177" s="236">
        <f>O177+P177</f>
        <v>0</v>
      </c>
      <c r="R177" s="234">
        <v>0</v>
      </c>
      <c r="S177" s="235">
        <v>0</v>
      </c>
      <c r="T177" s="236">
        <f t="shared" si="236"/>
        <v>0</v>
      </c>
      <c r="U177" s="237">
        <v>0</v>
      </c>
      <c r="V177" s="236">
        <f>T177+U177</f>
        <v>0</v>
      </c>
      <c r="W177" s="341">
        <f>IF(Q177=0,0,((V177/Q177)-1)*100)</f>
        <v>0</v>
      </c>
    </row>
    <row r="178" spans="1:23" ht="14.25" thickTop="1" thickBot="1" x14ac:dyDescent="0.25">
      <c r="L178" s="239" t="s">
        <v>61</v>
      </c>
      <c r="M178" s="240">
        <f>+M175+M176+M177</f>
        <v>0</v>
      </c>
      <c r="N178" s="241">
        <f t="shared" ref="N178:V178" si="237">+N175+N176+N177</f>
        <v>0</v>
      </c>
      <c r="O178" s="242">
        <f t="shared" si="237"/>
        <v>0</v>
      </c>
      <c r="P178" s="240">
        <f t="shared" si="237"/>
        <v>0</v>
      </c>
      <c r="Q178" s="242">
        <f t="shared" si="237"/>
        <v>0</v>
      </c>
      <c r="R178" s="240">
        <f>+R175+R176+R177</f>
        <v>0</v>
      </c>
      <c r="S178" s="241">
        <f>+S175+S176+S177</f>
        <v>0</v>
      </c>
      <c r="T178" s="242">
        <f t="shared" si="236"/>
        <v>0</v>
      </c>
      <c r="U178" s="240">
        <f t="shared" si="237"/>
        <v>0</v>
      </c>
      <c r="V178" s="242">
        <f t="shared" si="237"/>
        <v>0</v>
      </c>
      <c r="W178" s="340">
        <f t="shared" ref="W178" si="238">IF(Q178=0,0,((V178/Q178)-1)*100)</f>
        <v>0</v>
      </c>
    </row>
    <row r="179" spans="1:23" ht="13.5" thickTop="1" x14ac:dyDescent="0.2">
      <c r="L179" s="218" t="s">
        <v>16</v>
      </c>
      <c r="M179" s="234">
        <v>0</v>
      </c>
      <c r="N179" s="235">
        <v>0</v>
      </c>
      <c r="O179" s="236">
        <f>SUM(M179:N179)</f>
        <v>0</v>
      </c>
      <c r="P179" s="237">
        <v>0</v>
      </c>
      <c r="Q179" s="236">
        <f t="shared" ref="Q179" si="239">O179+P179</f>
        <v>0</v>
      </c>
      <c r="R179" s="234">
        <v>0</v>
      </c>
      <c r="S179" s="235">
        <v>0</v>
      </c>
      <c r="T179" s="236">
        <f t="shared" si="236"/>
        <v>0</v>
      </c>
      <c r="U179" s="237">
        <v>0</v>
      </c>
      <c r="V179" s="236">
        <f t="shared" ref="V179" si="240">T179+U179</f>
        <v>0</v>
      </c>
      <c r="W179" s="341">
        <f>IF(Q179=0,0,((V179/Q179)-1)*100)</f>
        <v>0</v>
      </c>
    </row>
    <row r="180" spans="1:23" ht="13.5" thickBot="1" x14ac:dyDescent="0.25">
      <c r="L180" s="218" t="s">
        <v>66</v>
      </c>
      <c r="M180" s="234">
        <v>0</v>
      </c>
      <c r="N180" s="235">
        <v>0</v>
      </c>
      <c r="O180" s="236">
        <f>SUM(M180:N180)</f>
        <v>0</v>
      </c>
      <c r="P180" s="237">
        <v>0</v>
      </c>
      <c r="Q180" s="236">
        <f>O180+P180</f>
        <v>0</v>
      </c>
      <c r="R180" s="234">
        <v>0</v>
      </c>
      <c r="S180" s="235">
        <v>0</v>
      </c>
      <c r="T180" s="236">
        <f>SUM(R180:S180)</f>
        <v>0</v>
      </c>
      <c r="U180" s="237">
        <v>0</v>
      </c>
      <c r="V180" s="236">
        <f>T180+U180</f>
        <v>0</v>
      </c>
      <c r="W180" s="341">
        <f t="shared" ref="W180" si="241">IF(Q180=0,0,((V180/Q180)-1)*100)</f>
        <v>0</v>
      </c>
    </row>
    <row r="181" spans="1:23" ht="14.25" thickTop="1" thickBot="1" x14ac:dyDescent="0.25">
      <c r="L181" s="239" t="s">
        <v>67</v>
      </c>
      <c r="M181" s="240">
        <f>M178+M179+M180</f>
        <v>0</v>
      </c>
      <c r="N181" s="241">
        <f t="shared" ref="N181" si="242">N178+N179+N180</f>
        <v>0</v>
      </c>
      <c r="O181" s="242">
        <f t="shared" ref="O181" si="243">O178+O179+O180</f>
        <v>0</v>
      </c>
      <c r="P181" s="240">
        <f t="shared" ref="P181" si="244">P178+P179+P180</f>
        <v>0</v>
      </c>
      <c r="Q181" s="242">
        <f t="shared" ref="Q181" si="245">Q178+Q179+Q180</f>
        <v>0</v>
      </c>
      <c r="R181" s="240">
        <f t="shared" ref="R181" si="246">R178+R179+R180</f>
        <v>0</v>
      </c>
      <c r="S181" s="241">
        <f t="shared" ref="S181" si="247">S178+S179+S180</f>
        <v>0</v>
      </c>
      <c r="T181" s="242">
        <f t="shared" ref="T181" si="248">T178+T179+T180</f>
        <v>0</v>
      </c>
      <c r="U181" s="240">
        <f t="shared" ref="U181" si="249">U178+U179+U180</f>
        <v>0</v>
      </c>
      <c r="V181" s="242">
        <f t="shared" ref="V181" si="250">V178+V179+V180</f>
        <v>0</v>
      </c>
      <c r="W181" s="340">
        <f t="shared" ref="W181" si="251">IF(Q181=0,0,((V181/Q181)-1)*100)</f>
        <v>0</v>
      </c>
    </row>
    <row r="182" spans="1:23" ht="14.25" thickTop="1" thickBot="1" x14ac:dyDescent="0.25">
      <c r="L182" s="239" t="s">
        <v>68</v>
      </c>
      <c r="M182" s="240">
        <f>+M174+M178+M179+M180</f>
        <v>0</v>
      </c>
      <c r="N182" s="241">
        <f t="shared" ref="N182:V182" si="252">+N174+N178+N179+N180</f>
        <v>0</v>
      </c>
      <c r="O182" s="242">
        <f t="shared" si="252"/>
        <v>0</v>
      </c>
      <c r="P182" s="240">
        <f t="shared" si="252"/>
        <v>0</v>
      </c>
      <c r="Q182" s="242">
        <f t="shared" si="252"/>
        <v>0</v>
      </c>
      <c r="R182" s="240">
        <f t="shared" si="252"/>
        <v>0</v>
      </c>
      <c r="S182" s="241">
        <f t="shared" si="252"/>
        <v>0</v>
      </c>
      <c r="T182" s="242">
        <f t="shared" si="252"/>
        <v>0</v>
      </c>
      <c r="U182" s="240">
        <f t="shared" si="252"/>
        <v>0</v>
      </c>
      <c r="V182" s="242">
        <f t="shared" si="252"/>
        <v>0</v>
      </c>
      <c r="W182" s="340">
        <f>IF(Q182=0,0,((V182/Q182)-1)*100)</f>
        <v>0</v>
      </c>
    </row>
    <row r="183" spans="1:23" ht="14.25" thickTop="1" thickBot="1" x14ac:dyDescent="0.25">
      <c r="L183" s="218" t="s">
        <v>18</v>
      </c>
      <c r="M183" s="234">
        <v>0</v>
      </c>
      <c r="N183" s="235">
        <v>0</v>
      </c>
      <c r="O183" s="244">
        <f>SUM(M183:N183)</f>
        <v>0</v>
      </c>
      <c r="P183" s="245">
        <v>0</v>
      </c>
      <c r="Q183" s="244">
        <f>O183+P183</f>
        <v>0</v>
      </c>
      <c r="R183" s="234"/>
      <c r="S183" s="235"/>
      <c r="T183" s="244"/>
      <c r="U183" s="245"/>
      <c r="V183" s="244"/>
      <c r="W183" s="341"/>
    </row>
    <row r="184" spans="1:23" ht="14.25" thickTop="1" thickBot="1" x14ac:dyDescent="0.25">
      <c r="L184" s="246" t="s">
        <v>19</v>
      </c>
      <c r="M184" s="247">
        <f t="shared" ref="M184:Q184" si="253">+M179+M180+M183</f>
        <v>0</v>
      </c>
      <c r="N184" s="247">
        <f t="shared" si="253"/>
        <v>0</v>
      </c>
      <c r="O184" s="248">
        <f t="shared" si="253"/>
        <v>0</v>
      </c>
      <c r="P184" s="249">
        <f t="shared" si="253"/>
        <v>0</v>
      </c>
      <c r="Q184" s="248">
        <f t="shared" si="253"/>
        <v>0</v>
      </c>
      <c r="R184" s="247"/>
      <c r="S184" s="247"/>
      <c r="T184" s="248"/>
      <c r="U184" s="249"/>
      <c r="V184" s="248"/>
      <c r="W184" s="342"/>
    </row>
    <row r="185" spans="1:23" ht="13.5" thickTop="1" x14ac:dyDescent="0.2">
      <c r="A185" s="324"/>
      <c r="K185" s="324"/>
      <c r="L185" s="218" t="s">
        <v>21</v>
      </c>
      <c r="M185" s="234">
        <v>0</v>
      </c>
      <c r="N185" s="235">
        <v>0</v>
      </c>
      <c r="O185" s="244">
        <f>SUM(M185:N185)</f>
        <v>0</v>
      </c>
      <c r="P185" s="251">
        <v>0</v>
      </c>
      <c r="Q185" s="244">
        <f>O185+P185</f>
        <v>0</v>
      </c>
      <c r="R185" s="234"/>
      <c r="S185" s="235"/>
      <c r="T185" s="244"/>
      <c r="U185" s="251"/>
      <c r="V185" s="244"/>
      <c r="W185" s="341"/>
    </row>
    <row r="186" spans="1:23" x14ac:dyDescent="0.2">
      <c r="A186" s="324"/>
      <c r="K186" s="324"/>
      <c r="L186" s="218" t="s">
        <v>22</v>
      </c>
      <c r="M186" s="234">
        <v>0</v>
      </c>
      <c r="N186" s="235">
        <v>0</v>
      </c>
      <c r="O186" s="244">
        <f>SUM(M186:N186)</f>
        <v>0</v>
      </c>
      <c r="P186" s="237">
        <v>0</v>
      </c>
      <c r="Q186" s="244">
        <f>O186+P186</f>
        <v>0</v>
      </c>
      <c r="R186" s="234"/>
      <c r="S186" s="235"/>
      <c r="T186" s="244"/>
      <c r="U186" s="237"/>
      <c r="V186" s="244"/>
      <c r="W186" s="341"/>
    </row>
    <row r="187" spans="1:23" ht="13.5" thickBot="1" x14ac:dyDescent="0.25">
      <c r="A187" s="324"/>
      <c r="K187" s="324"/>
      <c r="L187" s="218" t="s">
        <v>23</v>
      </c>
      <c r="M187" s="234">
        <v>0</v>
      </c>
      <c r="N187" s="235">
        <v>0</v>
      </c>
      <c r="O187" s="244">
        <f>SUM(M187:N187)</f>
        <v>0</v>
      </c>
      <c r="P187" s="237">
        <v>0</v>
      </c>
      <c r="Q187" s="244">
        <f>O187+P187</f>
        <v>0</v>
      </c>
      <c r="R187" s="234"/>
      <c r="S187" s="235"/>
      <c r="T187" s="244"/>
      <c r="U187" s="237"/>
      <c r="V187" s="244"/>
      <c r="W187" s="341"/>
    </row>
    <row r="188" spans="1:23" ht="14.25" thickTop="1" thickBot="1" x14ac:dyDescent="0.25">
      <c r="L188" s="239" t="s">
        <v>40</v>
      </c>
      <c r="M188" s="240">
        <f t="shared" ref="M188:Q188" si="254">+M185+M186+M187</f>
        <v>0</v>
      </c>
      <c r="N188" s="241">
        <f t="shared" si="254"/>
        <v>0</v>
      </c>
      <c r="O188" s="242">
        <f t="shared" si="254"/>
        <v>0</v>
      </c>
      <c r="P188" s="240">
        <f t="shared" si="254"/>
        <v>0</v>
      </c>
      <c r="Q188" s="242">
        <f t="shared" si="254"/>
        <v>0</v>
      </c>
      <c r="R188" s="240"/>
      <c r="S188" s="241"/>
      <c r="T188" s="242"/>
      <c r="U188" s="240"/>
      <c r="V188" s="242"/>
      <c r="W188" s="340"/>
    </row>
    <row r="189" spans="1:23" ht="14.25" thickTop="1" thickBot="1" x14ac:dyDescent="0.25">
      <c r="L189" s="239" t="s">
        <v>63</v>
      </c>
      <c r="M189" s="240">
        <f t="shared" ref="M189:Q189" si="255">+M174+M182+M184+M188</f>
        <v>0</v>
      </c>
      <c r="N189" s="241">
        <f t="shared" si="255"/>
        <v>0</v>
      </c>
      <c r="O189" s="242">
        <f t="shared" si="255"/>
        <v>0</v>
      </c>
      <c r="P189" s="240">
        <f t="shared" si="255"/>
        <v>0</v>
      </c>
      <c r="Q189" s="242">
        <f t="shared" si="255"/>
        <v>0</v>
      </c>
      <c r="R189" s="240"/>
      <c r="S189" s="241"/>
      <c r="T189" s="242"/>
      <c r="U189" s="240"/>
      <c r="V189" s="242"/>
      <c r="W189" s="340"/>
    </row>
    <row r="190" spans="1:23" ht="14.25" thickTop="1" thickBot="1" x14ac:dyDescent="0.25">
      <c r="L190" s="252" t="s">
        <v>60</v>
      </c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</row>
    <row r="191" spans="1:23" ht="13.5" thickTop="1" x14ac:dyDescent="0.2">
      <c r="L191" s="546" t="s">
        <v>55</v>
      </c>
      <c r="M191" s="547"/>
      <c r="N191" s="547"/>
      <c r="O191" s="547"/>
      <c r="P191" s="547"/>
      <c r="Q191" s="547"/>
      <c r="R191" s="547"/>
      <c r="S191" s="547"/>
      <c r="T191" s="547"/>
      <c r="U191" s="547"/>
      <c r="V191" s="547"/>
      <c r="W191" s="548"/>
    </row>
    <row r="192" spans="1:23" ht="13.5" thickBot="1" x14ac:dyDescent="0.25">
      <c r="L192" s="549" t="s">
        <v>52</v>
      </c>
      <c r="M192" s="550"/>
      <c r="N192" s="550"/>
      <c r="O192" s="550"/>
      <c r="P192" s="550"/>
      <c r="Q192" s="550"/>
      <c r="R192" s="550"/>
      <c r="S192" s="550"/>
      <c r="T192" s="550"/>
      <c r="U192" s="550"/>
      <c r="V192" s="550"/>
      <c r="W192" s="551"/>
    </row>
    <row r="193" spans="12:23" ht="14.25" thickTop="1" thickBot="1" x14ac:dyDescent="0.25">
      <c r="L193" s="211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3" t="s">
        <v>34</v>
      </c>
    </row>
    <row r="194" spans="12:23" ht="14.25" thickTop="1" thickBot="1" x14ac:dyDescent="0.25">
      <c r="L194" s="214"/>
      <c r="M194" s="215" t="s">
        <v>64</v>
      </c>
      <c r="N194" s="216"/>
      <c r="O194" s="253"/>
      <c r="P194" s="215"/>
      <c r="Q194" s="215"/>
      <c r="R194" s="215" t="s">
        <v>65</v>
      </c>
      <c r="S194" s="216"/>
      <c r="T194" s="253"/>
      <c r="U194" s="215"/>
      <c r="V194" s="215"/>
      <c r="W194" s="308" t="s">
        <v>2</v>
      </c>
    </row>
    <row r="195" spans="12:23" ht="13.5" thickTop="1" x14ac:dyDescent="0.2">
      <c r="L195" s="218" t="s">
        <v>3</v>
      </c>
      <c r="M195" s="219"/>
      <c r="N195" s="211"/>
      <c r="O195" s="220"/>
      <c r="P195" s="221"/>
      <c r="Q195" s="220"/>
      <c r="R195" s="219"/>
      <c r="S195" s="211"/>
      <c r="T195" s="220"/>
      <c r="U195" s="221"/>
      <c r="V195" s="220"/>
      <c r="W195" s="309" t="s">
        <v>4</v>
      </c>
    </row>
    <row r="196" spans="12:23" ht="13.5" thickBot="1" x14ac:dyDescent="0.25">
      <c r="L196" s="223"/>
      <c r="M196" s="224" t="s">
        <v>35</v>
      </c>
      <c r="N196" s="225" t="s">
        <v>36</v>
      </c>
      <c r="O196" s="226" t="s">
        <v>37</v>
      </c>
      <c r="P196" s="227" t="s">
        <v>32</v>
      </c>
      <c r="Q196" s="226" t="s">
        <v>7</v>
      </c>
      <c r="R196" s="224" t="s">
        <v>35</v>
      </c>
      <c r="S196" s="225" t="s">
        <v>36</v>
      </c>
      <c r="T196" s="226" t="s">
        <v>37</v>
      </c>
      <c r="U196" s="227" t="s">
        <v>32</v>
      </c>
      <c r="V196" s="226" t="s">
        <v>7</v>
      </c>
      <c r="W196" s="310"/>
    </row>
    <row r="197" spans="12:23" ht="6" customHeight="1" thickTop="1" x14ac:dyDescent="0.2">
      <c r="L197" s="218"/>
      <c r="M197" s="229"/>
      <c r="N197" s="230"/>
      <c r="O197" s="231"/>
      <c r="P197" s="232"/>
      <c r="Q197" s="231"/>
      <c r="R197" s="229"/>
      <c r="S197" s="230"/>
      <c r="T197" s="231"/>
      <c r="U197" s="232"/>
      <c r="V197" s="231"/>
      <c r="W197" s="233"/>
    </row>
    <row r="198" spans="12:23" x14ac:dyDescent="0.2">
      <c r="L198" s="218" t="s">
        <v>10</v>
      </c>
      <c r="M198" s="234">
        <v>0</v>
      </c>
      <c r="N198" s="235">
        <v>0</v>
      </c>
      <c r="O198" s="236">
        <f>M198+N198</f>
        <v>0</v>
      </c>
      <c r="P198" s="274">
        <v>0</v>
      </c>
      <c r="Q198" s="236">
        <f>O198+P198</f>
        <v>0</v>
      </c>
      <c r="R198" s="234">
        <v>0</v>
      </c>
      <c r="S198" s="235">
        <v>0</v>
      </c>
      <c r="T198" s="236">
        <f>R198+S198</f>
        <v>0</v>
      </c>
      <c r="U198" s="274">
        <v>0</v>
      </c>
      <c r="V198" s="236">
        <f>T198+U198</f>
        <v>0</v>
      </c>
      <c r="W198" s="341">
        <f>IF(Q198=0,0,((V198/Q198)-1)*100)</f>
        <v>0</v>
      </c>
    </row>
    <row r="199" spans="12:23" x14ac:dyDescent="0.2">
      <c r="L199" s="218" t="s">
        <v>11</v>
      </c>
      <c r="M199" s="234">
        <v>0</v>
      </c>
      <c r="N199" s="235">
        <v>0</v>
      </c>
      <c r="O199" s="236">
        <f>M199+N199</f>
        <v>0</v>
      </c>
      <c r="P199" s="274">
        <v>0</v>
      </c>
      <c r="Q199" s="236">
        <f>O199+P199</f>
        <v>0</v>
      </c>
      <c r="R199" s="234">
        <v>0</v>
      </c>
      <c r="S199" s="235">
        <v>0</v>
      </c>
      <c r="T199" s="236">
        <f>R199+S199</f>
        <v>0</v>
      </c>
      <c r="U199" s="274">
        <v>0</v>
      </c>
      <c r="V199" s="236">
        <f>T199+U199</f>
        <v>0</v>
      </c>
      <c r="W199" s="341">
        <f>IF(Q199=0,0,((V199/Q199)-1)*100)</f>
        <v>0</v>
      </c>
    </row>
    <row r="200" spans="12:23" ht="13.5" thickBot="1" x14ac:dyDescent="0.25">
      <c r="L200" s="223" t="s">
        <v>12</v>
      </c>
      <c r="M200" s="234">
        <v>0</v>
      </c>
      <c r="N200" s="235">
        <v>0</v>
      </c>
      <c r="O200" s="266">
        <f>M200+N200</f>
        <v>0</v>
      </c>
      <c r="P200" s="274">
        <v>0</v>
      </c>
      <c r="Q200" s="236">
        <f t="shared" ref="Q200" si="256">O200+P200</f>
        <v>0</v>
      </c>
      <c r="R200" s="234">
        <v>0</v>
      </c>
      <c r="S200" s="235">
        <v>0</v>
      </c>
      <c r="T200" s="266">
        <f>R200+S200</f>
        <v>0</v>
      </c>
      <c r="U200" s="274">
        <v>0</v>
      </c>
      <c r="V200" s="236">
        <f t="shared" ref="V200" si="257">T200+U200</f>
        <v>0</v>
      </c>
      <c r="W200" s="341">
        <f>IF(Q200=0,0,((V200/Q200)-1)*100)</f>
        <v>0</v>
      </c>
    </row>
    <row r="201" spans="12:23" ht="14.25" thickTop="1" thickBot="1" x14ac:dyDescent="0.25">
      <c r="L201" s="239" t="s">
        <v>38</v>
      </c>
      <c r="M201" s="240">
        <f t="shared" ref="M201:Q201" si="258">+M198+M199+M200</f>
        <v>0</v>
      </c>
      <c r="N201" s="241">
        <f t="shared" si="258"/>
        <v>0</v>
      </c>
      <c r="O201" s="242">
        <f t="shared" si="258"/>
        <v>0</v>
      </c>
      <c r="P201" s="240">
        <f t="shared" si="258"/>
        <v>0</v>
      </c>
      <c r="Q201" s="242">
        <f t="shared" si="258"/>
        <v>0</v>
      </c>
      <c r="R201" s="240">
        <f t="shared" ref="R201:V201" si="259">+R198+R199+R200</f>
        <v>0</v>
      </c>
      <c r="S201" s="241">
        <f t="shared" si="259"/>
        <v>0</v>
      </c>
      <c r="T201" s="242">
        <f t="shared" si="259"/>
        <v>0</v>
      </c>
      <c r="U201" s="240">
        <f t="shared" si="259"/>
        <v>0</v>
      </c>
      <c r="V201" s="242">
        <f t="shared" si="259"/>
        <v>0</v>
      </c>
      <c r="W201" s="340">
        <f t="shared" ref="W201" si="260">IF(Q201=0,0,((V201/Q201)-1)*100)</f>
        <v>0</v>
      </c>
    </row>
    <row r="202" spans="12:23" ht="13.5" thickTop="1" x14ac:dyDescent="0.2">
      <c r="L202" s="218" t="s">
        <v>13</v>
      </c>
      <c r="M202" s="234">
        <v>0</v>
      </c>
      <c r="N202" s="235">
        <v>0</v>
      </c>
      <c r="O202" s="236">
        <f>M202+N202</f>
        <v>0</v>
      </c>
      <c r="P202" s="274">
        <v>0</v>
      </c>
      <c r="Q202" s="236">
        <f>O202+P202</f>
        <v>0</v>
      </c>
      <c r="R202" s="234">
        <v>0</v>
      </c>
      <c r="S202" s="235">
        <v>0</v>
      </c>
      <c r="T202" s="236">
        <f>SUM(R202:S202)</f>
        <v>0</v>
      </c>
      <c r="U202" s="274">
        <v>0</v>
      </c>
      <c r="V202" s="236">
        <f>T202+U202</f>
        <v>0</v>
      </c>
      <c r="W202" s="341">
        <f t="shared" ref="W202" si="261">IF(Q202=0,0,((V202/Q202)-1)*100)</f>
        <v>0</v>
      </c>
    </row>
    <row r="203" spans="12:23" ht="15.75" customHeight="1" x14ac:dyDescent="0.2">
      <c r="L203" s="218" t="s">
        <v>14</v>
      </c>
      <c r="M203" s="234">
        <v>0</v>
      </c>
      <c r="N203" s="235">
        <v>0</v>
      </c>
      <c r="O203" s="236">
        <f>M203+N203</f>
        <v>0</v>
      </c>
      <c r="P203" s="274">
        <v>0</v>
      </c>
      <c r="Q203" s="236">
        <f>O203+P203</f>
        <v>0</v>
      </c>
      <c r="R203" s="234">
        <v>0</v>
      </c>
      <c r="S203" s="235">
        <v>0</v>
      </c>
      <c r="T203" s="236">
        <f t="shared" ref="T203:T206" si="262">SUM(R203:S203)</f>
        <v>0</v>
      </c>
      <c r="U203" s="274">
        <v>0</v>
      </c>
      <c r="V203" s="236">
        <f>T203+U203</f>
        <v>0</v>
      </c>
      <c r="W203" s="341">
        <f>IF(Q203=0,0,((V203/Q203)-1)*100)</f>
        <v>0</v>
      </c>
    </row>
    <row r="204" spans="12:23" ht="13.5" thickBot="1" x14ac:dyDescent="0.25">
      <c r="L204" s="218" t="s">
        <v>15</v>
      </c>
      <c r="M204" s="234">
        <v>0</v>
      </c>
      <c r="N204" s="235">
        <v>0</v>
      </c>
      <c r="O204" s="236">
        <f>M204+N204</f>
        <v>0</v>
      </c>
      <c r="P204" s="274">
        <v>0</v>
      </c>
      <c r="Q204" s="236">
        <f>O204+P204</f>
        <v>0</v>
      </c>
      <c r="R204" s="234">
        <v>0</v>
      </c>
      <c r="S204" s="235">
        <v>0</v>
      </c>
      <c r="T204" s="236">
        <f t="shared" si="262"/>
        <v>0</v>
      </c>
      <c r="U204" s="274">
        <v>0</v>
      </c>
      <c r="V204" s="236">
        <f>T204+U204</f>
        <v>0</v>
      </c>
      <c r="W204" s="341">
        <f>IF(Q204=0,0,((V204/Q204)-1)*100)</f>
        <v>0</v>
      </c>
    </row>
    <row r="205" spans="12:23" ht="14.25" thickTop="1" thickBot="1" x14ac:dyDescent="0.25">
      <c r="L205" s="239" t="s">
        <v>61</v>
      </c>
      <c r="M205" s="240">
        <f>+M202+M203+M204</f>
        <v>0</v>
      </c>
      <c r="N205" s="241">
        <f t="shared" ref="N205:V205" si="263">+N202+N203+N204</f>
        <v>0</v>
      </c>
      <c r="O205" s="242">
        <f t="shared" si="263"/>
        <v>0</v>
      </c>
      <c r="P205" s="240">
        <f t="shared" si="263"/>
        <v>0</v>
      </c>
      <c r="Q205" s="242">
        <f t="shared" si="263"/>
        <v>0</v>
      </c>
      <c r="R205" s="240">
        <f>+R202+R203+R204</f>
        <v>0</v>
      </c>
      <c r="S205" s="241">
        <f>+S202+S203+S204</f>
        <v>0</v>
      </c>
      <c r="T205" s="242">
        <f t="shared" si="262"/>
        <v>0</v>
      </c>
      <c r="U205" s="240">
        <f t="shared" si="263"/>
        <v>0</v>
      </c>
      <c r="V205" s="242">
        <f t="shared" si="263"/>
        <v>0</v>
      </c>
      <c r="W205" s="340">
        <f t="shared" ref="W205" si="264">IF(Q205=0,0,((V205/Q205)-1)*100)</f>
        <v>0</v>
      </c>
    </row>
    <row r="206" spans="12:23" ht="13.5" thickTop="1" x14ac:dyDescent="0.2">
      <c r="L206" s="218" t="s">
        <v>16</v>
      </c>
      <c r="M206" s="234">
        <v>0</v>
      </c>
      <c r="N206" s="235">
        <v>0</v>
      </c>
      <c r="O206" s="236">
        <f>SUM(M206:N206)</f>
        <v>0</v>
      </c>
      <c r="P206" s="274">
        <v>0</v>
      </c>
      <c r="Q206" s="236">
        <f>O206+P206</f>
        <v>0</v>
      </c>
      <c r="R206" s="234">
        <v>0</v>
      </c>
      <c r="S206" s="235">
        <v>0</v>
      </c>
      <c r="T206" s="236">
        <f t="shared" si="262"/>
        <v>0</v>
      </c>
      <c r="U206" s="274">
        <v>0</v>
      </c>
      <c r="V206" s="236">
        <f>T206+U206</f>
        <v>0</v>
      </c>
      <c r="W206" s="341">
        <f>IF(Q206=0,0,((V206/Q206)-1)*100)</f>
        <v>0</v>
      </c>
    </row>
    <row r="207" spans="12:23" ht="13.5" thickBot="1" x14ac:dyDescent="0.25">
      <c r="L207" s="218" t="s">
        <v>66</v>
      </c>
      <c r="M207" s="234">
        <v>0</v>
      </c>
      <c r="N207" s="235">
        <v>0</v>
      </c>
      <c r="O207" s="236">
        <f>SUM(M207:N207)</f>
        <v>0</v>
      </c>
      <c r="P207" s="274">
        <v>0</v>
      </c>
      <c r="Q207" s="236">
        <f>O207+P207</f>
        <v>0</v>
      </c>
      <c r="R207" s="234">
        <v>0</v>
      </c>
      <c r="S207" s="235">
        <v>0</v>
      </c>
      <c r="T207" s="236">
        <f>SUM(R207:S207)</f>
        <v>0</v>
      </c>
      <c r="U207" s="274">
        <v>0</v>
      </c>
      <c r="V207" s="236">
        <f>T207+U207</f>
        <v>0</v>
      </c>
      <c r="W207" s="341">
        <f t="shared" ref="W207:W208" si="265">IF(Q207=0,0,((V207/Q207)-1)*100)</f>
        <v>0</v>
      </c>
    </row>
    <row r="208" spans="12:23" ht="14.25" thickTop="1" thickBot="1" x14ac:dyDescent="0.25">
      <c r="L208" s="239" t="s">
        <v>67</v>
      </c>
      <c r="M208" s="240">
        <f>M205+M206+M207</f>
        <v>0</v>
      </c>
      <c r="N208" s="241">
        <f t="shared" ref="N208" si="266">N205+N206+N207</f>
        <v>0</v>
      </c>
      <c r="O208" s="242">
        <f t="shared" ref="O208" si="267">O205+O206+O207</f>
        <v>0</v>
      </c>
      <c r="P208" s="240">
        <f t="shared" ref="P208" si="268">P205+P206+P207</f>
        <v>0</v>
      </c>
      <c r="Q208" s="242">
        <f t="shared" ref="Q208" si="269">Q205+Q206+Q207</f>
        <v>0</v>
      </c>
      <c r="R208" s="240">
        <f t="shared" ref="R208" si="270">R205+R206+R207</f>
        <v>0</v>
      </c>
      <c r="S208" s="241">
        <f t="shared" ref="S208" si="271">S205+S206+S207</f>
        <v>0</v>
      </c>
      <c r="T208" s="242">
        <f t="shared" ref="T208" si="272">T205+T206+T207</f>
        <v>0</v>
      </c>
      <c r="U208" s="240">
        <f t="shared" ref="U208" si="273">U205+U206+U207</f>
        <v>0</v>
      </c>
      <c r="V208" s="242">
        <f t="shared" ref="V208" si="274">V205+V206+V207</f>
        <v>0</v>
      </c>
      <c r="W208" s="340">
        <f t="shared" si="265"/>
        <v>0</v>
      </c>
    </row>
    <row r="209" spans="1:23" ht="14.25" thickTop="1" thickBot="1" x14ac:dyDescent="0.25">
      <c r="L209" s="239" t="s">
        <v>68</v>
      </c>
      <c r="M209" s="240">
        <f>+M201+M205+M206+M207</f>
        <v>0</v>
      </c>
      <c r="N209" s="241">
        <f t="shared" ref="N209:V209" si="275">+N201+N205+N206+N207</f>
        <v>0</v>
      </c>
      <c r="O209" s="242">
        <f t="shared" si="275"/>
        <v>0</v>
      </c>
      <c r="P209" s="240">
        <f t="shared" si="275"/>
        <v>0</v>
      </c>
      <c r="Q209" s="242">
        <f t="shared" si="275"/>
        <v>0</v>
      </c>
      <c r="R209" s="240">
        <f t="shared" si="275"/>
        <v>0</v>
      </c>
      <c r="S209" s="241">
        <f t="shared" si="275"/>
        <v>0</v>
      </c>
      <c r="T209" s="242">
        <f t="shared" si="275"/>
        <v>0</v>
      </c>
      <c r="U209" s="240">
        <f t="shared" si="275"/>
        <v>0</v>
      </c>
      <c r="V209" s="242">
        <f t="shared" si="275"/>
        <v>0</v>
      </c>
      <c r="W209" s="340">
        <f>IF(Q209=0,0,((V209/Q209)-1)*100)</f>
        <v>0</v>
      </c>
    </row>
    <row r="210" spans="1:23" ht="14.25" thickTop="1" thickBot="1" x14ac:dyDescent="0.25">
      <c r="L210" s="218" t="s">
        <v>18</v>
      </c>
      <c r="M210" s="234">
        <v>0</v>
      </c>
      <c r="N210" s="235">
        <v>0</v>
      </c>
      <c r="O210" s="236">
        <f>SUM(M210:N210)</f>
        <v>0</v>
      </c>
      <c r="P210" s="275">
        <v>0</v>
      </c>
      <c r="Q210" s="244">
        <f>O210+P210</f>
        <v>0</v>
      </c>
      <c r="R210" s="234"/>
      <c r="S210" s="235"/>
      <c r="T210" s="236"/>
      <c r="U210" s="275"/>
      <c r="V210" s="244"/>
      <c r="W210" s="341"/>
    </row>
    <row r="211" spans="1:23" ht="14.25" thickTop="1" thickBot="1" x14ac:dyDescent="0.25">
      <c r="L211" s="246" t="s">
        <v>19</v>
      </c>
      <c r="M211" s="247">
        <f t="shared" ref="M211:Q211" si="276">+M206+M207+M210</f>
        <v>0</v>
      </c>
      <c r="N211" s="247">
        <f t="shared" si="276"/>
        <v>0</v>
      </c>
      <c r="O211" s="248">
        <f t="shared" si="276"/>
        <v>0</v>
      </c>
      <c r="P211" s="249">
        <f t="shared" si="276"/>
        <v>0</v>
      </c>
      <c r="Q211" s="248">
        <f t="shared" si="276"/>
        <v>0</v>
      </c>
      <c r="R211" s="247"/>
      <c r="S211" s="247"/>
      <c r="T211" s="248"/>
      <c r="U211" s="249"/>
      <c r="V211" s="248"/>
      <c r="W211" s="342"/>
    </row>
    <row r="212" spans="1:23" ht="13.5" thickTop="1" x14ac:dyDescent="0.2">
      <c r="A212" s="324"/>
      <c r="K212" s="324"/>
      <c r="L212" s="218" t="s">
        <v>21</v>
      </c>
      <c r="M212" s="234">
        <v>0</v>
      </c>
      <c r="N212" s="235">
        <v>0</v>
      </c>
      <c r="O212" s="236">
        <f>SUM(M212:N212)</f>
        <v>0</v>
      </c>
      <c r="P212" s="276">
        <v>0</v>
      </c>
      <c r="Q212" s="244">
        <f>O212+P212</f>
        <v>0</v>
      </c>
      <c r="R212" s="234"/>
      <c r="S212" s="235"/>
      <c r="T212" s="236"/>
      <c r="U212" s="276"/>
      <c r="V212" s="244"/>
      <c r="W212" s="341"/>
    </row>
    <row r="213" spans="1:23" x14ac:dyDescent="0.2">
      <c r="A213" s="324"/>
      <c r="K213" s="324"/>
      <c r="L213" s="218" t="s">
        <v>22</v>
      </c>
      <c r="M213" s="234">
        <v>0</v>
      </c>
      <c r="N213" s="235">
        <v>0</v>
      </c>
      <c r="O213" s="236">
        <f>SUM(M213:N213)</f>
        <v>0</v>
      </c>
      <c r="P213" s="274">
        <v>0</v>
      </c>
      <c r="Q213" s="244">
        <f>O213+P213</f>
        <v>0</v>
      </c>
      <c r="R213" s="234"/>
      <c r="S213" s="235"/>
      <c r="T213" s="236"/>
      <c r="U213" s="274"/>
      <c r="V213" s="244"/>
      <c r="W213" s="341"/>
    </row>
    <row r="214" spans="1:23" ht="13.5" thickBot="1" x14ac:dyDescent="0.25">
      <c r="A214" s="324"/>
      <c r="K214" s="324"/>
      <c r="L214" s="218" t="s">
        <v>23</v>
      </c>
      <c r="M214" s="234">
        <v>0</v>
      </c>
      <c r="N214" s="235">
        <v>0</v>
      </c>
      <c r="O214" s="236">
        <f>SUM(M214:N214)</f>
        <v>0</v>
      </c>
      <c r="P214" s="274">
        <v>0</v>
      </c>
      <c r="Q214" s="244">
        <f>O214+P214</f>
        <v>0</v>
      </c>
      <c r="R214" s="234"/>
      <c r="S214" s="235"/>
      <c r="T214" s="236"/>
      <c r="U214" s="274"/>
      <c r="V214" s="244"/>
      <c r="W214" s="341"/>
    </row>
    <row r="215" spans="1:23" ht="14.25" thickTop="1" thickBot="1" x14ac:dyDescent="0.25">
      <c r="L215" s="239" t="s">
        <v>40</v>
      </c>
      <c r="M215" s="240">
        <f t="shared" ref="M215:Q215" si="277">+M212+M213+M214</f>
        <v>0</v>
      </c>
      <c r="N215" s="241">
        <f t="shared" si="277"/>
        <v>0</v>
      </c>
      <c r="O215" s="242">
        <f t="shared" si="277"/>
        <v>0</v>
      </c>
      <c r="P215" s="240">
        <f t="shared" si="277"/>
        <v>0</v>
      </c>
      <c r="Q215" s="242">
        <f t="shared" si="277"/>
        <v>0</v>
      </c>
      <c r="R215" s="240"/>
      <c r="S215" s="241"/>
      <c r="T215" s="242"/>
      <c r="U215" s="240"/>
      <c r="V215" s="242"/>
      <c r="W215" s="340"/>
    </row>
    <row r="216" spans="1:23" ht="14.25" thickTop="1" thickBot="1" x14ac:dyDescent="0.25">
      <c r="L216" s="239" t="s">
        <v>63</v>
      </c>
      <c r="M216" s="240">
        <f t="shared" ref="M216:Q216" si="278">+M201+M209+M211+M215</f>
        <v>0</v>
      </c>
      <c r="N216" s="241">
        <f t="shared" si="278"/>
        <v>0</v>
      </c>
      <c r="O216" s="242">
        <f t="shared" si="278"/>
        <v>0</v>
      </c>
      <c r="P216" s="240">
        <f t="shared" si="278"/>
        <v>0</v>
      </c>
      <c r="Q216" s="242">
        <f t="shared" si="278"/>
        <v>0</v>
      </c>
      <c r="R216" s="240"/>
      <c r="S216" s="241"/>
      <c r="T216" s="242"/>
      <c r="U216" s="240"/>
      <c r="V216" s="242"/>
      <c r="W216" s="340"/>
    </row>
    <row r="217" spans="1:23" ht="14.25" thickTop="1" thickBot="1" x14ac:dyDescent="0.25">
      <c r="L217" s="252" t="s">
        <v>60</v>
      </c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</row>
    <row r="218" spans="1:23" ht="13.5" thickTop="1" x14ac:dyDescent="0.2">
      <c r="L218" s="513" t="s">
        <v>56</v>
      </c>
      <c r="M218" s="514"/>
      <c r="N218" s="514"/>
      <c r="O218" s="514"/>
      <c r="P218" s="514"/>
      <c r="Q218" s="514"/>
      <c r="R218" s="514"/>
      <c r="S218" s="514"/>
      <c r="T218" s="514"/>
      <c r="U218" s="514"/>
      <c r="V218" s="514"/>
      <c r="W218" s="515"/>
    </row>
    <row r="219" spans="1:23" ht="13.5" thickBot="1" x14ac:dyDescent="0.25">
      <c r="L219" s="516" t="s">
        <v>53</v>
      </c>
      <c r="M219" s="517"/>
      <c r="N219" s="517"/>
      <c r="O219" s="517"/>
      <c r="P219" s="517"/>
      <c r="Q219" s="517"/>
      <c r="R219" s="517"/>
      <c r="S219" s="517"/>
      <c r="T219" s="517"/>
      <c r="U219" s="517"/>
      <c r="V219" s="517"/>
      <c r="W219" s="518"/>
    </row>
    <row r="220" spans="1:23" ht="14.25" thickTop="1" thickBot="1" x14ac:dyDescent="0.25">
      <c r="L220" s="211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3" t="s">
        <v>34</v>
      </c>
    </row>
    <row r="221" spans="1:23" ht="14.25" thickTop="1" thickBot="1" x14ac:dyDescent="0.25">
      <c r="L221" s="214"/>
      <c r="M221" s="215" t="s">
        <v>64</v>
      </c>
      <c r="N221" s="216"/>
      <c r="O221" s="253"/>
      <c r="P221" s="215"/>
      <c r="Q221" s="215"/>
      <c r="R221" s="215" t="s">
        <v>65</v>
      </c>
      <c r="S221" s="216"/>
      <c r="T221" s="253"/>
      <c r="U221" s="215"/>
      <c r="V221" s="215"/>
      <c r="W221" s="308" t="s">
        <v>2</v>
      </c>
    </row>
    <row r="222" spans="1:23" ht="13.5" thickTop="1" x14ac:dyDescent="0.2">
      <c r="L222" s="218" t="s">
        <v>3</v>
      </c>
      <c r="M222" s="219"/>
      <c r="N222" s="211"/>
      <c r="O222" s="220"/>
      <c r="P222" s="221"/>
      <c r="Q222" s="307"/>
      <c r="R222" s="219"/>
      <c r="S222" s="211"/>
      <c r="T222" s="220"/>
      <c r="U222" s="221"/>
      <c r="V222" s="307"/>
      <c r="W222" s="309" t="s">
        <v>4</v>
      </c>
    </row>
    <row r="223" spans="1:23" ht="13.5" thickBot="1" x14ac:dyDescent="0.25">
      <c r="L223" s="223"/>
      <c r="M223" s="224" t="s">
        <v>35</v>
      </c>
      <c r="N223" s="225" t="s">
        <v>36</v>
      </c>
      <c r="O223" s="226" t="s">
        <v>37</v>
      </c>
      <c r="P223" s="227" t="s">
        <v>32</v>
      </c>
      <c r="Q223" s="508" t="s">
        <v>7</v>
      </c>
      <c r="R223" s="224" t="s">
        <v>35</v>
      </c>
      <c r="S223" s="225" t="s">
        <v>36</v>
      </c>
      <c r="T223" s="226" t="s">
        <v>37</v>
      </c>
      <c r="U223" s="227" t="s">
        <v>32</v>
      </c>
      <c r="V223" s="303" t="s">
        <v>7</v>
      </c>
      <c r="W223" s="310"/>
    </row>
    <row r="224" spans="1:23" ht="4.5" customHeight="1" thickTop="1" x14ac:dyDescent="0.2">
      <c r="L224" s="218"/>
      <c r="M224" s="229"/>
      <c r="N224" s="230"/>
      <c r="O224" s="231"/>
      <c r="P224" s="232"/>
      <c r="Q224" s="264"/>
      <c r="R224" s="229"/>
      <c r="S224" s="230"/>
      <c r="T224" s="231"/>
      <c r="U224" s="232"/>
      <c r="V224" s="264"/>
      <c r="W224" s="233"/>
    </row>
    <row r="225" spans="1:23" x14ac:dyDescent="0.2">
      <c r="L225" s="218" t="s">
        <v>10</v>
      </c>
      <c r="M225" s="234">
        <f t="shared" ref="M225:N227" si="279">+M171+M198</f>
        <v>0</v>
      </c>
      <c r="N225" s="235">
        <f t="shared" si="279"/>
        <v>0</v>
      </c>
      <c r="O225" s="236">
        <f>M225+N225</f>
        <v>0</v>
      </c>
      <c r="P225" s="237">
        <f>+P171+P198</f>
        <v>0</v>
      </c>
      <c r="Q225" s="265">
        <f>O225+P225</f>
        <v>0</v>
      </c>
      <c r="R225" s="234">
        <f t="shared" ref="R225:S227" si="280">+R171+R198</f>
        <v>0</v>
      </c>
      <c r="S225" s="235">
        <f t="shared" si="280"/>
        <v>0</v>
      </c>
      <c r="T225" s="236">
        <f>R225+S225</f>
        <v>0</v>
      </c>
      <c r="U225" s="237">
        <f>+U171+U198</f>
        <v>0</v>
      </c>
      <c r="V225" s="265">
        <f>T225+U225</f>
        <v>0</v>
      </c>
      <c r="W225" s="341">
        <f>IF(Q225=0,0,((V225/Q225)-1)*100)</f>
        <v>0</v>
      </c>
    </row>
    <row r="226" spans="1:23" x14ac:dyDescent="0.2">
      <c r="L226" s="218" t="s">
        <v>11</v>
      </c>
      <c r="M226" s="234">
        <f t="shared" si="279"/>
        <v>0</v>
      </c>
      <c r="N226" s="235">
        <f t="shared" si="279"/>
        <v>0</v>
      </c>
      <c r="O226" s="236">
        <f t="shared" ref="O226:O227" si="281">M226+N226</f>
        <v>0</v>
      </c>
      <c r="P226" s="237">
        <f>+P172+P199</f>
        <v>0</v>
      </c>
      <c r="Q226" s="265">
        <f>O226+P226</f>
        <v>0</v>
      </c>
      <c r="R226" s="234">
        <f t="shared" si="280"/>
        <v>0</v>
      </c>
      <c r="S226" s="235">
        <f t="shared" si="280"/>
        <v>0</v>
      </c>
      <c r="T226" s="236">
        <f t="shared" ref="T226:T227" si="282">R226+S226</f>
        <v>0</v>
      </c>
      <c r="U226" s="237">
        <f>+U172+U199</f>
        <v>0</v>
      </c>
      <c r="V226" s="265">
        <f>T226+U226</f>
        <v>0</v>
      </c>
      <c r="W226" s="341">
        <f>IF(Q226=0,0,((V226/Q226)-1)*100)</f>
        <v>0</v>
      </c>
    </row>
    <row r="227" spans="1:23" ht="13.5" thickBot="1" x14ac:dyDescent="0.25">
      <c r="L227" s="223" t="s">
        <v>12</v>
      </c>
      <c r="M227" s="234">
        <f t="shared" si="279"/>
        <v>0</v>
      </c>
      <c r="N227" s="235">
        <f t="shared" si="279"/>
        <v>0</v>
      </c>
      <c r="O227" s="236">
        <f t="shared" si="281"/>
        <v>0</v>
      </c>
      <c r="P227" s="237">
        <f>+P173+P200</f>
        <v>0</v>
      </c>
      <c r="Q227" s="265">
        <f>O227+P227</f>
        <v>0</v>
      </c>
      <c r="R227" s="234">
        <f t="shared" si="280"/>
        <v>0</v>
      </c>
      <c r="S227" s="235">
        <f t="shared" si="280"/>
        <v>0</v>
      </c>
      <c r="T227" s="236">
        <f t="shared" si="282"/>
        <v>0</v>
      </c>
      <c r="U227" s="237">
        <f>+U173+U200</f>
        <v>0</v>
      </c>
      <c r="V227" s="265">
        <f>T227+U227</f>
        <v>0</v>
      </c>
      <c r="W227" s="341">
        <f>IF(Q227=0,0,((V227/Q227)-1)*100)</f>
        <v>0</v>
      </c>
    </row>
    <row r="228" spans="1:23" ht="14.25" thickTop="1" thickBot="1" x14ac:dyDescent="0.25">
      <c r="L228" s="239" t="s">
        <v>38</v>
      </c>
      <c r="M228" s="240">
        <f t="shared" ref="M228:Q228" si="283">+M225+M226+M227</f>
        <v>0</v>
      </c>
      <c r="N228" s="241">
        <f t="shared" si="283"/>
        <v>0</v>
      </c>
      <c r="O228" s="242">
        <f t="shared" si="283"/>
        <v>0</v>
      </c>
      <c r="P228" s="240">
        <f t="shared" si="283"/>
        <v>0</v>
      </c>
      <c r="Q228" s="242">
        <f t="shared" si="283"/>
        <v>0</v>
      </c>
      <c r="R228" s="240">
        <f t="shared" ref="R228:V228" si="284">+R225+R226+R227</f>
        <v>0</v>
      </c>
      <c r="S228" s="241">
        <f t="shared" si="284"/>
        <v>0</v>
      </c>
      <c r="T228" s="242">
        <f t="shared" si="284"/>
        <v>0</v>
      </c>
      <c r="U228" s="240">
        <f t="shared" si="284"/>
        <v>0</v>
      </c>
      <c r="V228" s="242">
        <f t="shared" si="284"/>
        <v>0</v>
      </c>
      <c r="W228" s="340">
        <f t="shared" ref="W228" si="285">IF(Q228=0,0,((V228/Q228)-1)*100)</f>
        <v>0</v>
      </c>
    </row>
    <row r="229" spans="1:23" ht="13.5" thickTop="1" x14ac:dyDescent="0.2">
      <c r="L229" s="218" t="s">
        <v>13</v>
      </c>
      <c r="M229" s="234">
        <f t="shared" ref="M229:N231" si="286">+M175+M202</f>
        <v>0</v>
      </c>
      <c r="N229" s="235">
        <f t="shared" si="286"/>
        <v>0</v>
      </c>
      <c r="O229" s="236">
        <f t="shared" ref="O229" si="287">M229+N229</f>
        <v>0</v>
      </c>
      <c r="P229" s="258">
        <f>+P175+P202</f>
        <v>0</v>
      </c>
      <c r="Q229" s="337">
        <f>O229+P229</f>
        <v>0</v>
      </c>
      <c r="R229" s="234">
        <f t="shared" ref="R229:S231" si="288">+R175+R202</f>
        <v>0</v>
      </c>
      <c r="S229" s="235">
        <f t="shared" si="288"/>
        <v>0</v>
      </c>
      <c r="T229" s="236">
        <f>R229+S229</f>
        <v>0</v>
      </c>
      <c r="U229" s="258">
        <f>+U175+U202</f>
        <v>0</v>
      </c>
      <c r="V229" s="337">
        <f>T229+U229</f>
        <v>0</v>
      </c>
      <c r="W229" s="341">
        <f>IF(Q229=0,0,((V229/Q229)-1)*100)</f>
        <v>0</v>
      </c>
    </row>
    <row r="230" spans="1:23" x14ac:dyDescent="0.2">
      <c r="L230" s="218" t="s">
        <v>14</v>
      </c>
      <c r="M230" s="234">
        <f t="shared" si="286"/>
        <v>0</v>
      </c>
      <c r="N230" s="235">
        <f t="shared" si="286"/>
        <v>0</v>
      </c>
      <c r="O230" s="244">
        <f>M230+N230</f>
        <v>0</v>
      </c>
      <c r="P230" s="258">
        <f>+P176+P203</f>
        <v>0</v>
      </c>
      <c r="Q230" s="236">
        <f>O230+P230</f>
        <v>0</v>
      </c>
      <c r="R230" s="234">
        <f t="shared" si="288"/>
        <v>0</v>
      </c>
      <c r="S230" s="235">
        <f t="shared" si="288"/>
        <v>0</v>
      </c>
      <c r="T230" s="244">
        <f t="shared" ref="T230:T233" si="289">R230+S230</f>
        <v>0</v>
      </c>
      <c r="U230" s="258">
        <f>+U176+U203</f>
        <v>0</v>
      </c>
      <c r="V230" s="236">
        <f>T230+U230</f>
        <v>0</v>
      </c>
      <c r="W230" s="341">
        <f>IF(Q230=0,0,((V230/Q230)-1)*100)</f>
        <v>0</v>
      </c>
    </row>
    <row r="231" spans="1:23" ht="13.5" thickBot="1" x14ac:dyDescent="0.25">
      <c r="L231" s="218" t="s">
        <v>15</v>
      </c>
      <c r="M231" s="305">
        <f t="shared" si="286"/>
        <v>0</v>
      </c>
      <c r="N231" s="344">
        <f t="shared" si="286"/>
        <v>0</v>
      </c>
      <c r="O231" s="266">
        <f>M231+N231</f>
        <v>0</v>
      </c>
      <c r="P231" s="245">
        <f>+P177+P204</f>
        <v>0</v>
      </c>
      <c r="Q231" s="345">
        <f>+Q226+Q227+Q229</f>
        <v>0</v>
      </c>
      <c r="R231" s="305">
        <f t="shared" si="288"/>
        <v>0</v>
      </c>
      <c r="S231" s="344">
        <f t="shared" si="288"/>
        <v>0</v>
      </c>
      <c r="T231" s="266">
        <f t="shared" si="289"/>
        <v>0</v>
      </c>
      <c r="U231" s="245">
        <f>+U177+U204</f>
        <v>0</v>
      </c>
      <c r="V231" s="345">
        <f>+V226+V227+V229</f>
        <v>0</v>
      </c>
      <c r="W231" s="341">
        <f t="shared" ref="W231:W232" si="290">IF(Q231=0,0,((V231/Q231)-1)*100)</f>
        <v>0</v>
      </c>
    </row>
    <row r="232" spans="1:23" ht="14.25" thickTop="1" thickBot="1" x14ac:dyDescent="0.25">
      <c r="L232" s="239" t="s">
        <v>61</v>
      </c>
      <c r="M232" s="240">
        <f>+M229+M230+M231</f>
        <v>0</v>
      </c>
      <c r="N232" s="241">
        <f t="shared" ref="N232" si="291">+N229+N230+N231</f>
        <v>0</v>
      </c>
      <c r="O232" s="242">
        <f t="shared" ref="O232" si="292">+O229+O230+O231</f>
        <v>0</v>
      </c>
      <c r="P232" s="240">
        <f t="shared" ref="P232" si="293">+P229+P230+P231</f>
        <v>0</v>
      </c>
      <c r="Q232" s="242">
        <f t="shared" ref="Q232" si="294">+Q229+Q230+Q231</f>
        <v>0</v>
      </c>
      <c r="R232" s="240">
        <f>+R229+R230+R231</f>
        <v>0</v>
      </c>
      <c r="S232" s="241">
        <f t="shared" ref="S232:V232" si="295">+S229+S230+S231</f>
        <v>0</v>
      </c>
      <c r="T232" s="242">
        <f t="shared" si="289"/>
        <v>0</v>
      </c>
      <c r="U232" s="240">
        <f t="shared" si="295"/>
        <v>0</v>
      </c>
      <c r="V232" s="242">
        <f t="shared" si="295"/>
        <v>0</v>
      </c>
      <c r="W232" s="340">
        <f t="shared" si="290"/>
        <v>0</v>
      </c>
    </row>
    <row r="233" spans="1:23" ht="13.5" thickTop="1" x14ac:dyDescent="0.2">
      <c r="L233" s="218" t="s">
        <v>16</v>
      </c>
      <c r="M233" s="234">
        <f>+M179+M206</f>
        <v>0</v>
      </c>
      <c r="N233" s="235">
        <f>+N179+N206</f>
        <v>0</v>
      </c>
      <c r="O233" s="236">
        <f t="shared" ref="O233" si="296">M233+N233</f>
        <v>0</v>
      </c>
      <c r="P233" s="237">
        <f>+P179+P206</f>
        <v>0</v>
      </c>
      <c r="Q233" s="265">
        <f>O233+P233</f>
        <v>0</v>
      </c>
      <c r="R233" s="234">
        <f>+R179+R206</f>
        <v>0</v>
      </c>
      <c r="S233" s="235">
        <f>+S179+S206</f>
        <v>0</v>
      </c>
      <c r="T233" s="236">
        <f t="shared" si="289"/>
        <v>0</v>
      </c>
      <c r="U233" s="237">
        <f>+U179+U206</f>
        <v>0</v>
      </c>
      <c r="V233" s="265">
        <f>T233+U233</f>
        <v>0</v>
      </c>
      <c r="W233" s="341">
        <f t="shared" ref="W233" si="297">IF(Q233=0,0,((V233/Q233)-1)*100)</f>
        <v>0</v>
      </c>
    </row>
    <row r="234" spans="1:23" ht="13.5" thickBot="1" x14ac:dyDescent="0.25">
      <c r="L234" s="218" t="s">
        <v>66</v>
      </c>
      <c r="M234" s="234">
        <f>+M180+M207</f>
        <v>0</v>
      </c>
      <c r="N234" s="235">
        <f>+N180+N207</f>
        <v>0</v>
      </c>
      <c r="O234" s="236">
        <f>M234+N234</f>
        <v>0</v>
      </c>
      <c r="P234" s="237">
        <f>+P180+P207</f>
        <v>0</v>
      </c>
      <c r="Q234" s="265">
        <f>O234+P234</f>
        <v>0</v>
      </c>
      <c r="R234" s="234">
        <f>+R180+R207</f>
        <v>0</v>
      </c>
      <c r="S234" s="235">
        <f>+S180+S207</f>
        <v>0</v>
      </c>
      <c r="T234" s="236">
        <f>R234+S234</f>
        <v>0</v>
      </c>
      <c r="U234" s="237">
        <f>+U180+U207</f>
        <v>0</v>
      </c>
      <c r="V234" s="265">
        <f>T234+U234</f>
        <v>0</v>
      </c>
      <c r="W234" s="341">
        <f t="shared" ref="W234:W235" si="298">IF(Q234=0,0,((V234/Q234)-1)*100)</f>
        <v>0</v>
      </c>
    </row>
    <row r="235" spans="1:23" ht="14.25" thickTop="1" thickBot="1" x14ac:dyDescent="0.25">
      <c r="L235" s="239" t="s">
        <v>67</v>
      </c>
      <c r="M235" s="240">
        <f>M232+M233+M234</f>
        <v>0</v>
      </c>
      <c r="N235" s="241">
        <f t="shared" ref="N235" si="299">N232+N233+N234</f>
        <v>0</v>
      </c>
      <c r="O235" s="242">
        <f t="shared" ref="O235" si="300">O232+O233+O234</f>
        <v>0</v>
      </c>
      <c r="P235" s="240">
        <f t="shared" ref="P235" si="301">P232+P233+P234</f>
        <v>0</v>
      </c>
      <c r="Q235" s="242">
        <f t="shared" ref="Q235" si="302">Q232+Q233+Q234</f>
        <v>0</v>
      </c>
      <c r="R235" s="240">
        <f t="shared" ref="R235" si="303">R232+R233+R234</f>
        <v>0</v>
      </c>
      <c r="S235" s="241">
        <f t="shared" ref="S235" si="304">S232+S233+S234</f>
        <v>0</v>
      </c>
      <c r="T235" s="242">
        <f t="shared" ref="T235" si="305">T232+T233+T234</f>
        <v>0</v>
      </c>
      <c r="U235" s="240">
        <f t="shared" ref="U235" si="306">U232+U233+U234</f>
        <v>0</v>
      </c>
      <c r="V235" s="242">
        <f t="shared" ref="V235" si="307">V232+V233+V234</f>
        <v>0</v>
      </c>
      <c r="W235" s="340">
        <f t="shared" si="298"/>
        <v>0</v>
      </c>
    </row>
    <row r="236" spans="1:23" ht="14.25" thickTop="1" thickBot="1" x14ac:dyDescent="0.25">
      <c r="L236" s="239" t="s">
        <v>68</v>
      </c>
      <c r="M236" s="240">
        <f>+M228+M232+M233+M234</f>
        <v>0</v>
      </c>
      <c r="N236" s="241">
        <f t="shared" ref="N236:V236" si="308">+N228+N232+N233+N234</f>
        <v>0</v>
      </c>
      <c r="O236" s="242">
        <f t="shared" si="308"/>
        <v>0</v>
      </c>
      <c r="P236" s="240">
        <f t="shared" si="308"/>
        <v>0</v>
      </c>
      <c r="Q236" s="242">
        <f t="shared" si="308"/>
        <v>0</v>
      </c>
      <c r="R236" s="240">
        <f t="shared" si="308"/>
        <v>0</v>
      </c>
      <c r="S236" s="241">
        <f t="shared" si="308"/>
        <v>0</v>
      </c>
      <c r="T236" s="242">
        <f t="shared" si="308"/>
        <v>0</v>
      </c>
      <c r="U236" s="240">
        <f t="shared" si="308"/>
        <v>0</v>
      </c>
      <c r="V236" s="242">
        <f t="shared" si="308"/>
        <v>0</v>
      </c>
      <c r="W236" s="340">
        <f>IF(Q236=0,0,((V236/Q236)-1)*100)</f>
        <v>0</v>
      </c>
    </row>
    <row r="237" spans="1:23" ht="14.25" thickTop="1" thickBot="1" x14ac:dyDescent="0.25">
      <c r="L237" s="218" t="s">
        <v>18</v>
      </c>
      <c r="M237" s="234">
        <f>+M183+M210</f>
        <v>0</v>
      </c>
      <c r="N237" s="235">
        <f>+N183+N210</f>
        <v>0</v>
      </c>
      <c r="O237" s="244">
        <f>M237+N237</f>
        <v>0</v>
      </c>
      <c r="P237" s="245">
        <f>+P183+P210</f>
        <v>0</v>
      </c>
      <c r="Q237" s="265">
        <f>O237+P237</f>
        <v>0</v>
      </c>
      <c r="R237" s="234"/>
      <c r="S237" s="235"/>
      <c r="T237" s="244"/>
      <c r="U237" s="245"/>
      <c r="V237" s="265"/>
      <c r="W237" s="341"/>
    </row>
    <row r="238" spans="1:23" ht="14.25" thickTop="1" thickBot="1" x14ac:dyDescent="0.25">
      <c r="L238" s="246" t="s">
        <v>19</v>
      </c>
      <c r="M238" s="247">
        <f t="shared" ref="M238:Q238" si="309">+M233+M234+M237</f>
        <v>0</v>
      </c>
      <c r="N238" s="247">
        <f t="shared" si="309"/>
        <v>0</v>
      </c>
      <c r="O238" s="248">
        <f t="shared" si="309"/>
        <v>0</v>
      </c>
      <c r="P238" s="249">
        <f t="shared" si="309"/>
        <v>0</v>
      </c>
      <c r="Q238" s="248">
        <f t="shared" si="309"/>
        <v>0</v>
      </c>
      <c r="R238" s="247"/>
      <c r="S238" s="247"/>
      <c r="T238" s="248"/>
      <c r="U238" s="249"/>
      <c r="V238" s="248"/>
      <c r="W238" s="342"/>
    </row>
    <row r="239" spans="1:23" ht="13.5" thickTop="1" x14ac:dyDescent="0.2">
      <c r="A239" s="324"/>
      <c r="K239" s="324"/>
      <c r="L239" s="218" t="s">
        <v>21</v>
      </c>
      <c r="M239" s="234">
        <f t="shared" ref="M239:N241" si="310">+M185+M212</f>
        <v>0</v>
      </c>
      <c r="N239" s="235">
        <f t="shared" si="310"/>
        <v>0</v>
      </c>
      <c r="O239" s="244">
        <f>M239+N239</f>
        <v>0</v>
      </c>
      <c r="P239" s="251">
        <f>+P185+P212</f>
        <v>0</v>
      </c>
      <c r="Q239" s="265">
        <f>O239+P239</f>
        <v>0</v>
      </c>
      <c r="R239" s="234"/>
      <c r="S239" s="235"/>
      <c r="T239" s="244"/>
      <c r="U239" s="251"/>
      <c r="V239" s="265"/>
      <c r="W239" s="341"/>
    </row>
    <row r="240" spans="1:23" x14ac:dyDescent="0.2">
      <c r="A240" s="324"/>
      <c r="K240" s="324"/>
      <c r="L240" s="218" t="s">
        <v>22</v>
      </c>
      <c r="M240" s="234">
        <f t="shared" si="310"/>
        <v>0</v>
      </c>
      <c r="N240" s="235">
        <f t="shared" si="310"/>
        <v>0</v>
      </c>
      <c r="O240" s="244">
        <f t="shared" ref="O240:O241" si="311">M240+N240</f>
        <v>0</v>
      </c>
      <c r="P240" s="237">
        <f>+P186+P213</f>
        <v>0</v>
      </c>
      <c r="Q240" s="265">
        <f>O240+P240</f>
        <v>0</v>
      </c>
      <c r="R240" s="234"/>
      <c r="S240" s="235"/>
      <c r="T240" s="244"/>
      <c r="U240" s="237"/>
      <c r="V240" s="265"/>
      <c r="W240" s="341"/>
    </row>
    <row r="241" spans="1:23" ht="13.5" thickBot="1" x14ac:dyDescent="0.25">
      <c r="A241" s="324"/>
      <c r="K241" s="324"/>
      <c r="L241" s="218" t="s">
        <v>23</v>
      </c>
      <c r="M241" s="234">
        <f t="shared" si="310"/>
        <v>0</v>
      </c>
      <c r="N241" s="235">
        <f t="shared" si="310"/>
        <v>0</v>
      </c>
      <c r="O241" s="244">
        <f t="shared" si="311"/>
        <v>0</v>
      </c>
      <c r="P241" s="237">
        <f>+P187+P214</f>
        <v>0</v>
      </c>
      <c r="Q241" s="265">
        <f>O241+P241</f>
        <v>0</v>
      </c>
      <c r="R241" s="234"/>
      <c r="S241" s="235"/>
      <c r="T241" s="244"/>
      <c r="U241" s="237"/>
      <c r="V241" s="265"/>
      <c r="W241" s="341"/>
    </row>
    <row r="242" spans="1:23" ht="14.25" thickTop="1" thickBot="1" x14ac:dyDescent="0.25">
      <c r="L242" s="239" t="s">
        <v>40</v>
      </c>
      <c r="M242" s="240">
        <f t="shared" ref="M242:Q242" si="312">+M239+M240+M241</f>
        <v>0</v>
      </c>
      <c r="N242" s="241">
        <f t="shared" si="312"/>
        <v>0</v>
      </c>
      <c r="O242" s="242">
        <f t="shared" si="312"/>
        <v>0</v>
      </c>
      <c r="P242" s="240">
        <f t="shared" si="312"/>
        <v>0</v>
      </c>
      <c r="Q242" s="242">
        <f t="shared" si="312"/>
        <v>0</v>
      </c>
      <c r="R242" s="240"/>
      <c r="S242" s="241"/>
      <c r="T242" s="242"/>
      <c r="U242" s="240"/>
      <c r="V242" s="242"/>
      <c r="W242" s="340"/>
    </row>
    <row r="243" spans="1:23" ht="14.25" thickTop="1" thickBot="1" x14ac:dyDescent="0.25">
      <c r="L243" s="239" t="s">
        <v>63</v>
      </c>
      <c r="M243" s="240">
        <f t="shared" ref="M243:Q243" si="313">+M228+M232+M238+M242</f>
        <v>0</v>
      </c>
      <c r="N243" s="241">
        <f t="shared" si="313"/>
        <v>0</v>
      </c>
      <c r="O243" s="242">
        <f t="shared" si="313"/>
        <v>0</v>
      </c>
      <c r="P243" s="240">
        <f t="shared" si="313"/>
        <v>0</v>
      </c>
      <c r="Q243" s="242">
        <f t="shared" si="313"/>
        <v>0</v>
      </c>
      <c r="R243" s="240"/>
      <c r="S243" s="241"/>
      <c r="T243" s="242"/>
      <c r="U243" s="240"/>
      <c r="V243" s="242"/>
      <c r="W243" s="340"/>
    </row>
    <row r="244" spans="1:23" ht="13.5" thickTop="1" x14ac:dyDescent="0.2">
      <c r="L244" s="252" t="s">
        <v>60</v>
      </c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</row>
  </sheetData>
  <sheetProtection algorithmName="SHA-512" hashValue="RvuoQVVhnMO46aEtqC5JQ+zxoUsUHsNRmkGFctwuFJjG7DrhLCfWYKIEHClWjARPQZX6ZSTyOb3zWjhrWlNI4g==" saltValue="G5G2wC8kAxivgn+/Rhsjfw==" spinCount="100000" sheet="1" objects="1" scenarios="1"/>
  <mergeCells count="42">
    <mergeCell ref="B29:I29"/>
    <mergeCell ref="B30:I30"/>
    <mergeCell ref="C32:E32"/>
    <mergeCell ref="F32:H32"/>
    <mergeCell ref="L29:W29"/>
    <mergeCell ref="L30:W30"/>
    <mergeCell ref="M32:Q32"/>
    <mergeCell ref="R32:V32"/>
    <mergeCell ref="B2:I2"/>
    <mergeCell ref="B3:I3"/>
    <mergeCell ref="C5:E5"/>
    <mergeCell ref="F5:H5"/>
    <mergeCell ref="L2:W2"/>
    <mergeCell ref="L3:W3"/>
    <mergeCell ref="M5:Q5"/>
    <mergeCell ref="R5:V5"/>
    <mergeCell ref="B56:I56"/>
    <mergeCell ref="B57:I57"/>
    <mergeCell ref="C59:E59"/>
    <mergeCell ref="F59:H59"/>
    <mergeCell ref="L56:W56"/>
    <mergeCell ref="L57:W57"/>
    <mergeCell ref="M59:Q59"/>
    <mergeCell ref="R59:V59"/>
    <mergeCell ref="L83:W83"/>
    <mergeCell ref="L84:W84"/>
    <mergeCell ref="L110:W110"/>
    <mergeCell ref="L111:W111"/>
    <mergeCell ref="L137:W137"/>
    <mergeCell ref="M86:Q86"/>
    <mergeCell ref="R86:V86"/>
    <mergeCell ref="M113:Q113"/>
    <mergeCell ref="R113:V113"/>
    <mergeCell ref="L138:W138"/>
    <mergeCell ref="L218:W218"/>
    <mergeCell ref="L219:W219"/>
    <mergeCell ref="L164:W164"/>
    <mergeCell ref="L165:W165"/>
    <mergeCell ref="L191:W191"/>
    <mergeCell ref="L192:W192"/>
    <mergeCell ref="M140:Q140"/>
    <mergeCell ref="R140:V140"/>
  </mergeCells>
  <conditionalFormatting sqref="K50:K58 A50:A58 A131:A139 K131:K139 K212:K220 A212:A220 K239:K1048576 A239:A1048576 K33:K42 A33:A42 K60:K69 A60:A69 K195:K204 A195:A204 K222:K231 A222:A231 A114:A123 K114:K123 A141:A150 K141:K150 K158:K177 A158:A177 A1:A18 A20:A31 K1:K18 K20:K31 K48 K44:K45 A48 A44:A45 K75 K71:K72 A75 A71:A72 K77:K99 K101:K112 A77:A99 A101:A112 K129 K125:K126 A129 A125:A126 K156 K152:K153 A156 A152:A153 A183:A193 A179:A180 K183:K193 K179:K180 K210 K206:K207 A210 A206:A207 K237 K233:K234 A237 A233:A234">
    <cfRule type="containsText" dxfId="243" priority="621" operator="containsText" text="NOT OK">
      <formula>NOT(ISERROR(SEARCH("NOT OK",A1)))</formula>
    </cfRule>
  </conditionalFormatting>
  <conditionalFormatting sqref="K113 A113">
    <cfRule type="containsText" dxfId="242" priority="453" operator="containsText" text="NOT OK">
      <formula>NOT(ISERROR(SEARCH("NOT OK",A113)))</formula>
    </cfRule>
  </conditionalFormatting>
  <conditionalFormatting sqref="A32 K32">
    <cfRule type="containsText" dxfId="241" priority="455" operator="containsText" text="NOT OK">
      <formula>NOT(ISERROR(SEARCH("NOT OK",A32)))</formula>
    </cfRule>
  </conditionalFormatting>
  <conditionalFormatting sqref="A59 K59">
    <cfRule type="containsText" dxfId="240" priority="454" operator="containsText" text="NOT OK">
      <formula>NOT(ISERROR(SEARCH("NOT OK",A59)))</formula>
    </cfRule>
  </conditionalFormatting>
  <conditionalFormatting sqref="K140 A140">
    <cfRule type="containsText" dxfId="239" priority="452" operator="containsText" text="NOT OK">
      <formula>NOT(ISERROR(SEARCH("NOT OK",A140)))</formula>
    </cfRule>
  </conditionalFormatting>
  <conditionalFormatting sqref="A194 K194">
    <cfRule type="containsText" dxfId="238" priority="451" operator="containsText" text="NOT OK">
      <formula>NOT(ISERROR(SEARCH("NOT OK",A194)))</formula>
    </cfRule>
  </conditionalFormatting>
  <conditionalFormatting sqref="A221 K221">
    <cfRule type="containsText" dxfId="237" priority="450" operator="containsText" text="NOT OK">
      <formula>NOT(ISERROR(SEARCH("NOT OK",A221)))</formula>
    </cfRule>
  </conditionalFormatting>
  <conditionalFormatting sqref="A15:A16 K15:K16">
    <cfRule type="containsText" dxfId="236" priority="449" operator="containsText" text="NOT OK">
      <formula>NOT(ISERROR(SEARCH("NOT OK",A15)))</formula>
    </cfRule>
  </conditionalFormatting>
  <conditionalFormatting sqref="K42 A42">
    <cfRule type="containsText" dxfId="235" priority="448" operator="containsText" text="NOT OK">
      <formula>NOT(ISERROR(SEARCH("NOT OK",A42)))</formula>
    </cfRule>
  </conditionalFormatting>
  <conditionalFormatting sqref="K69 A69">
    <cfRule type="containsText" dxfId="234" priority="446" operator="containsText" text="NOT OK">
      <formula>NOT(ISERROR(SEARCH("NOT OK",A69)))</formula>
    </cfRule>
  </conditionalFormatting>
  <conditionalFormatting sqref="A123 K123">
    <cfRule type="containsText" dxfId="233" priority="443" operator="containsText" text="NOT OK">
      <formula>NOT(ISERROR(SEARCH("NOT OK",A123)))</formula>
    </cfRule>
  </conditionalFormatting>
  <conditionalFormatting sqref="K150 A150">
    <cfRule type="containsText" dxfId="232" priority="441" operator="containsText" text="NOT OK">
      <formula>NOT(ISERROR(SEARCH("NOT OK",A150)))</formula>
    </cfRule>
  </conditionalFormatting>
  <conditionalFormatting sqref="K204 A204">
    <cfRule type="containsText" dxfId="231" priority="438" operator="containsText" text="NOT OK">
      <formula>NOT(ISERROR(SEARCH("NOT OK",A204)))</formula>
    </cfRule>
  </conditionalFormatting>
  <conditionalFormatting sqref="K231 A231">
    <cfRule type="containsText" dxfId="230" priority="436" operator="containsText" text="NOT OK">
      <formula>NOT(ISERROR(SEARCH("NOT OK",A231)))</formula>
    </cfRule>
  </conditionalFormatting>
  <conditionalFormatting sqref="A231 K231">
    <cfRule type="containsText" dxfId="229" priority="434" operator="containsText" text="NOT OK">
      <formula>NOT(ISERROR(SEARCH("NOT OK",A231)))</formula>
    </cfRule>
  </conditionalFormatting>
  <conditionalFormatting sqref="A27 K27">
    <cfRule type="containsText" dxfId="228" priority="409" operator="containsText" text="NOT OK">
      <formula>NOT(ISERROR(SEARCH("NOT OK",A27)))</formula>
    </cfRule>
  </conditionalFormatting>
  <conditionalFormatting sqref="K108 A108">
    <cfRule type="containsText" dxfId="227" priority="404" operator="containsText" text="NOT OK">
      <formula>NOT(ISERROR(SEARCH("NOT OK",A108)))</formula>
    </cfRule>
  </conditionalFormatting>
  <conditionalFormatting sqref="A189 K189">
    <cfRule type="containsText" dxfId="226" priority="398" operator="containsText" text="NOT OK">
      <formula>NOT(ISERROR(SEARCH("NOT OK",A189)))</formula>
    </cfRule>
  </conditionalFormatting>
  <conditionalFormatting sqref="A54 K54">
    <cfRule type="containsText" dxfId="225" priority="333" operator="containsText" text="NOT OK">
      <formula>NOT(ISERROR(SEARCH("NOT OK",A54)))</formula>
    </cfRule>
  </conditionalFormatting>
  <conditionalFormatting sqref="A81 K81">
    <cfRule type="containsText" dxfId="224" priority="331" operator="containsText" text="NOT OK">
      <formula>NOT(ISERROR(SEARCH("NOT OK",A81)))</formula>
    </cfRule>
  </conditionalFormatting>
  <conditionalFormatting sqref="K135 A135">
    <cfRule type="containsText" dxfId="223" priority="330" operator="containsText" text="NOT OK">
      <formula>NOT(ISERROR(SEARCH("NOT OK",A135)))</formula>
    </cfRule>
  </conditionalFormatting>
  <conditionalFormatting sqref="K162 A162">
    <cfRule type="containsText" dxfId="222" priority="328" operator="containsText" text="NOT OK">
      <formula>NOT(ISERROR(SEARCH("NOT OK",A162)))</formula>
    </cfRule>
  </conditionalFormatting>
  <conditionalFormatting sqref="A216 K216">
    <cfRule type="containsText" dxfId="221" priority="326" operator="containsText" text="NOT OK">
      <formula>NOT(ISERROR(SEARCH("NOT OK",A216)))</formula>
    </cfRule>
  </conditionalFormatting>
  <conditionalFormatting sqref="A243 K243">
    <cfRule type="containsText" dxfId="220" priority="324" operator="containsText" text="NOT OK">
      <formula>NOT(ISERROR(SEARCH("NOT OK",A243)))</formula>
    </cfRule>
  </conditionalFormatting>
  <conditionalFormatting sqref="A49:A51 K49:K51">
    <cfRule type="containsText" dxfId="219" priority="181" operator="containsText" text="NOT OK">
      <formula>NOT(ISERROR(SEARCH("NOT OK",A49)))</formula>
    </cfRule>
  </conditionalFormatting>
  <conditionalFormatting sqref="A76:A78 K76:K78">
    <cfRule type="containsText" dxfId="218" priority="177" operator="containsText" text="NOT OK">
      <formula>NOT(ISERROR(SEARCH("NOT OK",A76)))</formula>
    </cfRule>
  </conditionalFormatting>
  <conditionalFormatting sqref="A130:A132 K130:K132">
    <cfRule type="containsText" dxfId="217" priority="173" operator="containsText" text="NOT OK">
      <formula>NOT(ISERROR(SEARCH("NOT OK",A130)))</formula>
    </cfRule>
  </conditionalFormatting>
  <conditionalFormatting sqref="A157:A159 K157:K159">
    <cfRule type="containsText" dxfId="216" priority="170" operator="containsText" text="NOT OK">
      <formula>NOT(ISERROR(SEARCH("NOT OK",A157)))</formula>
    </cfRule>
  </conditionalFormatting>
  <conditionalFormatting sqref="K211:K213 A211:A213">
    <cfRule type="containsText" dxfId="215" priority="167" operator="containsText" text="NOT OK">
      <formula>NOT(ISERROR(SEARCH("NOT OK",A211)))</formula>
    </cfRule>
  </conditionalFormatting>
  <conditionalFormatting sqref="K238:K240 A238:A240">
    <cfRule type="containsText" dxfId="214" priority="164" operator="containsText" text="NOT OK">
      <formula>NOT(ISERROR(SEARCH("NOT OK",A238)))</formula>
    </cfRule>
  </conditionalFormatting>
  <conditionalFormatting sqref="A20 K20">
    <cfRule type="containsText" dxfId="213" priority="117" operator="containsText" text="NOT OK">
      <formula>NOT(ISERROR(SEARCH("NOT OK",A20)))</formula>
    </cfRule>
  </conditionalFormatting>
  <conditionalFormatting sqref="K101 A101">
    <cfRule type="containsText" dxfId="212" priority="114" operator="containsText" text="NOT OK">
      <formula>NOT(ISERROR(SEARCH("NOT OK",A101)))</formula>
    </cfRule>
  </conditionalFormatting>
  <conditionalFormatting sqref="K43 A43">
    <cfRule type="containsText" dxfId="211" priority="59" operator="containsText" text="NOT OK">
      <formula>NOT(ISERROR(SEARCH("NOT OK",A43)))</formula>
    </cfRule>
  </conditionalFormatting>
  <conditionalFormatting sqref="K232 A232">
    <cfRule type="containsText" dxfId="210" priority="51" operator="containsText" text="NOT OK">
      <formula>NOT(ISERROR(SEARCH("NOT OK",A232)))</formula>
    </cfRule>
  </conditionalFormatting>
  <conditionalFormatting sqref="A43 K43">
    <cfRule type="containsText" dxfId="209" priority="58" operator="containsText" text="NOT OK">
      <formula>NOT(ISERROR(SEARCH("NOT OK",A43)))</formula>
    </cfRule>
  </conditionalFormatting>
  <conditionalFormatting sqref="K19 A19">
    <cfRule type="containsText" dxfId="208" priority="49" operator="containsText" text="NOT OK">
      <formula>NOT(ISERROR(SEARCH("NOT OK",A19)))</formula>
    </cfRule>
  </conditionalFormatting>
  <conditionalFormatting sqref="K70 A70">
    <cfRule type="containsText" dxfId="207" priority="46" operator="containsText" text="NOT OK">
      <formula>NOT(ISERROR(SEARCH("NOT OK",A70)))</formula>
    </cfRule>
  </conditionalFormatting>
  <conditionalFormatting sqref="A70 K70">
    <cfRule type="containsText" dxfId="206" priority="45" operator="containsText" text="NOT OK">
      <formula>NOT(ISERROR(SEARCH("NOT OK",A70)))</formula>
    </cfRule>
  </conditionalFormatting>
  <conditionalFormatting sqref="K100 A100">
    <cfRule type="containsText" dxfId="205" priority="38" operator="containsText" text="NOT OK">
      <formula>NOT(ISERROR(SEARCH("NOT OK",A100)))</formula>
    </cfRule>
  </conditionalFormatting>
  <conditionalFormatting sqref="A124 K124">
    <cfRule type="containsText" dxfId="204" priority="37" operator="containsText" text="NOT OK">
      <formula>NOT(ISERROR(SEARCH("NOT OK",A124)))</formula>
    </cfRule>
  </conditionalFormatting>
  <conditionalFormatting sqref="A151 K151">
    <cfRule type="containsText" dxfId="203" priority="32" operator="containsText" text="NOT OK">
      <formula>NOT(ISERROR(SEARCH("NOT OK",A151)))</formula>
    </cfRule>
  </conditionalFormatting>
  <conditionalFormatting sqref="A182 K182">
    <cfRule type="containsText" dxfId="202" priority="25" operator="containsText" text="NOT OK">
      <formula>NOT(ISERROR(SEARCH("NOT OK",A182)))</formula>
    </cfRule>
  </conditionalFormatting>
  <conditionalFormatting sqref="K181 A181">
    <cfRule type="containsText" dxfId="201" priority="24" operator="containsText" text="NOT OK">
      <formula>NOT(ISERROR(SEARCH("NOT OK",A181)))</formula>
    </cfRule>
  </conditionalFormatting>
  <conditionalFormatting sqref="K178 A178">
    <cfRule type="containsText" dxfId="200" priority="26" operator="containsText" text="NOT OK">
      <formula>NOT(ISERROR(SEARCH("NOT OK",A178)))</formula>
    </cfRule>
  </conditionalFormatting>
  <conditionalFormatting sqref="K205 A205">
    <cfRule type="containsText" dxfId="199" priority="23" operator="containsText" text="NOT OK">
      <formula>NOT(ISERROR(SEARCH("NOT OK",A205)))</formula>
    </cfRule>
  </conditionalFormatting>
  <conditionalFormatting sqref="A47 K47">
    <cfRule type="containsText" dxfId="198" priority="16" operator="containsText" text="NOT OK">
      <formula>NOT(ISERROR(SEARCH("NOT OK",A47)))</formula>
    </cfRule>
  </conditionalFormatting>
  <conditionalFormatting sqref="A47 K47">
    <cfRule type="containsText" dxfId="197" priority="15" operator="containsText" text="NOT OK">
      <formula>NOT(ISERROR(SEARCH("NOT OK",A47)))</formula>
    </cfRule>
  </conditionalFormatting>
  <conditionalFormatting sqref="K46 A46">
    <cfRule type="containsText" dxfId="196" priority="14" operator="containsText" text="NOT OK">
      <formula>NOT(ISERROR(SEARCH("NOT OK",A46)))</formula>
    </cfRule>
  </conditionalFormatting>
  <conditionalFormatting sqref="A74 K74">
    <cfRule type="containsText" dxfId="195" priority="13" operator="containsText" text="NOT OK">
      <formula>NOT(ISERROR(SEARCH("NOT OK",A74)))</formula>
    </cfRule>
  </conditionalFormatting>
  <conditionalFormatting sqref="A74 K74">
    <cfRule type="containsText" dxfId="194" priority="12" operator="containsText" text="NOT OK">
      <formula>NOT(ISERROR(SEARCH("NOT OK",A74)))</formula>
    </cfRule>
  </conditionalFormatting>
  <conditionalFormatting sqref="K73 A73">
    <cfRule type="containsText" dxfId="193" priority="11" operator="containsText" text="NOT OK">
      <formula>NOT(ISERROR(SEARCH("NOT OK",A73)))</formula>
    </cfRule>
  </conditionalFormatting>
  <conditionalFormatting sqref="K128 A128">
    <cfRule type="containsText" dxfId="192" priority="10" operator="containsText" text="NOT OK">
      <formula>NOT(ISERROR(SEARCH("NOT OK",A128)))</formula>
    </cfRule>
  </conditionalFormatting>
  <conditionalFormatting sqref="K128 A128">
    <cfRule type="containsText" dxfId="191" priority="9" operator="containsText" text="NOT OK">
      <formula>NOT(ISERROR(SEARCH("NOT OK",A128)))</formula>
    </cfRule>
  </conditionalFormatting>
  <conditionalFormatting sqref="K127 A127">
    <cfRule type="containsText" dxfId="190" priority="8" operator="containsText" text="NOT OK">
      <formula>NOT(ISERROR(SEARCH("NOT OK",A127)))</formula>
    </cfRule>
  </conditionalFormatting>
  <conditionalFormatting sqref="K155 A155">
    <cfRule type="containsText" dxfId="189" priority="7" operator="containsText" text="NOT OK">
      <formula>NOT(ISERROR(SEARCH("NOT OK",A155)))</formula>
    </cfRule>
  </conditionalFormatting>
  <conditionalFormatting sqref="K155 A155">
    <cfRule type="containsText" dxfId="188" priority="6" operator="containsText" text="NOT OK">
      <formula>NOT(ISERROR(SEARCH("NOT OK",A155)))</formula>
    </cfRule>
  </conditionalFormatting>
  <conditionalFormatting sqref="K154 A154">
    <cfRule type="containsText" dxfId="187" priority="5" operator="containsText" text="NOT OK">
      <formula>NOT(ISERROR(SEARCH("NOT OK",A154)))</formula>
    </cfRule>
  </conditionalFormatting>
  <conditionalFormatting sqref="A209 K209">
    <cfRule type="containsText" dxfId="186" priority="4" operator="containsText" text="NOT OK">
      <formula>NOT(ISERROR(SEARCH("NOT OK",A209)))</formula>
    </cfRule>
  </conditionalFormatting>
  <conditionalFormatting sqref="K208 A208">
    <cfRule type="containsText" dxfId="185" priority="3" operator="containsText" text="NOT OK">
      <formula>NOT(ISERROR(SEARCH("NOT OK",A208)))</formula>
    </cfRule>
  </conditionalFormatting>
  <conditionalFormatting sqref="A236 K236">
    <cfRule type="containsText" dxfId="184" priority="2" operator="containsText" text="NOT OK">
      <formula>NOT(ISERROR(SEARCH("NOT OK",A236)))</formula>
    </cfRule>
  </conditionalFormatting>
  <conditionalFormatting sqref="K235 A235">
    <cfRule type="containsText" dxfId="183" priority="1" operator="containsText" text="NOT OK">
      <formula>NOT(ISERROR(SEARCH("NOT OK",A235)))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Hat Yai International Airport</oddHeader>
  </headerFooter>
  <rowBreaks count="2" manualBreakCount="2">
    <brk id="82" min="11" max="22" man="1"/>
    <brk id="163" min="11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W244"/>
  <sheetViews>
    <sheetView zoomScaleNormal="100" workbookViewId="0">
      <selection activeCell="A11" sqref="A11"/>
    </sheetView>
  </sheetViews>
  <sheetFormatPr defaultColWidth="9.140625" defaultRowHeight="12.75" x14ac:dyDescent="0.2"/>
  <cols>
    <col min="1" max="1" width="9.140625" style="346"/>
    <col min="2" max="2" width="12.42578125" style="347" customWidth="1"/>
    <col min="3" max="3" width="12.140625" style="347" customWidth="1"/>
    <col min="4" max="4" width="13.85546875" style="347" customWidth="1"/>
    <col min="5" max="5" width="14.140625" style="347" customWidth="1"/>
    <col min="6" max="6" width="13.42578125" style="347" customWidth="1"/>
    <col min="7" max="8" width="14.140625" style="347" customWidth="1"/>
    <col min="9" max="9" width="13.85546875" style="348" customWidth="1"/>
    <col min="10" max="10" width="6.7109375" style="347" customWidth="1"/>
    <col min="11" max="11" width="9.140625" style="346"/>
    <col min="12" max="12" width="13" style="347" customWidth="1"/>
    <col min="13" max="13" width="13.5703125" style="347" customWidth="1"/>
    <col min="14" max="14" width="12.5703125" style="347" customWidth="1"/>
    <col min="15" max="15" width="16" style="347" customWidth="1"/>
    <col min="16" max="17" width="13" style="347" customWidth="1"/>
    <col min="18" max="18" width="13.5703125" style="347" customWidth="1"/>
    <col min="19" max="19" width="13.140625" style="347" customWidth="1"/>
    <col min="20" max="20" width="15.28515625" style="347" customWidth="1"/>
    <col min="21" max="21" width="13.140625" style="347" customWidth="1"/>
    <col min="22" max="22" width="12.85546875" style="347" customWidth="1"/>
    <col min="23" max="23" width="14.5703125" style="348" customWidth="1"/>
    <col min="24" max="16384" width="9.140625" style="347"/>
  </cols>
  <sheetData>
    <row r="1" spans="1:23" ht="13.5" thickBot="1" x14ac:dyDescent="0.25"/>
    <row r="2" spans="1:23" ht="13.5" thickTop="1" x14ac:dyDescent="0.2">
      <c r="B2" s="528" t="s">
        <v>0</v>
      </c>
      <c r="C2" s="529"/>
      <c r="D2" s="529"/>
      <c r="E2" s="529"/>
      <c r="F2" s="529"/>
      <c r="G2" s="529"/>
      <c r="H2" s="529"/>
      <c r="I2" s="530"/>
      <c r="J2" s="346"/>
      <c r="L2" s="531" t="s">
        <v>1</v>
      </c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3"/>
    </row>
    <row r="3" spans="1:23" ht="13.5" thickBot="1" x14ac:dyDescent="0.25">
      <c r="B3" s="534" t="s">
        <v>46</v>
      </c>
      <c r="C3" s="535"/>
      <c r="D3" s="535"/>
      <c r="E3" s="535"/>
      <c r="F3" s="535"/>
      <c r="G3" s="535"/>
      <c r="H3" s="535"/>
      <c r="I3" s="536"/>
      <c r="J3" s="346"/>
      <c r="L3" s="537" t="s">
        <v>48</v>
      </c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9"/>
    </row>
    <row r="4" spans="1:23" ht="14.25" thickTop="1" thickBot="1" x14ac:dyDescent="0.25">
      <c r="B4" s="349"/>
      <c r="C4" s="350"/>
      <c r="D4" s="350"/>
      <c r="E4" s="350"/>
      <c r="F4" s="350"/>
      <c r="G4" s="350"/>
      <c r="H4" s="350"/>
      <c r="I4" s="351"/>
      <c r="J4" s="346"/>
      <c r="L4" s="352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4"/>
    </row>
    <row r="5" spans="1:23" ht="13.5" customHeight="1" thickTop="1" thickBot="1" x14ac:dyDescent="0.25">
      <c r="B5" s="355"/>
      <c r="C5" s="540" t="s">
        <v>64</v>
      </c>
      <c r="D5" s="541"/>
      <c r="E5" s="542"/>
      <c r="F5" s="540" t="s">
        <v>65</v>
      </c>
      <c r="G5" s="541"/>
      <c r="H5" s="542"/>
      <c r="I5" s="356" t="s">
        <v>2</v>
      </c>
      <c r="J5" s="346"/>
      <c r="L5" s="357"/>
      <c r="M5" s="543" t="s">
        <v>64</v>
      </c>
      <c r="N5" s="544"/>
      <c r="O5" s="544"/>
      <c r="P5" s="544"/>
      <c r="Q5" s="545"/>
      <c r="R5" s="543" t="s">
        <v>65</v>
      </c>
      <c r="S5" s="544"/>
      <c r="T5" s="544"/>
      <c r="U5" s="544"/>
      <c r="V5" s="545"/>
      <c r="W5" s="358" t="s">
        <v>2</v>
      </c>
    </row>
    <row r="6" spans="1:23" ht="13.5" thickTop="1" x14ac:dyDescent="0.2">
      <c r="B6" s="359" t="s">
        <v>3</v>
      </c>
      <c r="C6" s="360"/>
      <c r="D6" s="361"/>
      <c r="E6" s="109"/>
      <c r="F6" s="360"/>
      <c r="G6" s="361"/>
      <c r="H6" s="109"/>
      <c r="I6" s="362" t="s">
        <v>4</v>
      </c>
      <c r="J6" s="346"/>
      <c r="L6" s="363" t="s">
        <v>3</v>
      </c>
      <c r="M6" s="364"/>
      <c r="N6" s="352"/>
      <c r="O6" s="16"/>
      <c r="P6" s="17"/>
      <c r="Q6" s="20"/>
      <c r="R6" s="364"/>
      <c r="S6" s="352"/>
      <c r="T6" s="16"/>
      <c r="U6" s="17"/>
      <c r="V6" s="20"/>
      <c r="W6" s="365" t="s">
        <v>4</v>
      </c>
    </row>
    <row r="7" spans="1:23" ht="13.5" thickBot="1" x14ac:dyDescent="0.25">
      <c r="B7" s="366"/>
      <c r="C7" s="367" t="s">
        <v>5</v>
      </c>
      <c r="D7" s="368" t="s">
        <v>6</v>
      </c>
      <c r="E7" s="506" t="s">
        <v>7</v>
      </c>
      <c r="F7" s="367" t="s">
        <v>5</v>
      </c>
      <c r="G7" s="368" t="s">
        <v>6</v>
      </c>
      <c r="H7" s="114" t="s">
        <v>7</v>
      </c>
      <c r="I7" s="369"/>
      <c r="J7" s="346"/>
      <c r="L7" s="370"/>
      <c r="M7" s="371" t="s">
        <v>8</v>
      </c>
      <c r="N7" s="372" t="s">
        <v>9</v>
      </c>
      <c r="O7" s="25" t="s">
        <v>31</v>
      </c>
      <c r="P7" s="370" t="s">
        <v>32</v>
      </c>
      <c r="Q7" s="25" t="s">
        <v>7</v>
      </c>
      <c r="R7" s="371" t="s">
        <v>8</v>
      </c>
      <c r="S7" s="372" t="s">
        <v>9</v>
      </c>
      <c r="T7" s="25" t="s">
        <v>31</v>
      </c>
      <c r="U7" s="370" t="s">
        <v>32</v>
      </c>
      <c r="V7" s="25" t="s">
        <v>7</v>
      </c>
      <c r="W7" s="373"/>
    </row>
    <row r="8" spans="1:23" ht="6" customHeight="1" thickTop="1" x14ac:dyDescent="0.2">
      <c r="B8" s="359"/>
      <c r="C8" s="374"/>
      <c r="D8" s="375"/>
      <c r="E8" s="157"/>
      <c r="F8" s="374"/>
      <c r="G8" s="375"/>
      <c r="H8" s="157"/>
      <c r="I8" s="376"/>
      <c r="J8" s="346"/>
      <c r="L8" s="363"/>
      <c r="M8" s="377"/>
      <c r="N8" s="378"/>
      <c r="O8" s="31"/>
      <c r="P8" s="32"/>
      <c r="Q8" s="34"/>
      <c r="R8" s="377"/>
      <c r="S8" s="378"/>
      <c r="T8" s="31"/>
      <c r="U8" s="32"/>
      <c r="V8" s="34"/>
      <c r="W8" s="379"/>
    </row>
    <row r="9" spans="1:23" x14ac:dyDescent="0.2">
      <c r="A9" s="346" t="s">
        <v>29</v>
      </c>
      <c r="B9" s="359" t="s">
        <v>10</v>
      </c>
      <c r="C9" s="120">
        <v>1106</v>
      </c>
      <c r="D9" s="122">
        <v>1121</v>
      </c>
      <c r="E9" s="382">
        <f>+C9+D9</f>
        <v>2227</v>
      </c>
      <c r="F9" s="120">
        <v>1290</v>
      </c>
      <c r="G9" s="122">
        <v>1290</v>
      </c>
      <c r="H9" s="382">
        <f>+F9+G9</f>
        <v>2580</v>
      </c>
      <c r="I9" s="383">
        <f t="shared" ref="I9:I17" si="0">IF(E9=0,0,((H9/E9)-1)*100)</f>
        <v>15.850920520880107</v>
      </c>
      <c r="J9" s="346"/>
      <c r="L9" s="363" t="s">
        <v>10</v>
      </c>
      <c r="M9" s="39">
        <v>146104</v>
      </c>
      <c r="N9" s="37">
        <v>151885</v>
      </c>
      <c r="O9" s="169">
        <f>SUM(M9:N9)</f>
        <v>297989</v>
      </c>
      <c r="P9" s="140">
        <v>682</v>
      </c>
      <c r="Q9" s="169">
        <f>+O9+P9</f>
        <v>298671</v>
      </c>
      <c r="R9" s="39">
        <v>179723</v>
      </c>
      <c r="S9" s="37">
        <v>181050</v>
      </c>
      <c r="T9" s="169">
        <v>360773</v>
      </c>
      <c r="U9" s="140">
        <v>0</v>
      </c>
      <c r="V9" s="169">
        <f>+T9+U9</f>
        <v>360773</v>
      </c>
      <c r="W9" s="386">
        <f t="shared" ref="W9:W17" si="1">IF(Q9=0,0,((V9/Q9)-1)*100)</f>
        <v>20.792778676202239</v>
      </c>
    </row>
    <row r="10" spans="1:23" x14ac:dyDescent="0.2">
      <c r="A10" s="346" t="s">
        <v>29</v>
      </c>
      <c r="B10" s="359" t="s">
        <v>11</v>
      </c>
      <c r="C10" s="120">
        <v>1100</v>
      </c>
      <c r="D10" s="122">
        <v>1103</v>
      </c>
      <c r="E10" s="382">
        <f t="shared" ref="E10:E13" si="2">+C10+D10</f>
        <v>2203</v>
      </c>
      <c r="F10" s="120">
        <v>1217</v>
      </c>
      <c r="G10" s="122">
        <v>1218</v>
      </c>
      <c r="H10" s="382">
        <f t="shared" ref="H10:H17" si="3">+F10+G10</f>
        <v>2435</v>
      </c>
      <c r="I10" s="383">
        <f t="shared" si="0"/>
        <v>10.531093962778026</v>
      </c>
      <c r="J10" s="346"/>
      <c r="K10" s="387"/>
      <c r="L10" s="363" t="s">
        <v>11</v>
      </c>
      <c r="M10" s="39">
        <v>161957</v>
      </c>
      <c r="N10" s="37">
        <v>147877</v>
      </c>
      <c r="O10" s="169">
        <f>SUM(M10:N10)</f>
        <v>309834</v>
      </c>
      <c r="P10" s="140">
        <v>16</v>
      </c>
      <c r="Q10" s="169">
        <f t="shared" ref="Q10:Q13" si="4">+O10+P10</f>
        <v>309850</v>
      </c>
      <c r="R10" s="39">
        <v>170660</v>
      </c>
      <c r="S10" s="37">
        <v>162945</v>
      </c>
      <c r="T10" s="169">
        <v>333605</v>
      </c>
      <c r="U10" s="140">
        <v>0</v>
      </c>
      <c r="V10" s="169">
        <f t="shared" ref="V10:V17" si="5">+T10+U10</f>
        <v>333605</v>
      </c>
      <c r="W10" s="386">
        <f t="shared" si="1"/>
        <v>7.666612877198653</v>
      </c>
    </row>
    <row r="11" spans="1:23" ht="13.5" thickBot="1" x14ac:dyDescent="0.25">
      <c r="A11" s="346" t="s">
        <v>29</v>
      </c>
      <c r="B11" s="366" t="s">
        <v>12</v>
      </c>
      <c r="C11" s="124">
        <v>1258</v>
      </c>
      <c r="D11" s="125">
        <v>1278</v>
      </c>
      <c r="E11" s="382">
        <f t="shared" si="2"/>
        <v>2536</v>
      </c>
      <c r="F11" s="124">
        <v>1223</v>
      </c>
      <c r="G11" s="125">
        <v>1222</v>
      </c>
      <c r="H11" s="382">
        <f t="shared" si="3"/>
        <v>2445</v>
      </c>
      <c r="I11" s="383">
        <f t="shared" si="0"/>
        <v>-3.5883280757097791</v>
      </c>
      <c r="J11" s="346"/>
      <c r="K11" s="387"/>
      <c r="L11" s="370" t="s">
        <v>12</v>
      </c>
      <c r="M11" s="39">
        <v>208519</v>
      </c>
      <c r="N11" s="37">
        <v>189239</v>
      </c>
      <c r="O11" s="169">
        <f t="shared" ref="O11" si="6">SUM(M11:N11)</f>
        <v>397758</v>
      </c>
      <c r="P11" s="140">
        <v>304</v>
      </c>
      <c r="Q11" s="267">
        <f t="shared" si="4"/>
        <v>398062</v>
      </c>
      <c r="R11" s="39">
        <v>192903</v>
      </c>
      <c r="S11" s="37">
        <v>178371</v>
      </c>
      <c r="T11" s="169">
        <v>371274</v>
      </c>
      <c r="U11" s="140">
        <v>0</v>
      </c>
      <c r="V11" s="267">
        <f t="shared" si="5"/>
        <v>371274</v>
      </c>
      <c r="W11" s="386">
        <f t="shared" si="1"/>
        <v>-6.7296049359145016</v>
      </c>
    </row>
    <row r="12" spans="1:23" ht="14.25" thickTop="1" thickBot="1" x14ac:dyDescent="0.25">
      <c r="A12" s="346" t="s">
        <v>29</v>
      </c>
      <c r="B12" s="126" t="s">
        <v>57</v>
      </c>
      <c r="C12" s="390">
        <f t="shared" ref="C12:D12" si="7">+C9+C10+C11</f>
        <v>3464</v>
      </c>
      <c r="D12" s="391">
        <f t="shared" si="7"/>
        <v>3502</v>
      </c>
      <c r="E12" s="392">
        <f t="shared" si="2"/>
        <v>6966</v>
      </c>
      <c r="F12" s="390">
        <f t="shared" ref="F12:G12" si="8">+F9+F10+F11</f>
        <v>3730</v>
      </c>
      <c r="G12" s="391">
        <f t="shared" si="8"/>
        <v>3730</v>
      </c>
      <c r="H12" s="392">
        <f t="shared" si="3"/>
        <v>7460</v>
      </c>
      <c r="I12" s="130">
        <f t="shared" si="0"/>
        <v>7.0915877117427417</v>
      </c>
      <c r="J12" s="346"/>
      <c r="L12" s="41" t="s">
        <v>57</v>
      </c>
      <c r="M12" s="45">
        <f>+M9+M10+M11</f>
        <v>516580</v>
      </c>
      <c r="N12" s="43">
        <f>+N9+N10+N11</f>
        <v>489001</v>
      </c>
      <c r="O12" s="170">
        <f t="shared" ref="O12:O13" si="9">+M12+N12</f>
        <v>1005581</v>
      </c>
      <c r="P12" s="43">
        <f>+P9+P10+P11</f>
        <v>1002</v>
      </c>
      <c r="Q12" s="170">
        <f t="shared" si="4"/>
        <v>1006583</v>
      </c>
      <c r="R12" s="45">
        <f>+R9+R10+R11</f>
        <v>543286</v>
      </c>
      <c r="S12" s="43">
        <f>+S9+S10+S11</f>
        <v>522366</v>
      </c>
      <c r="T12" s="170">
        <f t="shared" ref="T12:T17" si="10">+R12+S12</f>
        <v>1065652</v>
      </c>
      <c r="U12" s="43">
        <f>+U9+U10+U11</f>
        <v>0</v>
      </c>
      <c r="V12" s="170">
        <f t="shared" si="5"/>
        <v>1065652</v>
      </c>
      <c r="W12" s="46">
        <f t="shared" si="1"/>
        <v>5.8682691839619716</v>
      </c>
    </row>
    <row r="13" spans="1:23" ht="13.5" thickTop="1" x14ac:dyDescent="0.2">
      <c r="A13" s="346" t="s">
        <v>29</v>
      </c>
      <c r="B13" s="359" t="s">
        <v>13</v>
      </c>
      <c r="C13" s="380">
        <v>1406</v>
      </c>
      <c r="D13" s="381">
        <v>1416</v>
      </c>
      <c r="E13" s="382">
        <f t="shared" si="2"/>
        <v>2822</v>
      </c>
      <c r="F13" s="380">
        <v>1288</v>
      </c>
      <c r="G13" s="381">
        <v>1299</v>
      </c>
      <c r="H13" s="382">
        <f t="shared" si="3"/>
        <v>2587</v>
      </c>
      <c r="I13" s="383">
        <f t="shared" si="0"/>
        <v>-8.3274273564847618</v>
      </c>
      <c r="J13" s="346"/>
      <c r="L13" s="363" t="s">
        <v>13</v>
      </c>
      <c r="M13" s="384">
        <v>226472</v>
      </c>
      <c r="N13" s="501">
        <v>225969</v>
      </c>
      <c r="O13" s="169">
        <f t="shared" si="9"/>
        <v>452441</v>
      </c>
      <c r="P13" s="140">
        <v>29</v>
      </c>
      <c r="Q13" s="169">
        <f t="shared" si="4"/>
        <v>452470</v>
      </c>
      <c r="R13" s="384">
        <v>192337</v>
      </c>
      <c r="S13" s="501">
        <v>205947</v>
      </c>
      <c r="T13" s="169">
        <f t="shared" si="10"/>
        <v>398284</v>
      </c>
      <c r="U13" s="140">
        <v>0</v>
      </c>
      <c r="V13" s="169">
        <f t="shared" si="5"/>
        <v>398284</v>
      </c>
      <c r="W13" s="386">
        <f t="shared" si="1"/>
        <v>-11.975600592304458</v>
      </c>
    </row>
    <row r="14" spans="1:23" x14ac:dyDescent="0.2">
      <c r="A14" s="346" t="s">
        <v>29</v>
      </c>
      <c r="B14" s="359" t="s">
        <v>14</v>
      </c>
      <c r="C14" s="380">
        <v>1275</v>
      </c>
      <c r="D14" s="381">
        <v>1293</v>
      </c>
      <c r="E14" s="382">
        <f>+C14+D14</f>
        <v>2568</v>
      </c>
      <c r="F14" s="380">
        <v>770</v>
      </c>
      <c r="G14" s="381">
        <v>769</v>
      </c>
      <c r="H14" s="382">
        <f>+F14+G14</f>
        <v>1539</v>
      </c>
      <c r="I14" s="383">
        <f>IF(E14=0,0,((H14/E14)-1)*100)</f>
        <v>-40.070093457943926</v>
      </c>
      <c r="J14" s="346"/>
      <c r="L14" s="363" t="s">
        <v>14</v>
      </c>
      <c r="M14" s="385">
        <v>206544</v>
      </c>
      <c r="N14" s="476">
        <v>216345</v>
      </c>
      <c r="O14" s="172">
        <f>+M14+N14</f>
        <v>422889</v>
      </c>
      <c r="P14" s="140">
        <v>27</v>
      </c>
      <c r="Q14" s="169">
        <f>+O14+P14</f>
        <v>422916</v>
      </c>
      <c r="R14" s="385">
        <v>82105</v>
      </c>
      <c r="S14" s="476">
        <v>90183</v>
      </c>
      <c r="T14" s="172">
        <f>+R14+S14</f>
        <v>172288</v>
      </c>
      <c r="U14" s="140">
        <v>0</v>
      </c>
      <c r="V14" s="169">
        <f>+T14+U14</f>
        <v>172288</v>
      </c>
      <c r="W14" s="386">
        <f>IF(Q14=0,0,((V14/Q14)-1)*100)</f>
        <v>-59.261886521200438</v>
      </c>
    </row>
    <row r="15" spans="1:23" ht="13.5" thickBot="1" x14ac:dyDescent="0.25">
      <c r="A15" s="393" t="s">
        <v>29</v>
      </c>
      <c r="B15" s="359" t="s">
        <v>15</v>
      </c>
      <c r="C15" s="380">
        <v>1366</v>
      </c>
      <c r="D15" s="381">
        <v>1372</v>
      </c>
      <c r="E15" s="382">
        <f>+C15+D15</f>
        <v>2738</v>
      </c>
      <c r="F15" s="380">
        <v>349</v>
      </c>
      <c r="G15" s="381">
        <v>349</v>
      </c>
      <c r="H15" s="382">
        <f>+F15+G15</f>
        <v>698</v>
      </c>
      <c r="I15" s="383">
        <f>IF(E15=0,0,((H15/E15)-1)*100)</f>
        <v>-74.506939371804236</v>
      </c>
      <c r="J15" s="393"/>
      <c r="L15" s="363" t="s">
        <v>15</v>
      </c>
      <c r="M15" s="385">
        <v>203776</v>
      </c>
      <c r="N15" s="476">
        <v>208293</v>
      </c>
      <c r="O15" s="477">
        <f>+M15+N15</f>
        <v>412069</v>
      </c>
      <c r="P15" s="486">
        <v>315</v>
      </c>
      <c r="Q15" s="169">
        <f>+O15+P15</f>
        <v>412384</v>
      </c>
      <c r="R15" s="385">
        <v>26501</v>
      </c>
      <c r="S15" s="476">
        <v>39696</v>
      </c>
      <c r="T15" s="477">
        <f>+R15+S15</f>
        <v>66197</v>
      </c>
      <c r="U15" s="486">
        <v>0</v>
      </c>
      <c r="V15" s="169">
        <f>+T15+U15</f>
        <v>66197</v>
      </c>
      <c r="W15" s="386">
        <f>IF(Q15=0,0,((V15/Q15)-1)*100)</f>
        <v>-83.947728330876075</v>
      </c>
    </row>
    <row r="16" spans="1:23" ht="14.25" thickTop="1" thickBot="1" x14ac:dyDescent="0.25">
      <c r="A16" s="346" t="s">
        <v>29</v>
      </c>
      <c r="B16" s="126" t="s">
        <v>61</v>
      </c>
      <c r="C16" s="390">
        <f>+C13+C14+C15</f>
        <v>4047</v>
      </c>
      <c r="D16" s="391">
        <f t="shared" ref="D16:H16" si="11">+D13+D14+D15</f>
        <v>4081</v>
      </c>
      <c r="E16" s="392">
        <f t="shared" si="11"/>
        <v>8128</v>
      </c>
      <c r="F16" s="390">
        <f t="shared" si="11"/>
        <v>2407</v>
      </c>
      <c r="G16" s="391">
        <f t="shared" si="11"/>
        <v>2417</v>
      </c>
      <c r="H16" s="392">
        <f t="shared" si="11"/>
        <v>4824</v>
      </c>
      <c r="I16" s="130">
        <f>IF(E16=0,0,((H16/E16)-1)*100)</f>
        <v>-40.649606299212607</v>
      </c>
      <c r="J16" s="346"/>
      <c r="L16" s="41" t="s">
        <v>61</v>
      </c>
      <c r="M16" s="43">
        <f>+M13+M14+M15</f>
        <v>636792</v>
      </c>
      <c r="N16" s="474">
        <f t="shared" ref="N16:V16" si="12">+N13+N14+N15</f>
        <v>650607</v>
      </c>
      <c r="O16" s="483">
        <f t="shared" si="12"/>
        <v>1287399</v>
      </c>
      <c r="P16" s="487">
        <f t="shared" si="12"/>
        <v>371</v>
      </c>
      <c r="Q16" s="170">
        <f t="shared" si="12"/>
        <v>1287770</v>
      </c>
      <c r="R16" s="43">
        <f t="shared" si="12"/>
        <v>300943</v>
      </c>
      <c r="S16" s="474">
        <f t="shared" si="12"/>
        <v>335826</v>
      </c>
      <c r="T16" s="483">
        <f t="shared" si="12"/>
        <v>636769</v>
      </c>
      <c r="U16" s="487">
        <f t="shared" si="12"/>
        <v>0</v>
      </c>
      <c r="V16" s="170">
        <f t="shared" si="12"/>
        <v>636769</v>
      </c>
      <c r="W16" s="46">
        <f>IF(Q16=0,0,((V16/Q16)-1)*100)</f>
        <v>-50.552583147611763</v>
      </c>
    </row>
    <row r="17" spans="1:23" ht="13.5" thickTop="1" x14ac:dyDescent="0.2">
      <c r="A17" s="346" t="s">
        <v>29</v>
      </c>
      <c r="B17" s="359" t="s">
        <v>16</v>
      </c>
      <c r="C17" s="380">
        <v>1220</v>
      </c>
      <c r="D17" s="381">
        <v>1221</v>
      </c>
      <c r="E17" s="382">
        <f t="shared" ref="E17" si="13">+C17+D17</f>
        <v>2441</v>
      </c>
      <c r="F17" s="380">
        <v>0</v>
      </c>
      <c r="G17" s="381">
        <v>0</v>
      </c>
      <c r="H17" s="382">
        <f t="shared" si="3"/>
        <v>0</v>
      </c>
      <c r="I17" s="383">
        <f t="shared" si="0"/>
        <v>-100</v>
      </c>
      <c r="J17" s="393"/>
      <c r="L17" s="363" t="s">
        <v>16</v>
      </c>
      <c r="M17" s="385">
        <v>188656</v>
      </c>
      <c r="N17" s="476">
        <v>184031</v>
      </c>
      <c r="O17" s="477">
        <f t="shared" ref="O17" si="14">+M17+N17</f>
        <v>372687</v>
      </c>
      <c r="P17" s="486">
        <v>0</v>
      </c>
      <c r="Q17" s="169">
        <f t="shared" ref="Q17" si="15">+O17+P17</f>
        <v>372687</v>
      </c>
      <c r="R17" s="385">
        <v>0</v>
      </c>
      <c r="S17" s="476">
        <v>0</v>
      </c>
      <c r="T17" s="477">
        <f t="shared" si="10"/>
        <v>0</v>
      </c>
      <c r="U17" s="486">
        <v>0</v>
      </c>
      <c r="V17" s="169">
        <f t="shared" si="5"/>
        <v>0</v>
      </c>
      <c r="W17" s="386">
        <f t="shared" si="1"/>
        <v>-100</v>
      </c>
    </row>
    <row r="18" spans="1:23" ht="13.5" thickBot="1" x14ac:dyDescent="0.25">
      <c r="A18" s="346" t="s">
        <v>29</v>
      </c>
      <c r="B18" s="359" t="s">
        <v>66</v>
      </c>
      <c r="C18" s="380">
        <v>1191</v>
      </c>
      <c r="D18" s="381">
        <v>1190</v>
      </c>
      <c r="E18" s="382">
        <f>+C18+D18</f>
        <v>2381</v>
      </c>
      <c r="F18" s="380">
        <v>0</v>
      </c>
      <c r="G18" s="381">
        <v>0</v>
      </c>
      <c r="H18" s="382">
        <f>+F18+G18</f>
        <v>0</v>
      </c>
      <c r="I18" s="383">
        <f>IF(E18=0,0,((H18/E18)-1)*100)</f>
        <v>-100</v>
      </c>
      <c r="L18" s="363" t="s">
        <v>66</v>
      </c>
      <c r="M18" s="385">
        <v>165781</v>
      </c>
      <c r="N18" s="476">
        <v>166576</v>
      </c>
      <c r="O18" s="477">
        <f>+M18+N18</f>
        <v>332357</v>
      </c>
      <c r="P18" s="489">
        <v>152</v>
      </c>
      <c r="Q18" s="169">
        <f>+O18+P18</f>
        <v>332509</v>
      </c>
      <c r="R18" s="385">
        <v>0</v>
      </c>
      <c r="S18" s="476">
        <v>0</v>
      </c>
      <c r="T18" s="477">
        <f>+R18+S18</f>
        <v>0</v>
      </c>
      <c r="U18" s="489">
        <v>0</v>
      </c>
      <c r="V18" s="169">
        <f>+T18+U18</f>
        <v>0</v>
      </c>
      <c r="W18" s="386">
        <f>IF(Q18=0,0,((V18/Q18)-1)*100)</f>
        <v>-100</v>
      </c>
    </row>
    <row r="19" spans="1:23" s="1" customFormat="1" ht="14.25" thickTop="1" thickBot="1" x14ac:dyDescent="0.25">
      <c r="A19" s="3" t="str">
        <f>IF(ISERROR(F19/G19)," ",IF(F19/G19&gt;0.5,IF(F19/G19&lt;1.5," ","NOT OK"),"NOT OK"))</f>
        <v xml:space="preserve"> </v>
      </c>
      <c r="B19" s="126" t="s">
        <v>67</v>
      </c>
      <c r="C19" s="127">
        <f>C16+C17+C18</f>
        <v>6458</v>
      </c>
      <c r="D19" s="128">
        <f t="shared" ref="D19:H19" si="16">D16+D17+D18</f>
        <v>6492</v>
      </c>
      <c r="E19" s="511">
        <f t="shared" si="16"/>
        <v>12950</v>
      </c>
      <c r="F19" s="127">
        <f t="shared" si="16"/>
        <v>2407</v>
      </c>
      <c r="G19" s="129">
        <f t="shared" si="16"/>
        <v>2417</v>
      </c>
      <c r="H19" s="299">
        <f t="shared" si="16"/>
        <v>4824</v>
      </c>
      <c r="I19" s="130">
        <f>IF(E19=0,0,((H19/E19)-1)*100)</f>
        <v>-62.749034749034749</v>
      </c>
      <c r="J19" s="3"/>
      <c r="K19" s="3"/>
      <c r="L19" s="41" t="s">
        <v>67</v>
      </c>
      <c r="M19" s="42">
        <f>M16+M17+M18</f>
        <v>991229</v>
      </c>
      <c r="N19" s="42">
        <f t="shared" ref="N19:V19" si="17">N16+N17+N18</f>
        <v>1001214</v>
      </c>
      <c r="O19" s="512">
        <f t="shared" si="17"/>
        <v>1992443</v>
      </c>
      <c r="P19" s="42">
        <f t="shared" si="17"/>
        <v>523</v>
      </c>
      <c r="Q19" s="512">
        <f t="shared" si="17"/>
        <v>1992966</v>
      </c>
      <c r="R19" s="42">
        <f t="shared" si="17"/>
        <v>300943</v>
      </c>
      <c r="S19" s="42">
        <f t="shared" si="17"/>
        <v>335826</v>
      </c>
      <c r="T19" s="512">
        <f t="shared" si="17"/>
        <v>636769</v>
      </c>
      <c r="U19" s="42">
        <f t="shared" si="17"/>
        <v>0</v>
      </c>
      <c r="V19" s="512">
        <f t="shared" si="17"/>
        <v>636769</v>
      </c>
      <c r="W19" s="46">
        <f>IF(Q19=0,0,((V19/Q19)-1)*100)</f>
        <v>-68.049178962410807</v>
      </c>
    </row>
    <row r="20" spans="1:23" ht="14.25" thickTop="1" thickBot="1" x14ac:dyDescent="0.25">
      <c r="A20" s="346" t="s">
        <v>29</v>
      </c>
      <c r="B20" s="126" t="s">
        <v>68</v>
      </c>
      <c r="C20" s="390">
        <f>+C12+C16+C17+C18</f>
        <v>9922</v>
      </c>
      <c r="D20" s="391">
        <f t="shared" ref="D20:H20" si="18">+D12+D16+D17+D18</f>
        <v>9994</v>
      </c>
      <c r="E20" s="392">
        <f t="shared" si="18"/>
        <v>19916</v>
      </c>
      <c r="F20" s="390">
        <f t="shared" si="18"/>
        <v>6137</v>
      </c>
      <c r="G20" s="391">
        <f t="shared" si="18"/>
        <v>6147</v>
      </c>
      <c r="H20" s="392">
        <f t="shared" si="18"/>
        <v>12284</v>
      </c>
      <c r="I20" s="130">
        <f t="shared" ref="I20" si="19">IF(E20=0,0,((H20/E20)-1)*100)</f>
        <v>-38.320947981522394</v>
      </c>
      <c r="J20" s="346"/>
      <c r="L20" s="41" t="s">
        <v>68</v>
      </c>
      <c r="M20" s="45">
        <f>+M12+M16+M17+M18</f>
        <v>1507809</v>
      </c>
      <c r="N20" s="43">
        <f t="shared" ref="N20:V20" si="20">+N12+N16+N17+N18</f>
        <v>1490215</v>
      </c>
      <c r="O20" s="170">
        <f t="shared" si="20"/>
        <v>2998024</v>
      </c>
      <c r="P20" s="43">
        <f t="shared" si="20"/>
        <v>1525</v>
      </c>
      <c r="Q20" s="170">
        <f t="shared" si="20"/>
        <v>2999549</v>
      </c>
      <c r="R20" s="45">
        <f t="shared" si="20"/>
        <v>844229</v>
      </c>
      <c r="S20" s="43">
        <f t="shared" si="20"/>
        <v>858192</v>
      </c>
      <c r="T20" s="170">
        <f t="shared" si="20"/>
        <v>1702421</v>
      </c>
      <c r="U20" s="43">
        <f t="shared" si="20"/>
        <v>0</v>
      </c>
      <c r="V20" s="170">
        <f t="shared" si="20"/>
        <v>1702421</v>
      </c>
      <c r="W20" s="46">
        <f t="shared" ref="W20" si="21">IF(Q20=0,0,((V20/Q20)-1)*100)</f>
        <v>-43.244101029854818</v>
      </c>
    </row>
    <row r="21" spans="1:23" ht="14.25" thickTop="1" thickBot="1" x14ac:dyDescent="0.25">
      <c r="A21" s="394" t="s">
        <v>29</v>
      </c>
      <c r="B21" s="359" t="s">
        <v>18</v>
      </c>
      <c r="C21" s="380">
        <v>1233</v>
      </c>
      <c r="D21" s="381">
        <v>1238</v>
      </c>
      <c r="E21" s="382">
        <f>+C21+D21</f>
        <v>2471</v>
      </c>
      <c r="F21" s="380"/>
      <c r="G21" s="381"/>
      <c r="H21" s="382"/>
      <c r="I21" s="383"/>
      <c r="J21" s="395"/>
      <c r="L21" s="363" t="s">
        <v>18</v>
      </c>
      <c r="M21" s="385">
        <v>183959</v>
      </c>
      <c r="N21" s="476">
        <v>177761</v>
      </c>
      <c r="O21" s="477">
        <f>+M21+N21</f>
        <v>361720</v>
      </c>
      <c r="P21" s="486">
        <v>0</v>
      </c>
      <c r="Q21" s="169">
        <f>+O21+P21</f>
        <v>361720</v>
      </c>
      <c r="R21" s="385"/>
      <c r="S21" s="476"/>
      <c r="T21" s="477"/>
      <c r="U21" s="486"/>
      <c r="V21" s="169"/>
      <c r="W21" s="386"/>
    </row>
    <row r="22" spans="1:23" ht="15.75" customHeight="1" thickTop="1" thickBot="1" x14ac:dyDescent="0.25">
      <c r="A22" s="396" t="s">
        <v>29</v>
      </c>
      <c r="B22" s="133" t="s">
        <v>19</v>
      </c>
      <c r="C22" s="390">
        <f t="shared" ref="C22:E22" si="22">+C17+C18+C21</f>
        <v>3644</v>
      </c>
      <c r="D22" s="397">
        <f t="shared" si="22"/>
        <v>3649</v>
      </c>
      <c r="E22" s="398">
        <f t="shared" si="22"/>
        <v>7293</v>
      </c>
      <c r="F22" s="390"/>
      <c r="G22" s="397"/>
      <c r="H22" s="398"/>
      <c r="I22" s="130"/>
      <c r="J22" s="396"/>
      <c r="K22" s="399"/>
      <c r="L22" s="47" t="s">
        <v>19</v>
      </c>
      <c r="M22" s="49">
        <f t="shared" ref="M22:Q22" si="23">+M17+M18+M21</f>
        <v>538396</v>
      </c>
      <c r="N22" s="475">
        <f t="shared" si="23"/>
        <v>528368</v>
      </c>
      <c r="O22" s="479">
        <f t="shared" si="23"/>
        <v>1066764</v>
      </c>
      <c r="P22" s="488">
        <f t="shared" si="23"/>
        <v>152</v>
      </c>
      <c r="Q22" s="171">
        <f t="shared" si="23"/>
        <v>1066916</v>
      </c>
      <c r="R22" s="49"/>
      <c r="S22" s="475"/>
      <c r="T22" s="479"/>
      <c r="U22" s="488"/>
      <c r="V22" s="171"/>
      <c r="W22" s="50"/>
    </row>
    <row r="23" spans="1:23" ht="13.5" thickTop="1" x14ac:dyDescent="0.2">
      <c r="A23" s="346" t="s">
        <v>29</v>
      </c>
      <c r="B23" s="359" t="s">
        <v>20</v>
      </c>
      <c r="C23" s="380">
        <v>1366</v>
      </c>
      <c r="D23" s="381">
        <v>1367</v>
      </c>
      <c r="E23" s="400">
        <f>+C23+D23</f>
        <v>2733</v>
      </c>
      <c r="F23" s="380"/>
      <c r="G23" s="381"/>
      <c r="H23" s="400"/>
      <c r="I23" s="383"/>
      <c r="J23" s="393"/>
      <c r="L23" s="363" t="s">
        <v>21</v>
      </c>
      <c r="M23" s="385">
        <v>209483</v>
      </c>
      <c r="N23" s="476">
        <v>202778</v>
      </c>
      <c r="O23" s="477">
        <f>+M23+N23</f>
        <v>412261</v>
      </c>
      <c r="P23" s="486">
        <v>0</v>
      </c>
      <c r="Q23" s="169">
        <f>+O23+P23</f>
        <v>412261</v>
      </c>
      <c r="R23" s="385"/>
      <c r="S23" s="476"/>
      <c r="T23" s="477"/>
      <c r="U23" s="486"/>
      <c r="V23" s="169"/>
      <c r="W23" s="386"/>
    </row>
    <row r="24" spans="1:23" x14ac:dyDescent="0.2">
      <c r="A24" s="346" t="s">
        <v>29</v>
      </c>
      <c r="B24" s="359" t="s">
        <v>22</v>
      </c>
      <c r="C24" s="380">
        <v>1381</v>
      </c>
      <c r="D24" s="381">
        <v>1379</v>
      </c>
      <c r="E24" s="401">
        <f>+C24+D24</f>
        <v>2760</v>
      </c>
      <c r="F24" s="380"/>
      <c r="G24" s="381"/>
      <c r="H24" s="401"/>
      <c r="I24" s="383"/>
      <c r="J24" s="393"/>
      <c r="L24" s="363" t="s">
        <v>22</v>
      </c>
      <c r="M24" s="385">
        <v>209139</v>
      </c>
      <c r="N24" s="476">
        <v>208517</v>
      </c>
      <c r="O24" s="477">
        <f>+M24+N24</f>
        <v>417656</v>
      </c>
      <c r="P24" s="486">
        <v>0</v>
      </c>
      <c r="Q24" s="169">
        <f>+O24+P24</f>
        <v>417656</v>
      </c>
      <c r="R24" s="385"/>
      <c r="S24" s="476"/>
      <c r="T24" s="477"/>
      <c r="U24" s="486"/>
      <c r="V24" s="169"/>
      <c r="W24" s="386"/>
    </row>
    <row r="25" spans="1:23" ht="13.5" thickBot="1" x14ac:dyDescent="0.25">
      <c r="A25" s="346" t="s">
        <v>29</v>
      </c>
      <c r="B25" s="359" t="s">
        <v>23</v>
      </c>
      <c r="C25" s="380">
        <v>1288</v>
      </c>
      <c r="D25" s="402">
        <v>1288</v>
      </c>
      <c r="E25" s="403">
        <f t="shared" ref="E25" si="24">+C25+D25</f>
        <v>2576</v>
      </c>
      <c r="F25" s="380"/>
      <c r="G25" s="402"/>
      <c r="H25" s="403"/>
      <c r="I25" s="404"/>
      <c r="J25" s="393"/>
      <c r="L25" s="363" t="s">
        <v>23</v>
      </c>
      <c r="M25" s="385">
        <v>179796</v>
      </c>
      <c r="N25" s="476">
        <v>174381</v>
      </c>
      <c r="O25" s="477">
        <f t="shared" ref="O25" si="25">+M25+N25</f>
        <v>354177</v>
      </c>
      <c r="P25" s="486">
        <v>0</v>
      </c>
      <c r="Q25" s="169">
        <f t="shared" ref="Q25" si="26">+O25+P25</f>
        <v>354177</v>
      </c>
      <c r="R25" s="385"/>
      <c r="S25" s="476"/>
      <c r="T25" s="477"/>
      <c r="U25" s="486"/>
      <c r="V25" s="169"/>
      <c r="W25" s="386"/>
    </row>
    <row r="26" spans="1:23" ht="14.25" thickTop="1" thickBot="1" x14ac:dyDescent="0.25">
      <c r="A26" s="346" t="s">
        <v>29</v>
      </c>
      <c r="B26" s="126" t="s">
        <v>40</v>
      </c>
      <c r="C26" s="390">
        <f>+C23+C24+C25</f>
        <v>4035</v>
      </c>
      <c r="D26" s="390">
        <f t="shared" ref="D26:E26" si="27">+D23+D24+D25</f>
        <v>4034</v>
      </c>
      <c r="E26" s="390">
        <f t="shared" si="27"/>
        <v>8069</v>
      </c>
      <c r="F26" s="390"/>
      <c r="G26" s="390"/>
      <c r="H26" s="390"/>
      <c r="I26" s="130"/>
      <c r="J26" s="346"/>
      <c r="L26" s="472" t="s">
        <v>40</v>
      </c>
      <c r="M26" s="43">
        <f t="shared" ref="M26:Q26" si="28">+M23+M24+M25</f>
        <v>598418</v>
      </c>
      <c r="N26" s="474">
        <f t="shared" si="28"/>
        <v>585676</v>
      </c>
      <c r="O26" s="483">
        <f t="shared" si="28"/>
        <v>1184094</v>
      </c>
      <c r="P26" s="487">
        <f t="shared" si="28"/>
        <v>0</v>
      </c>
      <c r="Q26" s="170">
        <f t="shared" si="28"/>
        <v>1184094</v>
      </c>
      <c r="R26" s="43"/>
      <c r="S26" s="474"/>
      <c r="T26" s="483"/>
      <c r="U26" s="487"/>
      <c r="V26" s="170"/>
      <c r="W26" s="46"/>
    </row>
    <row r="27" spans="1:23" ht="14.25" thickTop="1" thickBot="1" x14ac:dyDescent="0.25">
      <c r="A27" s="346" t="s">
        <v>29</v>
      </c>
      <c r="B27" s="126" t="s">
        <v>63</v>
      </c>
      <c r="C27" s="390">
        <f t="shared" ref="C27:E27" si="29">+C12+C16+C22+C26</f>
        <v>15190</v>
      </c>
      <c r="D27" s="391">
        <f t="shared" si="29"/>
        <v>15266</v>
      </c>
      <c r="E27" s="405">
        <f t="shared" si="29"/>
        <v>30456</v>
      </c>
      <c r="F27" s="390"/>
      <c r="G27" s="391"/>
      <c r="H27" s="405"/>
      <c r="I27" s="130"/>
      <c r="J27" s="346"/>
      <c r="L27" s="472" t="s">
        <v>63</v>
      </c>
      <c r="M27" s="43">
        <f t="shared" ref="M27:Q27" si="30">+M12+M16+M22+M26</f>
        <v>2290186</v>
      </c>
      <c r="N27" s="474">
        <f t="shared" si="30"/>
        <v>2253652</v>
      </c>
      <c r="O27" s="478">
        <f t="shared" si="30"/>
        <v>4543838</v>
      </c>
      <c r="P27" s="487">
        <f t="shared" si="30"/>
        <v>1525</v>
      </c>
      <c r="Q27" s="301">
        <f t="shared" si="30"/>
        <v>4545363</v>
      </c>
      <c r="R27" s="43"/>
      <c r="S27" s="474"/>
      <c r="T27" s="478"/>
      <c r="U27" s="487"/>
      <c r="V27" s="301"/>
      <c r="W27" s="46"/>
    </row>
    <row r="28" spans="1:23" ht="14.25" thickTop="1" thickBot="1" x14ac:dyDescent="0.25">
      <c r="B28" s="406" t="s">
        <v>60</v>
      </c>
      <c r="C28" s="407"/>
      <c r="D28" s="407"/>
      <c r="E28" s="407"/>
      <c r="F28" s="407"/>
      <c r="G28" s="407"/>
      <c r="H28" s="407"/>
      <c r="I28" s="407"/>
      <c r="J28" s="407"/>
      <c r="L28" s="408" t="s">
        <v>60</v>
      </c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</row>
    <row r="29" spans="1:23" ht="13.5" thickTop="1" x14ac:dyDescent="0.2">
      <c r="B29" s="528" t="s">
        <v>25</v>
      </c>
      <c r="C29" s="529"/>
      <c r="D29" s="529"/>
      <c r="E29" s="529"/>
      <c r="F29" s="529"/>
      <c r="G29" s="529"/>
      <c r="H29" s="529"/>
      <c r="I29" s="530"/>
      <c r="J29" s="346"/>
      <c r="L29" s="531" t="s">
        <v>26</v>
      </c>
      <c r="M29" s="532"/>
      <c r="N29" s="532"/>
      <c r="O29" s="532"/>
      <c r="P29" s="532"/>
      <c r="Q29" s="532"/>
      <c r="R29" s="532"/>
      <c r="S29" s="532"/>
      <c r="T29" s="532"/>
      <c r="U29" s="532"/>
      <c r="V29" s="532"/>
      <c r="W29" s="533"/>
    </row>
    <row r="30" spans="1:23" ht="13.5" thickBot="1" x14ac:dyDescent="0.25">
      <c r="B30" s="534" t="s">
        <v>47</v>
      </c>
      <c r="C30" s="535"/>
      <c r="D30" s="535"/>
      <c r="E30" s="535"/>
      <c r="F30" s="535"/>
      <c r="G30" s="535"/>
      <c r="H30" s="535"/>
      <c r="I30" s="536"/>
      <c r="J30" s="346"/>
      <c r="L30" s="537" t="s">
        <v>49</v>
      </c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539"/>
    </row>
    <row r="31" spans="1:23" ht="14.25" thickTop="1" thickBot="1" x14ac:dyDescent="0.25">
      <c r="B31" s="349"/>
      <c r="C31" s="407"/>
      <c r="D31" s="407"/>
      <c r="E31" s="407"/>
      <c r="F31" s="407"/>
      <c r="G31" s="407"/>
      <c r="H31" s="407"/>
      <c r="I31" s="351"/>
      <c r="J31" s="346"/>
      <c r="L31" s="352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4"/>
    </row>
    <row r="32" spans="1:23" ht="13.5" customHeight="1" thickTop="1" thickBot="1" x14ac:dyDescent="0.25">
      <c r="B32" s="355"/>
      <c r="C32" s="540" t="s">
        <v>64</v>
      </c>
      <c r="D32" s="541"/>
      <c r="E32" s="542"/>
      <c r="F32" s="540" t="s">
        <v>65</v>
      </c>
      <c r="G32" s="541"/>
      <c r="H32" s="542"/>
      <c r="I32" s="356" t="s">
        <v>2</v>
      </c>
      <c r="J32" s="346"/>
      <c r="L32" s="357"/>
      <c r="M32" s="543" t="s">
        <v>64</v>
      </c>
      <c r="N32" s="544"/>
      <c r="O32" s="544"/>
      <c r="P32" s="544"/>
      <c r="Q32" s="545"/>
      <c r="R32" s="543" t="s">
        <v>65</v>
      </c>
      <c r="S32" s="544"/>
      <c r="T32" s="544"/>
      <c r="U32" s="544"/>
      <c r="V32" s="545"/>
      <c r="W32" s="358" t="s">
        <v>2</v>
      </c>
    </row>
    <row r="33" spans="1:23" ht="13.5" thickTop="1" x14ac:dyDescent="0.2">
      <c r="B33" s="359" t="s">
        <v>3</v>
      </c>
      <c r="C33" s="360"/>
      <c r="D33" s="361"/>
      <c r="E33" s="109"/>
      <c r="F33" s="360"/>
      <c r="G33" s="361"/>
      <c r="H33" s="109"/>
      <c r="I33" s="362" t="s">
        <v>4</v>
      </c>
      <c r="J33" s="346"/>
      <c r="L33" s="363" t="s">
        <v>3</v>
      </c>
      <c r="M33" s="364"/>
      <c r="N33" s="352"/>
      <c r="O33" s="16"/>
      <c r="P33" s="17"/>
      <c r="Q33" s="20"/>
      <c r="R33" s="364"/>
      <c r="S33" s="352"/>
      <c r="T33" s="16"/>
      <c r="U33" s="17"/>
      <c r="V33" s="20"/>
      <c r="W33" s="365" t="s">
        <v>4</v>
      </c>
    </row>
    <row r="34" spans="1:23" ht="13.5" thickBot="1" x14ac:dyDescent="0.25">
      <c r="B34" s="366"/>
      <c r="C34" s="367" t="s">
        <v>5</v>
      </c>
      <c r="D34" s="368" t="s">
        <v>6</v>
      </c>
      <c r="E34" s="506" t="s">
        <v>7</v>
      </c>
      <c r="F34" s="367" t="s">
        <v>5</v>
      </c>
      <c r="G34" s="368" t="s">
        <v>6</v>
      </c>
      <c r="H34" s="114" t="s">
        <v>7</v>
      </c>
      <c r="I34" s="369"/>
      <c r="J34" s="346"/>
      <c r="L34" s="370"/>
      <c r="M34" s="371" t="s">
        <v>8</v>
      </c>
      <c r="N34" s="372" t="s">
        <v>9</v>
      </c>
      <c r="O34" s="25" t="s">
        <v>31</v>
      </c>
      <c r="P34" s="370" t="s">
        <v>32</v>
      </c>
      <c r="Q34" s="25" t="s">
        <v>7</v>
      </c>
      <c r="R34" s="371" t="s">
        <v>8</v>
      </c>
      <c r="S34" s="372" t="s">
        <v>9</v>
      </c>
      <c r="T34" s="25" t="s">
        <v>31</v>
      </c>
      <c r="U34" s="370" t="s">
        <v>32</v>
      </c>
      <c r="V34" s="25" t="s">
        <v>7</v>
      </c>
      <c r="W34" s="373"/>
    </row>
    <row r="35" spans="1:23" ht="5.25" customHeight="1" thickTop="1" x14ac:dyDescent="0.2">
      <c r="B35" s="359"/>
      <c r="C35" s="374"/>
      <c r="D35" s="375"/>
      <c r="E35" s="118"/>
      <c r="F35" s="374"/>
      <c r="G35" s="375"/>
      <c r="H35" s="118"/>
      <c r="I35" s="376"/>
      <c r="J35" s="346"/>
      <c r="L35" s="363"/>
      <c r="M35" s="377"/>
      <c r="N35" s="378"/>
      <c r="O35" s="31"/>
      <c r="P35" s="32"/>
      <c r="Q35" s="34"/>
      <c r="R35" s="377"/>
      <c r="S35" s="378"/>
      <c r="T35" s="31"/>
      <c r="U35" s="32"/>
      <c r="V35" s="34"/>
      <c r="W35" s="379"/>
    </row>
    <row r="36" spans="1:23" x14ac:dyDescent="0.2">
      <c r="A36" s="346" t="s">
        <v>29</v>
      </c>
      <c r="B36" s="359" t="s">
        <v>10</v>
      </c>
      <c r="C36" s="120">
        <v>1386</v>
      </c>
      <c r="D36" s="122">
        <v>1370</v>
      </c>
      <c r="E36" s="382">
        <f>+C36+D36</f>
        <v>2756</v>
      </c>
      <c r="F36" s="120">
        <v>1148</v>
      </c>
      <c r="G36" s="122">
        <v>1146</v>
      </c>
      <c r="H36" s="382">
        <f>+F36+G36</f>
        <v>2294</v>
      </c>
      <c r="I36" s="383">
        <f t="shared" ref="I36:I40" si="31">IF(E36=0,0,((H36/E36)-1)*100)</f>
        <v>-16.763425253991294</v>
      </c>
      <c r="J36" s="346"/>
      <c r="K36" s="387"/>
      <c r="L36" s="363" t="s">
        <v>10</v>
      </c>
      <c r="M36" s="39">
        <v>192989</v>
      </c>
      <c r="N36" s="37">
        <v>184232</v>
      </c>
      <c r="O36" s="169">
        <f>SUM(M36:N36)</f>
        <v>377221</v>
      </c>
      <c r="P36" s="140">
        <v>283</v>
      </c>
      <c r="Q36" s="169">
        <f>+O36+P36</f>
        <v>377504</v>
      </c>
      <c r="R36" s="39">
        <v>181456</v>
      </c>
      <c r="S36" s="37">
        <v>173812</v>
      </c>
      <c r="T36" s="169">
        <v>355268</v>
      </c>
      <c r="U36" s="140">
        <v>0</v>
      </c>
      <c r="V36" s="169">
        <f>+T36+U36</f>
        <v>355268</v>
      </c>
      <c r="W36" s="386">
        <f t="shared" ref="W36:W44" si="32">IF(Q36=0,0,((V36/Q36)-1)*100)</f>
        <v>-5.8902687123845059</v>
      </c>
    </row>
    <row r="37" spans="1:23" x14ac:dyDescent="0.2">
      <c r="A37" s="346" t="s">
        <v>29</v>
      </c>
      <c r="B37" s="359" t="s">
        <v>11</v>
      </c>
      <c r="C37" s="120">
        <v>1271</v>
      </c>
      <c r="D37" s="122">
        <v>1266</v>
      </c>
      <c r="E37" s="382">
        <f t="shared" ref="E37:E40" si="33">+C37+D37</f>
        <v>2537</v>
      </c>
      <c r="F37" s="120">
        <v>1126</v>
      </c>
      <c r="G37" s="122">
        <v>1125</v>
      </c>
      <c r="H37" s="382">
        <f t="shared" ref="H37:H40" si="34">+F37+G37</f>
        <v>2251</v>
      </c>
      <c r="I37" s="383">
        <f t="shared" si="31"/>
        <v>-11.273157272368939</v>
      </c>
      <c r="J37" s="346"/>
      <c r="K37" s="387"/>
      <c r="L37" s="363" t="s">
        <v>11</v>
      </c>
      <c r="M37" s="39">
        <v>194407</v>
      </c>
      <c r="N37" s="37">
        <v>179363</v>
      </c>
      <c r="O37" s="169">
        <f>SUM(M37:N37)</f>
        <v>373770</v>
      </c>
      <c r="P37" s="140">
        <v>164</v>
      </c>
      <c r="Q37" s="169">
        <f t="shared" ref="Q37:Q40" si="35">+O37+P37</f>
        <v>373934</v>
      </c>
      <c r="R37" s="39">
        <v>181911</v>
      </c>
      <c r="S37" s="37">
        <v>169981</v>
      </c>
      <c r="T37" s="169">
        <v>351892</v>
      </c>
      <c r="U37" s="140">
        <v>0</v>
      </c>
      <c r="V37" s="169">
        <f t="shared" ref="V37:V45" si="36">+T37+U37</f>
        <v>351892</v>
      </c>
      <c r="W37" s="386">
        <f t="shared" si="32"/>
        <v>-5.8946231153091162</v>
      </c>
    </row>
    <row r="38" spans="1:23" ht="13.5" thickBot="1" x14ac:dyDescent="0.25">
      <c r="A38" s="346" t="s">
        <v>29</v>
      </c>
      <c r="B38" s="366" t="s">
        <v>12</v>
      </c>
      <c r="C38" s="124">
        <v>1328</v>
      </c>
      <c r="D38" s="125">
        <v>1307</v>
      </c>
      <c r="E38" s="382">
        <f t="shared" si="33"/>
        <v>2635</v>
      </c>
      <c r="F38" s="124">
        <v>1161</v>
      </c>
      <c r="G38" s="125">
        <v>1159</v>
      </c>
      <c r="H38" s="382">
        <f t="shared" si="34"/>
        <v>2320</v>
      </c>
      <c r="I38" s="383">
        <f t="shared" si="31"/>
        <v>-11.95445920303605</v>
      </c>
      <c r="J38" s="346"/>
      <c r="K38" s="387"/>
      <c r="L38" s="370" t="s">
        <v>12</v>
      </c>
      <c r="M38" s="39">
        <v>217053</v>
      </c>
      <c r="N38" s="37">
        <v>189292</v>
      </c>
      <c r="O38" s="169">
        <f t="shared" ref="O38" si="37">SUM(M38:N38)</f>
        <v>406345</v>
      </c>
      <c r="P38" s="38">
        <v>0</v>
      </c>
      <c r="Q38" s="172">
        <f t="shared" si="35"/>
        <v>406345</v>
      </c>
      <c r="R38" s="39">
        <v>193316</v>
      </c>
      <c r="S38" s="37">
        <v>171568</v>
      </c>
      <c r="T38" s="169">
        <v>364884</v>
      </c>
      <c r="U38" s="38">
        <v>0</v>
      </c>
      <c r="V38" s="172">
        <f t="shared" si="36"/>
        <v>364884</v>
      </c>
      <c r="W38" s="386">
        <f t="shared" si="32"/>
        <v>-10.203398589868218</v>
      </c>
    </row>
    <row r="39" spans="1:23" ht="14.25" thickTop="1" thickBot="1" x14ac:dyDescent="0.25">
      <c r="A39" s="346" t="s">
        <v>29</v>
      </c>
      <c r="B39" s="126" t="s">
        <v>57</v>
      </c>
      <c r="C39" s="390">
        <f t="shared" ref="C39:D39" si="38">+C36+C37+C38</f>
        <v>3985</v>
      </c>
      <c r="D39" s="391">
        <f t="shared" si="38"/>
        <v>3943</v>
      </c>
      <c r="E39" s="392">
        <f t="shared" si="33"/>
        <v>7928</v>
      </c>
      <c r="F39" s="390">
        <f t="shared" ref="F39:G39" si="39">+F36+F37+F38</f>
        <v>3435</v>
      </c>
      <c r="G39" s="391">
        <f t="shared" si="39"/>
        <v>3430</v>
      </c>
      <c r="H39" s="392">
        <f t="shared" si="34"/>
        <v>6865</v>
      </c>
      <c r="I39" s="130">
        <f t="shared" si="31"/>
        <v>-13.408173562058522</v>
      </c>
      <c r="J39" s="346"/>
      <c r="L39" s="41" t="s">
        <v>57</v>
      </c>
      <c r="M39" s="45">
        <f>+M36+M37+M38</f>
        <v>604449</v>
      </c>
      <c r="N39" s="43">
        <f>+N36+N37+N38</f>
        <v>552887</v>
      </c>
      <c r="O39" s="170">
        <f t="shared" ref="O39:O40" si="40">+M39+N39</f>
        <v>1157336</v>
      </c>
      <c r="P39" s="43">
        <f>+P36+P37+P38</f>
        <v>447</v>
      </c>
      <c r="Q39" s="170">
        <f t="shared" si="35"/>
        <v>1157783</v>
      </c>
      <c r="R39" s="45">
        <f>+R36+R37+R38</f>
        <v>556683</v>
      </c>
      <c r="S39" s="43">
        <f>+S36+S37+S38</f>
        <v>515361</v>
      </c>
      <c r="T39" s="170">
        <f t="shared" ref="T39:T44" si="41">+R39+S39</f>
        <v>1072044</v>
      </c>
      <c r="U39" s="43">
        <f>+U36+U37+U38</f>
        <v>0</v>
      </c>
      <c r="V39" s="170">
        <f t="shared" si="36"/>
        <v>1072044</v>
      </c>
      <c r="W39" s="46">
        <f t="shared" si="32"/>
        <v>-7.4054464437636414</v>
      </c>
    </row>
    <row r="40" spans="1:23" ht="13.5" thickTop="1" x14ac:dyDescent="0.2">
      <c r="A40" s="346" t="s">
        <v>29</v>
      </c>
      <c r="B40" s="359" t="s">
        <v>13</v>
      </c>
      <c r="C40" s="380">
        <v>1311</v>
      </c>
      <c r="D40" s="381">
        <v>1303</v>
      </c>
      <c r="E40" s="382">
        <f t="shared" si="33"/>
        <v>2614</v>
      </c>
      <c r="F40" s="380">
        <v>1132</v>
      </c>
      <c r="G40" s="381">
        <v>1130</v>
      </c>
      <c r="H40" s="382">
        <f t="shared" si="34"/>
        <v>2262</v>
      </c>
      <c r="I40" s="383">
        <f t="shared" si="31"/>
        <v>-13.465952563121652</v>
      </c>
      <c r="L40" s="363" t="s">
        <v>13</v>
      </c>
      <c r="M40" s="384">
        <v>202373</v>
      </c>
      <c r="N40" s="385">
        <v>204935</v>
      </c>
      <c r="O40" s="169">
        <f t="shared" si="40"/>
        <v>407308</v>
      </c>
      <c r="P40" s="327">
        <v>45</v>
      </c>
      <c r="Q40" s="172">
        <f t="shared" si="35"/>
        <v>407353</v>
      </c>
      <c r="R40" s="384">
        <v>187276</v>
      </c>
      <c r="S40" s="385">
        <v>189874</v>
      </c>
      <c r="T40" s="169">
        <f t="shared" si="41"/>
        <v>377150</v>
      </c>
      <c r="U40" s="327">
        <v>0</v>
      </c>
      <c r="V40" s="172">
        <f t="shared" si="36"/>
        <v>377150</v>
      </c>
      <c r="W40" s="386">
        <f t="shared" si="32"/>
        <v>-7.4144538029669587</v>
      </c>
    </row>
    <row r="41" spans="1:23" ht="14.25" customHeight="1" x14ac:dyDescent="0.2">
      <c r="A41" s="346" t="s">
        <v>29</v>
      </c>
      <c r="B41" s="359" t="s">
        <v>14</v>
      </c>
      <c r="C41" s="380">
        <v>1208</v>
      </c>
      <c r="D41" s="381">
        <v>1191</v>
      </c>
      <c r="E41" s="382">
        <f>+C41+D41</f>
        <v>2399</v>
      </c>
      <c r="F41" s="380">
        <v>1126</v>
      </c>
      <c r="G41" s="381">
        <v>1131</v>
      </c>
      <c r="H41" s="382">
        <f>+F41+G41</f>
        <v>2257</v>
      </c>
      <c r="I41" s="383">
        <f>IF(E41=0,0,((H41/E41)-1)*100)</f>
        <v>-5.9191329720716945</v>
      </c>
      <c r="J41" s="346"/>
      <c r="L41" s="363" t="s">
        <v>14</v>
      </c>
      <c r="M41" s="384">
        <v>201395</v>
      </c>
      <c r="N41" s="385">
        <v>194336</v>
      </c>
      <c r="O41" s="169">
        <f>+M41+N41</f>
        <v>395731</v>
      </c>
      <c r="P41" s="327">
        <v>0</v>
      </c>
      <c r="Q41" s="172">
        <f>+O41+P41</f>
        <v>395731</v>
      </c>
      <c r="R41" s="384">
        <v>147285</v>
      </c>
      <c r="S41" s="385">
        <v>145281</v>
      </c>
      <c r="T41" s="169">
        <f>+R41+S41</f>
        <v>292566</v>
      </c>
      <c r="U41" s="327">
        <v>0</v>
      </c>
      <c r="V41" s="172">
        <f>+T41+U41</f>
        <v>292566</v>
      </c>
      <c r="W41" s="386">
        <f>IF(Q41=0,0,((V41/Q41)-1)*100)</f>
        <v>-26.069476487816225</v>
      </c>
    </row>
    <row r="42" spans="1:23" ht="13.5" thickBot="1" x14ac:dyDescent="0.25">
      <c r="A42" s="346" t="s">
        <v>29</v>
      </c>
      <c r="B42" s="359" t="s">
        <v>15</v>
      </c>
      <c r="C42" s="380">
        <v>1363</v>
      </c>
      <c r="D42" s="381">
        <v>1355</v>
      </c>
      <c r="E42" s="382">
        <f t="shared" ref="E42" si="42">+C42+D42</f>
        <v>2718</v>
      </c>
      <c r="F42" s="380">
        <v>946</v>
      </c>
      <c r="G42" s="381">
        <v>947</v>
      </c>
      <c r="H42" s="382">
        <f t="shared" ref="H42" si="43">+F42+G42</f>
        <v>1893</v>
      </c>
      <c r="I42" s="383">
        <f>IF(E42=0,0,((H42/E42)-1)*100)</f>
        <v>-30.353200883002206</v>
      </c>
      <c r="J42" s="346"/>
      <c r="L42" s="363" t="s">
        <v>15</v>
      </c>
      <c r="M42" s="384">
        <v>206053</v>
      </c>
      <c r="N42" s="385">
        <v>206231</v>
      </c>
      <c r="O42" s="169">
        <f>+M42+N42</f>
        <v>412284</v>
      </c>
      <c r="P42" s="327">
        <v>0</v>
      </c>
      <c r="Q42" s="172">
        <f>+O42+P42</f>
        <v>412284</v>
      </c>
      <c r="R42" s="384">
        <v>89085</v>
      </c>
      <c r="S42" s="385">
        <v>97596</v>
      </c>
      <c r="T42" s="169">
        <f>+R42+S42</f>
        <v>186681</v>
      </c>
      <c r="U42" s="327">
        <v>0</v>
      </c>
      <c r="V42" s="172">
        <f>+T42+U42</f>
        <v>186681</v>
      </c>
      <c r="W42" s="386">
        <f>IF(Q42=0,0,((V42/Q42)-1)*100)</f>
        <v>-54.720289897255292</v>
      </c>
    </row>
    <row r="43" spans="1:23" ht="14.25" thickTop="1" thickBot="1" x14ac:dyDescent="0.25">
      <c r="A43" s="346" t="s">
        <v>29</v>
      </c>
      <c r="B43" s="126" t="s">
        <v>61</v>
      </c>
      <c r="C43" s="390">
        <f>+C40+C41+C42</f>
        <v>3882</v>
      </c>
      <c r="D43" s="391">
        <f t="shared" ref="D43" si="44">+D40+D41+D42</f>
        <v>3849</v>
      </c>
      <c r="E43" s="392">
        <f t="shared" ref="E43" si="45">+E40+E41+E42</f>
        <v>7731</v>
      </c>
      <c r="F43" s="390">
        <f t="shared" ref="F43" si="46">+F40+F41+F42</f>
        <v>3204</v>
      </c>
      <c r="G43" s="391">
        <f t="shared" ref="G43" si="47">+G40+G41+G42</f>
        <v>3208</v>
      </c>
      <c r="H43" s="392">
        <f t="shared" ref="H43" si="48">+H40+H41+H42</f>
        <v>6412</v>
      </c>
      <c r="I43" s="130">
        <f>IF(E43=0,0,((H43/E43)-1)*100)</f>
        <v>-17.061182253266072</v>
      </c>
      <c r="J43" s="346"/>
      <c r="L43" s="41" t="s">
        <v>61</v>
      </c>
      <c r="M43" s="43">
        <f>+M40+M41+M42</f>
        <v>609821</v>
      </c>
      <c r="N43" s="474">
        <f t="shared" ref="N43" si="49">+N40+N41+N42</f>
        <v>605502</v>
      </c>
      <c r="O43" s="483">
        <f t="shared" ref="O43" si="50">+O40+O41+O42</f>
        <v>1215323</v>
      </c>
      <c r="P43" s="487">
        <f t="shared" ref="P43" si="51">+P40+P41+P42</f>
        <v>45</v>
      </c>
      <c r="Q43" s="170">
        <f t="shared" ref="Q43" si="52">+Q40+Q41+Q42</f>
        <v>1215368</v>
      </c>
      <c r="R43" s="43">
        <f t="shared" ref="R43" si="53">+R40+R41+R42</f>
        <v>423646</v>
      </c>
      <c r="S43" s="474">
        <f t="shared" ref="S43" si="54">+S40+S41+S42</f>
        <v>432751</v>
      </c>
      <c r="T43" s="483">
        <f t="shared" ref="T43" si="55">+T40+T41+T42</f>
        <v>856397</v>
      </c>
      <c r="U43" s="487">
        <f t="shared" ref="U43" si="56">+U40+U41+U42</f>
        <v>0</v>
      </c>
      <c r="V43" s="170">
        <f t="shared" ref="V43" si="57">+V40+V41+V42</f>
        <v>856397</v>
      </c>
      <c r="W43" s="46">
        <f>IF(Q43=0,0,((V43/Q43)-1)*100)</f>
        <v>-29.535992390782052</v>
      </c>
    </row>
    <row r="44" spans="1:23" ht="13.5" thickTop="1" x14ac:dyDescent="0.2">
      <c r="A44" s="346" t="s">
        <v>29</v>
      </c>
      <c r="B44" s="359" t="s">
        <v>16</v>
      </c>
      <c r="C44" s="380">
        <v>1304</v>
      </c>
      <c r="D44" s="381">
        <v>1302</v>
      </c>
      <c r="E44" s="382">
        <f t="shared" ref="E44" si="58">+C44+D44</f>
        <v>2606</v>
      </c>
      <c r="F44" s="380">
        <v>18</v>
      </c>
      <c r="G44" s="381">
        <v>18</v>
      </c>
      <c r="H44" s="382">
        <f t="shared" ref="H44" si="59">+F44+G44</f>
        <v>36</v>
      </c>
      <c r="I44" s="383">
        <f t="shared" ref="I44" si="60">IF(E44=0,0,((H44/E44)-1)*100)</f>
        <v>-98.618572524942437</v>
      </c>
      <c r="J44" s="393"/>
      <c r="L44" s="363" t="s">
        <v>16</v>
      </c>
      <c r="M44" s="384">
        <v>202950</v>
      </c>
      <c r="N44" s="385">
        <v>196801</v>
      </c>
      <c r="O44" s="169">
        <f t="shared" ref="O44" si="61">+M44+N44</f>
        <v>399751</v>
      </c>
      <c r="P44" s="140">
        <v>173</v>
      </c>
      <c r="Q44" s="269">
        <f t="shared" ref="Q44" si="62">+O44+P44</f>
        <v>399924</v>
      </c>
      <c r="R44" s="384">
        <v>810</v>
      </c>
      <c r="S44" s="385">
        <v>2585</v>
      </c>
      <c r="T44" s="169">
        <f t="shared" si="41"/>
        <v>3395</v>
      </c>
      <c r="U44" s="140">
        <v>0</v>
      </c>
      <c r="V44" s="269">
        <f t="shared" si="36"/>
        <v>3395</v>
      </c>
      <c r="W44" s="386">
        <f t="shared" si="32"/>
        <v>-99.15108870685431</v>
      </c>
    </row>
    <row r="45" spans="1:23" ht="13.5" thickBot="1" x14ac:dyDescent="0.25">
      <c r="A45" s="346" t="s">
        <v>29</v>
      </c>
      <c r="B45" s="359" t="s">
        <v>66</v>
      </c>
      <c r="C45" s="380">
        <v>1308</v>
      </c>
      <c r="D45" s="381">
        <v>1309</v>
      </c>
      <c r="E45" s="382">
        <f>+C45+D45</f>
        <v>2617</v>
      </c>
      <c r="F45" s="380">
        <v>0</v>
      </c>
      <c r="G45" s="381">
        <v>0</v>
      </c>
      <c r="H45" s="382">
        <f>+F45+G45</f>
        <v>0</v>
      </c>
      <c r="I45" s="383">
        <f>IF(E45=0,0,((H45/E45)-1)*100)</f>
        <v>-100</v>
      </c>
      <c r="J45" s="346"/>
      <c r="L45" s="363" t="s">
        <v>66</v>
      </c>
      <c r="M45" s="384">
        <v>177906</v>
      </c>
      <c r="N45" s="385">
        <v>187175</v>
      </c>
      <c r="O45" s="169">
        <f>+M45+N45</f>
        <v>365081</v>
      </c>
      <c r="P45" s="140">
        <v>0</v>
      </c>
      <c r="Q45" s="169">
        <f>+O45+P45</f>
        <v>365081</v>
      </c>
      <c r="R45" s="384">
        <v>0</v>
      </c>
      <c r="S45" s="385">
        <v>0</v>
      </c>
      <c r="T45" s="169">
        <f>+R45+S45</f>
        <v>0</v>
      </c>
      <c r="U45" s="140">
        <v>0</v>
      </c>
      <c r="V45" s="169">
        <f t="shared" si="36"/>
        <v>0</v>
      </c>
      <c r="W45" s="386">
        <f>IF(Q45=0,0,((V45/Q45)-1)*100)</f>
        <v>-100</v>
      </c>
    </row>
    <row r="46" spans="1:23" s="1" customFormat="1" ht="14.25" thickTop="1" thickBot="1" x14ac:dyDescent="0.25">
      <c r="A46" s="3" t="str">
        <f>IF(ISERROR(F46/G46)," ",IF(F46/G46&gt;0.5,IF(F46/G46&lt;1.5," ","NOT OK"),"NOT OK"))</f>
        <v xml:space="preserve"> </v>
      </c>
      <c r="B46" s="126" t="s">
        <v>67</v>
      </c>
      <c r="C46" s="127">
        <f>C43+C44+C45</f>
        <v>6494</v>
      </c>
      <c r="D46" s="128">
        <f t="shared" ref="D46" si="63">D43+D44+D45</f>
        <v>6460</v>
      </c>
      <c r="E46" s="511">
        <f t="shared" ref="E46" si="64">E43+E44+E45</f>
        <v>12954</v>
      </c>
      <c r="F46" s="127">
        <f t="shared" ref="F46" si="65">F43+F44+F45</f>
        <v>3222</v>
      </c>
      <c r="G46" s="129">
        <f t="shared" ref="G46" si="66">G43+G44+G45</f>
        <v>3226</v>
      </c>
      <c r="H46" s="299">
        <f t="shared" ref="H46" si="67">H43+H44+H45</f>
        <v>6448</v>
      </c>
      <c r="I46" s="130">
        <f>IF(E46=0,0,((H46/E46)-1)*100)</f>
        <v>-50.223869075189128</v>
      </c>
      <c r="J46" s="3"/>
      <c r="K46" s="3"/>
      <c r="L46" s="41" t="s">
        <v>67</v>
      </c>
      <c r="M46" s="42">
        <f>M43+M44+M45</f>
        <v>990677</v>
      </c>
      <c r="N46" s="42">
        <f t="shared" ref="N46" si="68">N43+N44+N45</f>
        <v>989478</v>
      </c>
      <c r="O46" s="512">
        <f t="shared" ref="O46" si="69">O43+O44+O45</f>
        <v>1980155</v>
      </c>
      <c r="P46" s="42">
        <f t="shared" ref="P46" si="70">P43+P44+P45</f>
        <v>218</v>
      </c>
      <c r="Q46" s="512">
        <f t="shared" ref="Q46" si="71">Q43+Q44+Q45</f>
        <v>1980373</v>
      </c>
      <c r="R46" s="42">
        <f t="shared" ref="R46" si="72">R43+R44+R45</f>
        <v>424456</v>
      </c>
      <c r="S46" s="42">
        <f t="shared" ref="S46" si="73">S43+S44+S45</f>
        <v>435336</v>
      </c>
      <c r="T46" s="512">
        <f t="shared" ref="T46" si="74">T43+T44+T45</f>
        <v>859792</v>
      </c>
      <c r="U46" s="42">
        <f t="shared" ref="U46" si="75">U43+U44+U45</f>
        <v>0</v>
      </c>
      <c r="V46" s="512">
        <f t="shared" ref="V46" si="76">V43+V44+V45</f>
        <v>859792</v>
      </c>
      <c r="W46" s="46">
        <f>IF(Q46=0,0,((V46/Q46)-1)*100)</f>
        <v>-56.584340424758373</v>
      </c>
    </row>
    <row r="47" spans="1:23" ht="14.25" thickTop="1" thickBot="1" x14ac:dyDescent="0.25">
      <c r="A47" s="346" t="s">
        <v>29</v>
      </c>
      <c r="B47" s="126" t="s">
        <v>68</v>
      </c>
      <c r="C47" s="390">
        <f>+C39+C43+C44+C45</f>
        <v>10479</v>
      </c>
      <c r="D47" s="391">
        <f t="shared" ref="D47:H47" si="77">+D39+D43+D44+D45</f>
        <v>10403</v>
      </c>
      <c r="E47" s="392">
        <f t="shared" si="77"/>
        <v>20882</v>
      </c>
      <c r="F47" s="390">
        <f t="shared" si="77"/>
        <v>6657</v>
      </c>
      <c r="G47" s="391">
        <f t="shared" si="77"/>
        <v>6656</v>
      </c>
      <c r="H47" s="392">
        <f t="shared" si="77"/>
        <v>13313</v>
      </c>
      <c r="I47" s="130">
        <f t="shared" ref="I47" si="78">IF(E47=0,0,((H47/E47)-1)*100)</f>
        <v>-36.246528110334268</v>
      </c>
      <c r="J47" s="346"/>
      <c r="L47" s="41" t="s">
        <v>68</v>
      </c>
      <c r="M47" s="45">
        <f>+M39+M43+M44+M45</f>
        <v>1595126</v>
      </c>
      <c r="N47" s="43">
        <f t="shared" ref="N47:V47" si="79">+N39+N43+N44+N45</f>
        <v>1542365</v>
      </c>
      <c r="O47" s="170">
        <f t="shared" si="79"/>
        <v>3137491</v>
      </c>
      <c r="P47" s="43">
        <f t="shared" si="79"/>
        <v>665</v>
      </c>
      <c r="Q47" s="170">
        <f t="shared" si="79"/>
        <v>3138156</v>
      </c>
      <c r="R47" s="45">
        <f t="shared" si="79"/>
        <v>981139</v>
      </c>
      <c r="S47" s="43">
        <f t="shared" si="79"/>
        <v>950697</v>
      </c>
      <c r="T47" s="170">
        <f t="shared" si="79"/>
        <v>1931836</v>
      </c>
      <c r="U47" s="43">
        <f t="shared" si="79"/>
        <v>0</v>
      </c>
      <c r="V47" s="170">
        <f t="shared" si="79"/>
        <v>1931836</v>
      </c>
      <c r="W47" s="46">
        <f t="shared" ref="W47" si="80">IF(Q47=0,0,((V47/Q47)-1)*100)</f>
        <v>-38.440408953538316</v>
      </c>
    </row>
    <row r="48" spans="1:23" ht="14.25" thickTop="1" thickBot="1" x14ac:dyDescent="0.25">
      <c r="A48" s="346" t="s">
        <v>29</v>
      </c>
      <c r="B48" s="359" t="s">
        <v>18</v>
      </c>
      <c r="C48" s="380">
        <v>1244</v>
      </c>
      <c r="D48" s="381">
        <v>1242</v>
      </c>
      <c r="E48" s="382">
        <f>+C48+D48</f>
        <v>2486</v>
      </c>
      <c r="F48" s="380"/>
      <c r="G48" s="381"/>
      <c r="H48" s="382"/>
      <c r="I48" s="383"/>
      <c r="J48" s="346"/>
      <c r="L48" s="363" t="s">
        <v>18</v>
      </c>
      <c r="M48" s="385">
        <v>177015</v>
      </c>
      <c r="N48" s="476">
        <v>173837</v>
      </c>
      <c r="O48" s="172">
        <f>+M48+N48</f>
        <v>350852</v>
      </c>
      <c r="P48" s="140">
        <v>337</v>
      </c>
      <c r="Q48" s="169">
        <f>+O48+P48</f>
        <v>351189</v>
      </c>
      <c r="R48" s="385"/>
      <c r="S48" s="476"/>
      <c r="T48" s="172">
        <f>+R48+S48</f>
        <v>0</v>
      </c>
      <c r="U48" s="140"/>
      <c r="V48" s="169">
        <f>+T48+U48</f>
        <v>0</v>
      </c>
      <c r="W48" s="386">
        <f t="shared" ref="W48" si="81">IF(Q48=0,0,((V48/Q48)-1)*100)</f>
        <v>-100</v>
      </c>
    </row>
    <row r="49" spans="1:23" ht="15.75" customHeight="1" thickTop="1" thickBot="1" x14ac:dyDescent="0.25">
      <c r="A49" s="396" t="s">
        <v>29</v>
      </c>
      <c r="B49" s="133" t="s">
        <v>19</v>
      </c>
      <c r="C49" s="390">
        <f t="shared" ref="C49:E49" si="82">+C44+C45+C48</f>
        <v>3856</v>
      </c>
      <c r="D49" s="397">
        <f t="shared" si="82"/>
        <v>3853</v>
      </c>
      <c r="E49" s="398">
        <f t="shared" si="82"/>
        <v>7709</v>
      </c>
      <c r="F49" s="390"/>
      <c r="G49" s="397"/>
      <c r="H49" s="398"/>
      <c r="I49" s="130"/>
      <c r="J49" s="396"/>
      <c r="K49" s="399"/>
      <c r="L49" s="47" t="s">
        <v>19</v>
      </c>
      <c r="M49" s="49">
        <f t="shared" ref="M49:Q49" si="83">+M44+M45+M48</f>
        <v>557871</v>
      </c>
      <c r="N49" s="475">
        <f t="shared" si="83"/>
        <v>557813</v>
      </c>
      <c r="O49" s="479">
        <f t="shared" si="83"/>
        <v>1115684</v>
      </c>
      <c r="P49" s="488">
        <f t="shared" si="83"/>
        <v>510</v>
      </c>
      <c r="Q49" s="171">
        <f t="shared" si="83"/>
        <v>1116194</v>
      </c>
      <c r="R49" s="49"/>
      <c r="S49" s="475"/>
      <c r="T49" s="479"/>
      <c r="U49" s="488"/>
      <c r="V49" s="171"/>
      <c r="W49" s="50"/>
    </row>
    <row r="50" spans="1:23" ht="13.5" thickTop="1" x14ac:dyDescent="0.2">
      <c r="A50" s="346" t="s">
        <v>29</v>
      </c>
      <c r="B50" s="359" t="s">
        <v>20</v>
      </c>
      <c r="C50" s="380">
        <v>1209</v>
      </c>
      <c r="D50" s="381">
        <v>1206</v>
      </c>
      <c r="E50" s="400">
        <f>+C50+D50</f>
        <v>2415</v>
      </c>
      <c r="F50" s="380"/>
      <c r="G50" s="381"/>
      <c r="H50" s="400"/>
      <c r="I50" s="383"/>
      <c r="J50" s="346"/>
      <c r="L50" s="363" t="s">
        <v>21</v>
      </c>
      <c r="M50" s="385">
        <v>179675</v>
      </c>
      <c r="N50" s="476">
        <v>174526</v>
      </c>
      <c r="O50" s="172">
        <f>+M50+N50</f>
        <v>354201</v>
      </c>
      <c r="P50" s="140">
        <v>0</v>
      </c>
      <c r="Q50" s="169">
        <f>+O50+P50</f>
        <v>354201</v>
      </c>
      <c r="R50" s="385"/>
      <c r="S50" s="476"/>
      <c r="T50" s="172"/>
      <c r="U50" s="140"/>
      <c r="V50" s="169"/>
      <c r="W50" s="386"/>
    </row>
    <row r="51" spans="1:23" x14ac:dyDescent="0.2">
      <c r="A51" s="346" t="s">
        <v>29</v>
      </c>
      <c r="B51" s="359" t="s">
        <v>22</v>
      </c>
      <c r="C51" s="380">
        <v>1248</v>
      </c>
      <c r="D51" s="381">
        <v>1252</v>
      </c>
      <c r="E51" s="401">
        <f>+C51+D51</f>
        <v>2500</v>
      </c>
      <c r="F51" s="380"/>
      <c r="G51" s="381"/>
      <c r="H51" s="401"/>
      <c r="I51" s="383"/>
      <c r="J51" s="346"/>
      <c r="L51" s="363" t="s">
        <v>22</v>
      </c>
      <c r="M51" s="385">
        <v>190615</v>
      </c>
      <c r="N51" s="476">
        <v>191144</v>
      </c>
      <c r="O51" s="169">
        <f>+M51+N51</f>
        <v>381759</v>
      </c>
      <c r="P51" s="486">
        <v>0</v>
      </c>
      <c r="Q51" s="169">
        <f>+O51+P51</f>
        <v>381759</v>
      </c>
      <c r="R51" s="385"/>
      <c r="S51" s="476"/>
      <c r="T51" s="169"/>
      <c r="U51" s="486"/>
      <c r="V51" s="169"/>
      <c r="W51" s="386"/>
    </row>
    <row r="52" spans="1:23" ht="13.5" thickBot="1" x14ac:dyDescent="0.25">
      <c r="A52" s="346" t="s">
        <v>29</v>
      </c>
      <c r="B52" s="359" t="s">
        <v>23</v>
      </c>
      <c r="C52" s="380">
        <v>1062</v>
      </c>
      <c r="D52" s="402">
        <v>1061</v>
      </c>
      <c r="E52" s="403">
        <f t="shared" ref="E52" si="84">+C52+D52</f>
        <v>2123</v>
      </c>
      <c r="F52" s="380"/>
      <c r="G52" s="402"/>
      <c r="H52" s="403"/>
      <c r="I52" s="404"/>
      <c r="J52" s="346"/>
      <c r="L52" s="363" t="s">
        <v>23</v>
      </c>
      <c r="M52" s="385">
        <v>155164</v>
      </c>
      <c r="N52" s="476">
        <v>150879</v>
      </c>
      <c r="O52" s="169">
        <f t="shared" ref="O52" si="85">+M52+N52</f>
        <v>306043</v>
      </c>
      <c r="P52" s="486">
        <v>0</v>
      </c>
      <c r="Q52" s="169">
        <f t="shared" ref="Q52" si="86">+O52+P52</f>
        <v>306043</v>
      </c>
      <c r="R52" s="385"/>
      <c r="S52" s="476"/>
      <c r="T52" s="169"/>
      <c r="U52" s="486"/>
      <c r="V52" s="169"/>
      <c r="W52" s="386"/>
    </row>
    <row r="53" spans="1:23" ht="14.25" thickTop="1" thickBot="1" x14ac:dyDescent="0.25">
      <c r="A53" s="346" t="s">
        <v>29</v>
      </c>
      <c r="B53" s="126" t="s">
        <v>40</v>
      </c>
      <c r="C53" s="390">
        <f t="shared" ref="C53:E53" si="87">+C50+C51+C52</f>
        <v>3519</v>
      </c>
      <c r="D53" s="390">
        <f t="shared" si="87"/>
        <v>3519</v>
      </c>
      <c r="E53" s="390">
        <f t="shared" si="87"/>
        <v>7038</v>
      </c>
      <c r="F53" s="390"/>
      <c r="G53" s="390"/>
      <c r="H53" s="390"/>
      <c r="I53" s="130"/>
      <c r="J53" s="346"/>
      <c r="L53" s="472" t="s">
        <v>40</v>
      </c>
      <c r="M53" s="43">
        <f t="shared" ref="M53:Q53" si="88">+M50+M51+M52</f>
        <v>525454</v>
      </c>
      <c r="N53" s="474">
        <f t="shared" si="88"/>
        <v>516549</v>
      </c>
      <c r="O53" s="483">
        <f t="shared" si="88"/>
        <v>1042003</v>
      </c>
      <c r="P53" s="487">
        <f t="shared" si="88"/>
        <v>0</v>
      </c>
      <c r="Q53" s="170">
        <f t="shared" si="88"/>
        <v>1042003</v>
      </c>
      <c r="R53" s="43"/>
      <c r="S53" s="474"/>
      <c r="T53" s="483"/>
      <c r="U53" s="487"/>
      <c r="V53" s="170"/>
      <c r="W53" s="46"/>
    </row>
    <row r="54" spans="1:23" ht="14.25" thickTop="1" thickBot="1" x14ac:dyDescent="0.25">
      <c r="A54" s="346" t="s">
        <v>29</v>
      </c>
      <c r="B54" s="126" t="s">
        <v>63</v>
      </c>
      <c r="C54" s="390">
        <f t="shared" ref="C54:E54" si="89">+C39+C43+C49+C53</f>
        <v>15242</v>
      </c>
      <c r="D54" s="391">
        <f t="shared" si="89"/>
        <v>15164</v>
      </c>
      <c r="E54" s="405">
        <f t="shared" si="89"/>
        <v>30406</v>
      </c>
      <c r="F54" s="390"/>
      <c r="G54" s="391"/>
      <c r="H54" s="405"/>
      <c r="I54" s="130"/>
      <c r="J54" s="346"/>
      <c r="L54" s="472" t="s">
        <v>63</v>
      </c>
      <c r="M54" s="43">
        <f t="shared" ref="M54:Q54" si="90">+M39+M43+M49+M53</f>
        <v>2297595</v>
      </c>
      <c r="N54" s="474">
        <f t="shared" si="90"/>
        <v>2232751</v>
      </c>
      <c r="O54" s="478">
        <f t="shared" si="90"/>
        <v>4530346</v>
      </c>
      <c r="P54" s="487">
        <f t="shared" si="90"/>
        <v>1002</v>
      </c>
      <c r="Q54" s="301">
        <f t="shared" si="90"/>
        <v>4531348</v>
      </c>
      <c r="R54" s="43"/>
      <c r="S54" s="474"/>
      <c r="T54" s="478"/>
      <c r="U54" s="487"/>
      <c r="V54" s="301"/>
      <c r="W54" s="46"/>
    </row>
    <row r="55" spans="1:23" ht="14.25" thickTop="1" thickBot="1" x14ac:dyDescent="0.25">
      <c r="B55" s="406" t="s">
        <v>60</v>
      </c>
      <c r="C55" s="407"/>
      <c r="D55" s="407"/>
      <c r="E55" s="407"/>
      <c r="F55" s="407"/>
      <c r="G55" s="407"/>
      <c r="H55" s="407"/>
      <c r="I55" s="407"/>
      <c r="J55" s="346"/>
      <c r="L55" s="408" t="s">
        <v>60</v>
      </c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3"/>
    </row>
    <row r="56" spans="1:23" ht="13.5" thickTop="1" x14ac:dyDescent="0.2">
      <c r="B56" s="528" t="s">
        <v>27</v>
      </c>
      <c r="C56" s="529"/>
      <c r="D56" s="529"/>
      <c r="E56" s="529"/>
      <c r="F56" s="529"/>
      <c r="G56" s="529"/>
      <c r="H56" s="529"/>
      <c r="I56" s="530"/>
      <c r="J56" s="346"/>
      <c r="L56" s="531" t="s">
        <v>28</v>
      </c>
      <c r="M56" s="532"/>
      <c r="N56" s="532"/>
      <c r="O56" s="532"/>
      <c r="P56" s="532"/>
      <c r="Q56" s="532"/>
      <c r="R56" s="532"/>
      <c r="S56" s="532"/>
      <c r="T56" s="532"/>
      <c r="U56" s="532"/>
      <c r="V56" s="532"/>
      <c r="W56" s="533"/>
    </row>
    <row r="57" spans="1:23" ht="13.5" thickBot="1" x14ac:dyDescent="0.25">
      <c r="B57" s="534" t="s">
        <v>30</v>
      </c>
      <c r="C57" s="535"/>
      <c r="D57" s="535"/>
      <c r="E57" s="535"/>
      <c r="F57" s="535"/>
      <c r="G57" s="535"/>
      <c r="H57" s="535"/>
      <c r="I57" s="536"/>
      <c r="J57" s="346"/>
      <c r="L57" s="537" t="s">
        <v>50</v>
      </c>
      <c r="M57" s="538"/>
      <c r="N57" s="538"/>
      <c r="O57" s="538"/>
      <c r="P57" s="538"/>
      <c r="Q57" s="538"/>
      <c r="R57" s="538"/>
      <c r="S57" s="538"/>
      <c r="T57" s="538"/>
      <c r="U57" s="538"/>
      <c r="V57" s="538"/>
      <c r="W57" s="539"/>
    </row>
    <row r="58" spans="1:23" ht="14.25" thickTop="1" thickBot="1" x14ac:dyDescent="0.25">
      <c r="B58" s="349"/>
      <c r="C58" s="407"/>
      <c r="D58" s="407"/>
      <c r="E58" s="407"/>
      <c r="F58" s="407"/>
      <c r="G58" s="407"/>
      <c r="H58" s="407"/>
      <c r="I58" s="351"/>
      <c r="J58" s="346"/>
      <c r="L58" s="352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4"/>
    </row>
    <row r="59" spans="1:23" ht="13.5" customHeight="1" thickTop="1" thickBot="1" x14ac:dyDescent="0.25">
      <c r="B59" s="355"/>
      <c r="C59" s="540" t="s">
        <v>64</v>
      </c>
      <c r="D59" s="541"/>
      <c r="E59" s="542"/>
      <c r="F59" s="540" t="s">
        <v>65</v>
      </c>
      <c r="G59" s="541"/>
      <c r="H59" s="542"/>
      <c r="I59" s="356" t="s">
        <v>2</v>
      </c>
      <c r="J59" s="346"/>
      <c r="L59" s="357"/>
      <c r="M59" s="543" t="s">
        <v>64</v>
      </c>
      <c r="N59" s="544"/>
      <c r="O59" s="544"/>
      <c r="P59" s="544"/>
      <c r="Q59" s="545"/>
      <c r="R59" s="543" t="s">
        <v>65</v>
      </c>
      <c r="S59" s="544"/>
      <c r="T59" s="544"/>
      <c r="U59" s="544"/>
      <c r="V59" s="545"/>
      <c r="W59" s="358" t="s">
        <v>2</v>
      </c>
    </row>
    <row r="60" spans="1:23" ht="13.5" thickTop="1" x14ac:dyDescent="0.2">
      <c r="B60" s="359" t="s">
        <v>3</v>
      </c>
      <c r="C60" s="360"/>
      <c r="D60" s="361"/>
      <c r="E60" s="109"/>
      <c r="F60" s="360"/>
      <c r="G60" s="361"/>
      <c r="H60" s="109"/>
      <c r="I60" s="362" t="s">
        <v>4</v>
      </c>
      <c r="J60" s="346"/>
      <c r="L60" s="363" t="s">
        <v>3</v>
      </c>
      <c r="M60" s="364"/>
      <c r="N60" s="352"/>
      <c r="O60" s="16"/>
      <c r="P60" s="17"/>
      <c r="Q60" s="20"/>
      <c r="R60" s="364"/>
      <c r="S60" s="352"/>
      <c r="T60" s="16"/>
      <c r="U60" s="17"/>
      <c r="V60" s="20"/>
      <c r="W60" s="365" t="s">
        <v>4</v>
      </c>
    </row>
    <row r="61" spans="1:23" ht="13.5" thickBot="1" x14ac:dyDescent="0.25">
      <c r="B61" s="366" t="s">
        <v>29</v>
      </c>
      <c r="C61" s="367" t="s">
        <v>5</v>
      </c>
      <c r="D61" s="368" t="s">
        <v>6</v>
      </c>
      <c r="E61" s="506" t="s">
        <v>7</v>
      </c>
      <c r="F61" s="367" t="s">
        <v>5</v>
      </c>
      <c r="G61" s="368" t="s">
        <v>6</v>
      </c>
      <c r="H61" s="114" t="s">
        <v>7</v>
      </c>
      <c r="I61" s="369"/>
      <c r="J61" s="346"/>
      <c r="L61" s="370"/>
      <c r="M61" s="371" t="s">
        <v>8</v>
      </c>
      <c r="N61" s="372" t="s">
        <v>9</v>
      </c>
      <c r="O61" s="25" t="s">
        <v>31</v>
      </c>
      <c r="P61" s="370" t="s">
        <v>32</v>
      </c>
      <c r="Q61" s="25" t="s">
        <v>7</v>
      </c>
      <c r="R61" s="371" t="s">
        <v>8</v>
      </c>
      <c r="S61" s="372" t="s">
        <v>9</v>
      </c>
      <c r="T61" s="25" t="s">
        <v>31</v>
      </c>
      <c r="U61" s="370" t="s">
        <v>32</v>
      </c>
      <c r="V61" s="25" t="s">
        <v>7</v>
      </c>
      <c r="W61" s="373"/>
    </row>
    <row r="62" spans="1:23" ht="5.25" customHeight="1" thickTop="1" x14ac:dyDescent="0.2">
      <c r="B62" s="359"/>
      <c r="C62" s="374"/>
      <c r="D62" s="375"/>
      <c r="E62" s="118"/>
      <c r="F62" s="374"/>
      <c r="G62" s="375"/>
      <c r="H62" s="118"/>
      <c r="I62" s="376"/>
      <c r="J62" s="346"/>
      <c r="L62" s="363"/>
      <c r="M62" s="377"/>
      <c r="N62" s="378"/>
      <c r="O62" s="31"/>
      <c r="P62" s="141"/>
      <c r="Q62" s="409"/>
      <c r="R62" s="377"/>
      <c r="S62" s="378"/>
      <c r="T62" s="31"/>
      <c r="U62" s="141"/>
      <c r="V62" s="409"/>
      <c r="W62" s="379"/>
    </row>
    <row r="63" spans="1:23" x14ac:dyDescent="0.2">
      <c r="A63" s="346" t="s">
        <v>29</v>
      </c>
      <c r="B63" s="359" t="s">
        <v>10</v>
      </c>
      <c r="C63" s="380">
        <f t="shared" ref="C63:H69" si="91">+C9+C36</f>
        <v>2492</v>
      </c>
      <c r="D63" s="381">
        <f t="shared" si="91"/>
        <v>2491</v>
      </c>
      <c r="E63" s="382">
        <f t="shared" si="91"/>
        <v>4983</v>
      </c>
      <c r="F63" s="380">
        <f t="shared" si="91"/>
        <v>2438</v>
      </c>
      <c r="G63" s="381">
        <f t="shared" si="91"/>
        <v>2436</v>
      </c>
      <c r="H63" s="382">
        <f t="shared" si="91"/>
        <v>4874</v>
      </c>
      <c r="I63" s="383">
        <f t="shared" ref="I63:I67" si="92">IF(E63=0,0,((H63/E63)-1)*100)</f>
        <v>-2.1874372867750402</v>
      </c>
      <c r="J63" s="346"/>
      <c r="K63" s="387"/>
      <c r="L63" s="363" t="s">
        <v>10</v>
      </c>
      <c r="M63" s="384">
        <f t="shared" ref="M63:N65" si="93">+M9+M36</f>
        <v>339093</v>
      </c>
      <c r="N63" s="385">
        <f t="shared" si="93"/>
        <v>336117</v>
      </c>
      <c r="O63" s="169">
        <f>SUM(M63:N63)</f>
        <v>675210</v>
      </c>
      <c r="P63" s="140">
        <f>+P9+P36</f>
        <v>965</v>
      </c>
      <c r="Q63" s="169">
        <f>+O63+P63</f>
        <v>676175</v>
      </c>
      <c r="R63" s="384">
        <f t="shared" ref="R63:S65" si="94">+R9+R36</f>
        <v>361179</v>
      </c>
      <c r="S63" s="385">
        <f t="shared" si="94"/>
        <v>354862</v>
      </c>
      <c r="T63" s="169">
        <f>SUM(R63:S63)</f>
        <v>716041</v>
      </c>
      <c r="U63" s="140">
        <f>+U9+U36</f>
        <v>0</v>
      </c>
      <c r="V63" s="169">
        <f>+T63+U63</f>
        <v>716041</v>
      </c>
      <c r="W63" s="386">
        <f t="shared" ref="W63:W71" si="95">IF(Q63=0,0,((V63/Q63)-1)*100)</f>
        <v>5.8958109956742</v>
      </c>
    </row>
    <row r="64" spans="1:23" x14ac:dyDescent="0.2">
      <c r="A64" s="346" t="s">
        <v>29</v>
      </c>
      <c r="B64" s="359" t="s">
        <v>11</v>
      </c>
      <c r="C64" s="380">
        <f t="shared" si="91"/>
        <v>2371</v>
      </c>
      <c r="D64" s="381">
        <f t="shared" si="91"/>
        <v>2369</v>
      </c>
      <c r="E64" s="382">
        <f t="shared" si="91"/>
        <v>4740</v>
      </c>
      <c r="F64" s="380">
        <f t="shared" si="91"/>
        <v>2343</v>
      </c>
      <c r="G64" s="381">
        <f t="shared" si="91"/>
        <v>2343</v>
      </c>
      <c r="H64" s="382">
        <f t="shared" si="91"/>
        <v>4686</v>
      </c>
      <c r="I64" s="383">
        <f t="shared" si="92"/>
        <v>-1.1392405063291089</v>
      </c>
      <c r="J64" s="346"/>
      <c r="K64" s="387"/>
      <c r="L64" s="363" t="s">
        <v>11</v>
      </c>
      <c r="M64" s="384">
        <f t="shared" si="93"/>
        <v>356364</v>
      </c>
      <c r="N64" s="385">
        <f t="shared" si="93"/>
        <v>327240</v>
      </c>
      <c r="O64" s="169">
        <f>SUM(M64:N64)</f>
        <v>683604</v>
      </c>
      <c r="P64" s="140">
        <f>+P10+P37</f>
        <v>180</v>
      </c>
      <c r="Q64" s="169">
        <f>+O64+P64</f>
        <v>683784</v>
      </c>
      <c r="R64" s="384">
        <f t="shared" si="94"/>
        <v>352571</v>
      </c>
      <c r="S64" s="385">
        <f t="shared" si="94"/>
        <v>332926</v>
      </c>
      <c r="T64" s="169">
        <f>SUM(R64:S64)</f>
        <v>685497</v>
      </c>
      <c r="U64" s="140">
        <f>+U10+U37</f>
        <v>0</v>
      </c>
      <c r="V64" s="169">
        <f>+T64+U64</f>
        <v>685497</v>
      </c>
      <c r="W64" s="386">
        <f t="shared" si="95"/>
        <v>0.25051770734618728</v>
      </c>
    </row>
    <row r="65" spans="1:23" ht="13.5" thickBot="1" x14ac:dyDescent="0.25">
      <c r="A65" s="346" t="s">
        <v>29</v>
      </c>
      <c r="B65" s="366" t="s">
        <v>12</v>
      </c>
      <c r="C65" s="388">
        <f t="shared" si="91"/>
        <v>2586</v>
      </c>
      <c r="D65" s="389">
        <f t="shared" si="91"/>
        <v>2585</v>
      </c>
      <c r="E65" s="382">
        <f t="shared" si="91"/>
        <v>5171</v>
      </c>
      <c r="F65" s="388">
        <f t="shared" si="91"/>
        <v>2384</v>
      </c>
      <c r="G65" s="389">
        <f t="shared" si="91"/>
        <v>2381</v>
      </c>
      <c r="H65" s="382">
        <f t="shared" si="91"/>
        <v>4765</v>
      </c>
      <c r="I65" s="383">
        <f t="shared" si="92"/>
        <v>-7.8514794043705312</v>
      </c>
      <c r="J65" s="346"/>
      <c r="K65" s="387"/>
      <c r="L65" s="370" t="s">
        <v>12</v>
      </c>
      <c r="M65" s="384">
        <f t="shared" si="93"/>
        <v>425572</v>
      </c>
      <c r="N65" s="385">
        <f t="shared" si="93"/>
        <v>378531</v>
      </c>
      <c r="O65" s="169">
        <f>SUM(M65:N65)</f>
        <v>804103</v>
      </c>
      <c r="P65" s="140">
        <f>+P11+P38</f>
        <v>304</v>
      </c>
      <c r="Q65" s="169">
        <f>+O65+P65</f>
        <v>804407</v>
      </c>
      <c r="R65" s="384">
        <f t="shared" si="94"/>
        <v>386219</v>
      </c>
      <c r="S65" s="385">
        <f t="shared" si="94"/>
        <v>349939</v>
      </c>
      <c r="T65" s="169">
        <f>SUM(R65:S65)</f>
        <v>736158</v>
      </c>
      <c r="U65" s="140">
        <f>+U11+U38</f>
        <v>0</v>
      </c>
      <c r="V65" s="169">
        <f>+T65+U65</f>
        <v>736158</v>
      </c>
      <c r="W65" s="386">
        <f t="shared" si="95"/>
        <v>-8.484386635123764</v>
      </c>
    </row>
    <row r="66" spans="1:23" ht="14.25" thickTop="1" thickBot="1" x14ac:dyDescent="0.25">
      <c r="A66" s="346" t="s">
        <v>29</v>
      </c>
      <c r="B66" s="126" t="s">
        <v>57</v>
      </c>
      <c r="C66" s="390">
        <f t="shared" si="91"/>
        <v>7449</v>
      </c>
      <c r="D66" s="391">
        <f t="shared" si="91"/>
        <v>7445</v>
      </c>
      <c r="E66" s="392">
        <f t="shared" si="91"/>
        <v>14894</v>
      </c>
      <c r="F66" s="390">
        <f t="shared" si="91"/>
        <v>7165</v>
      </c>
      <c r="G66" s="391">
        <f t="shared" si="91"/>
        <v>7160</v>
      </c>
      <c r="H66" s="392">
        <f t="shared" si="91"/>
        <v>14325</v>
      </c>
      <c r="I66" s="130">
        <f t="shared" si="92"/>
        <v>-3.8203303343628314</v>
      </c>
      <c r="J66" s="346"/>
      <c r="L66" s="41" t="s">
        <v>57</v>
      </c>
      <c r="M66" s="45">
        <f t="shared" ref="M66:Q66" si="96">+M63+M64+M65</f>
        <v>1121029</v>
      </c>
      <c r="N66" s="43">
        <f t="shared" si="96"/>
        <v>1041888</v>
      </c>
      <c r="O66" s="170">
        <f t="shared" si="96"/>
        <v>2162917</v>
      </c>
      <c r="P66" s="43">
        <f t="shared" si="96"/>
        <v>1449</v>
      </c>
      <c r="Q66" s="170">
        <f t="shared" si="96"/>
        <v>2164366</v>
      </c>
      <c r="R66" s="45">
        <f t="shared" ref="R66:V66" si="97">+R63+R64+R65</f>
        <v>1099969</v>
      </c>
      <c r="S66" s="43">
        <f t="shared" si="97"/>
        <v>1037727</v>
      </c>
      <c r="T66" s="170">
        <f t="shared" si="97"/>
        <v>2137696</v>
      </c>
      <c r="U66" s="43">
        <f t="shared" si="97"/>
        <v>0</v>
      </c>
      <c r="V66" s="170">
        <f t="shared" si="97"/>
        <v>2137696</v>
      </c>
      <c r="W66" s="46">
        <f t="shared" si="95"/>
        <v>-1.2322315172202836</v>
      </c>
    </row>
    <row r="67" spans="1:23" ht="13.5" thickTop="1" x14ac:dyDescent="0.2">
      <c r="A67" s="346" t="s">
        <v>29</v>
      </c>
      <c r="B67" s="359" t="s">
        <v>13</v>
      </c>
      <c r="C67" s="380">
        <f t="shared" si="91"/>
        <v>2717</v>
      </c>
      <c r="D67" s="381">
        <f t="shared" si="91"/>
        <v>2719</v>
      </c>
      <c r="E67" s="382">
        <f t="shared" si="91"/>
        <v>5436</v>
      </c>
      <c r="F67" s="380">
        <f t="shared" si="91"/>
        <v>2420</v>
      </c>
      <c r="G67" s="381">
        <f t="shared" si="91"/>
        <v>2429</v>
      </c>
      <c r="H67" s="382">
        <f t="shared" si="91"/>
        <v>4849</v>
      </c>
      <c r="I67" s="383">
        <f t="shared" si="92"/>
        <v>-10.798381162619574</v>
      </c>
      <c r="J67" s="346"/>
      <c r="L67" s="363" t="s">
        <v>13</v>
      </c>
      <c r="M67" s="384">
        <f>+M13+M40</f>
        <v>428845</v>
      </c>
      <c r="N67" s="385">
        <f>+N13+N40</f>
        <v>430904</v>
      </c>
      <c r="O67" s="169">
        <f>+O13+O40</f>
        <v>859749</v>
      </c>
      <c r="P67" s="140">
        <f>+P13+P40</f>
        <v>74</v>
      </c>
      <c r="Q67" s="169">
        <f>+O67+P67</f>
        <v>859823</v>
      </c>
      <c r="R67" s="384">
        <f>+R13+R40</f>
        <v>379613</v>
      </c>
      <c r="S67" s="385">
        <f>+S13+S40</f>
        <v>395821</v>
      </c>
      <c r="T67" s="169">
        <f>+T13+T40</f>
        <v>775434</v>
      </c>
      <c r="U67" s="140">
        <f>+U13+U40</f>
        <v>0</v>
      </c>
      <c r="V67" s="169">
        <f>+T67+U67</f>
        <v>775434</v>
      </c>
      <c r="W67" s="386">
        <f t="shared" si="95"/>
        <v>-9.8146944196654378</v>
      </c>
    </row>
    <row r="68" spans="1:23" x14ac:dyDescent="0.2">
      <c r="A68" s="346" t="s">
        <v>29</v>
      </c>
      <c r="B68" s="359" t="s">
        <v>14</v>
      </c>
      <c r="C68" s="380">
        <f t="shared" si="91"/>
        <v>2483</v>
      </c>
      <c r="D68" s="381">
        <f t="shared" si="91"/>
        <v>2484</v>
      </c>
      <c r="E68" s="382">
        <f t="shared" si="91"/>
        <v>4967</v>
      </c>
      <c r="F68" s="380">
        <f t="shared" si="91"/>
        <v>1896</v>
      </c>
      <c r="G68" s="381">
        <f t="shared" si="91"/>
        <v>1900</v>
      </c>
      <c r="H68" s="382">
        <f t="shared" si="91"/>
        <v>3796</v>
      </c>
      <c r="I68" s="383">
        <f>IF(E68=0,0,((H68/E68)-1)*100)</f>
        <v>-23.575598953090392</v>
      </c>
      <c r="J68" s="346"/>
      <c r="L68" s="363" t="s">
        <v>14</v>
      </c>
      <c r="M68" s="384">
        <f>+M14+M41</f>
        <v>407939</v>
      </c>
      <c r="N68" s="385">
        <f>+N14+N41</f>
        <v>410681</v>
      </c>
      <c r="O68" s="169">
        <f>SUM(M68:N68)</f>
        <v>818620</v>
      </c>
      <c r="P68" s="140">
        <f>+P14+P41</f>
        <v>27</v>
      </c>
      <c r="Q68" s="169">
        <f>+O68+P68</f>
        <v>818647</v>
      </c>
      <c r="R68" s="384">
        <f>+R14+R41</f>
        <v>229390</v>
      </c>
      <c r="S68" s="385">
        <f>+S14+S41</f>
        <v>235464</v>
      </c>
      <c r="T68" s="169">
        <f>SUM(R68:S68)</f>
        <v>464854</v>
      </c>
      <c r="U68" s="140">
        <f>+U14+U41</f>
        <v>0</v>
      </c>
      <c r="V68" s="169">
        <f>+T68+U68</f>
        <v>464854</v>
      </c>
      <c r="W68" s="386">
        <f>IF(Q68=0,0,((V68/Q68)-1)*100)</f>
        <v>-43.216795517481899</v>
      </c>
    </row>
    <row r="69" spans="1:23" ht="13.5" thickBot="1" x14ac:dyDescent="0.25">
      <c r="A69" s="346" t="s">
        <v>29</v>
      </c>
      <c r="B69" s="359" t="s">
        <v>15</v>
      </c>
      <c r="C69" s="380">
        <f t="shared" si="91"/>
        <v>2729</v>
      </c>
      <c r="D69" s="381">
        <f t="shared" si="91"/>
        <v>2727</v>
      </c>
      <c r="E69" s="382">
        <f t="shared" si="91"/>
        <v>5456</v>
      </c>
      <c r="F69" s="380">
        <f t="shared" si="91"/>
        <v>1295</v>
      </c>
      <c r="G69" s="381">
        <f t="shared" si="91"/>
        <v>1296</v>
      </c>
      <c r="H69" s="382">
        <f t="shared" si="91"/>
        <v>2591</v>
      </c>
      <c r="I69" s="383">
        <f>IF(E69=0,0,((H69/E69)-1)*100)</f>
        <v>-52.510997067448685</v>
      </c>
      <c r="J69" s="346"/>
      <c r="L69" s="363" t="s">
        <v>15</v>
      </c>
      <c r="M69" s="384">
        <f>+M15+M42</f>
        <v>409829</v>
      </c>
      <c r="N69" s="385">
        <f>+N15+N42</f>
        <v>414524</v>
      </c>
      <c r="O69" s="169">
        <f>SUM(M69:N69)</f>
        <v>824353</v>
      </c>
      <c r="P69" s="140">
        <f>+P15+P42</f>
        <v>315</v>
      </c>
      <c r="Q69" s="169">
        <f>+O69+P69</f>
        <v>824668</v>
      </c>
      <c r="R69" s="384">
        <f>+R15+R42</f>
        <v>115586</v>
      </c>
      <c r="S69" s="385">
        <f>+S15+S42</f>
        <v>137292</v>
      </c>
      <c r="T69" s="169">
        <f>SUM(R69:S69)</f>
        <v>252878</v>
      </c>
      <c r="U69" s="140">
        <f>+U15+U42</f>
        <v>0</v>
      </c>
      <c r="V69" s="169">
        <f>+T69+U69</f>
        <v>252878</v>
      </c>
      <c r="W69" s="386">
        <f>IF(Q69=0,0,((V69/Q69)-1)*100)</f>
        <v>-69.33578118709589</v>
      </c>
    </row>
    <row r="70" spans="1:23" ht="14.25" thickTop="1" thickBot="1" x14ac:dyDescent="0.25">
      <c r="A70" s="346" t="s">
        <v>29</v>
      </c>
      <c r="B70" s="126" t="s">
        <v>61</v>
      </c>
      <c r="C70" s="390">
        <f>+C67+C68+C69</f>
        <v>7929</v>
      </c>
      <c r="D70" s="391">
        <f t="shared" ref="D70:H70" si="98">+D67+D68+D69</f>
        <v>7930</v>
      </c>
      <c r="E70" s="392">
        <f t="shared" si="98"/>
        <v>15859</v>
      </c>
      <c r="F70" s="390">
        <f t="shared" si="98"/>
        <v>5611</v>
      </c>
      <c r="G70" s="391">
        <f t="shared" si="98"/>
        <v>5625</v>
      </c>
      <c r="H70" s="392">
        <f t="shared" si="98"/>
        <v>11236</v>
      </c>
      <c r="I70" s="130">
        <f>IF(E70=0,0,((H70/E70)-1)*100)</f>
        <v>-29.150640015133366</v>
      </c>
      <c r="J70" s="346"/>
      <c r="L70" s="41" t="s">
        <v>61</v>
      </c>
      <c r="M70" s="43">
        <f>+M67+M68+M69</f>
        <v>1246613</v>
      </c>
      <c r="N70" s="474">
        <f t="shared" ref="N70:V70" si="99">+N67+N68+N69</f>
        <v>1256109</v>
      </c>
      <c r="O70" s="483">
        <f t="shared" si="99"/>
        <v>2502722</v>
      </c>
      <c r="P70" s="487">
        <f t="shared" si="99"/>
        <v>416</v>
      </c>
      <c r="Q70" s="170">
        <f t="shared" si="99"/>
        <v>2503138</v>
      </c>
      <c r="R70" s="43">
        <f t="shared" si="99"/>
        <v>724589</v>
      </c>
      <c r="S70" s="474">
        <f t="shared" si="99"/>
        <v>768577</v>
      </c>
      <c r="T70" s="483">
        <f t="shared" si="99"/>
        <v>1493166</v>
      </c>
      <c r="U70" s="487">
        <f t="shared" si="99"/>
        <v>0</v>
      </c>
      <c r="V70" s="170">
        <f t="shared" si="99"/>
        <v>1493166</v>
      </c>
      <c r="W70" s="46">
        <f>IF(Q70=0,0,((V70/Q70)-1)*100)</f>
        <v>-40.348234895559102</v>
      </c>
    </row>
    <row r="71" spans="1:23" ht="13.5" thickTop="1" x14ac:dyDescent="0.2">
      <c r="A71" s="346" t="s">
        <v>29</v>
      </c>
      <c r="B71" s="359" t="s">
        <v>16</v>
      </c>
      <c r="C71" s="380">
        <f t="shared" ref="C71:H72" si="100">+C17+C44</f>
        <v>2524</v>
      </c>
      <c r="D71" s="381">
        <f t="shared" si="100"/>
        <v>2523</v>
      </c>
      <c r="E71" s="382">
        <f t="shared" si="100"/>
        <v>5047</v>
      </c>
      <c r="F71" s="380">
        <f t="shared" si="100"/>
        <v>18</v>
      </c>
      <c r="G71" s="381">
        <f t="shared" si="100"/>
        <v>18</v>
      </c>
      <c r="H71" s="382">
        <f t="shared" si="100"/>
        <v>36</v>
      </c>
      <c r="I71" s="383">
        <f t="shared" ref="I71" si="101">IF(E71=0,0,((H71/E71)-1)*100)</f>
        <v>-99.286704973251432</v>
      </c>
      <c r="J71" s="393"/>
      <c r="L71" s="363" t="s">
        <v>16</v>
      </c>
      <c r="M71" s="384">
        <f>+M17+M44</f>
        <v>391606</v>
      </c>
      <c r="N71" s="385">
        <f>+N17+N44</f>
        <v>380832</v>
      </c>
      <c r="O71" s="169">
        <f>SUM(M71:N71)</f>
        <v>772438</v>
      </c>
      <c r="P71" s="140">
        <f>+P17+P44</f>
        <v>173</v>
      </c>
      <c r="Q71" s="169">
        <f>+O71+P71</f>
        <v>772611</v>
      </c>
      <c r="R71" s="384">
        <f>+R17+R44</f>
        <v>810</v>
      </c>
      <c r="S71" s="385">
        <f>+S17+S44</f>
        <v>2585</v>
      </c>
      <c r="T71" s="169">
        <f>SUM(R71:S71)</f>
        <v>3395</v>
      </c>
      <c r="U71" s="140">
        <f>+U17+U44</f>
        <v>0</v>
      </c>
      <c r="V71" s="169">
        <f>+T71+U71</f>
        <v>3395</v>
      </c>
      <c r="W71" s="386">
        <f t="shared" si="95"/>
        <v>-99.560580939178962</v>
      </c>
    </row>
    <row r="72" spans="1:23" ht="13.5" thickBot="1" x14ac:dyDescent="0.25">
      <c r="A72" s="346" t="s">
        <v>29</v>
      </c>
      <c r="B72" s="359" t="s">
        <v>66</v>
      </c>
      <c r="C72" s="380">
        <f t="shared" si="100"/>
        <v>2499</v>
      </c>
      <c r="D72" s="381">
        <f t="shared" si="100"/>
        <v>2499</v>
      </c>
      <c r="E72" s="382">
        <f t="shared" si="100"/>
        <v>4998</v>
      </c>
      <c r="F72" s="380">
        <f t="shared" si="100"/>
        <v>0</v>
      </c>
      <c r="G72" s="381">
        <f t="shared" si="100"/>
        <v>0</v>
      </c>
      <c r="H72" s="382">
        <f t="shared" si="100"/>
        <v>0</v>
      </c>
      <c r="I72" s="383">
        <f>IF(E72=0,0,((H72/E72)-1)*100)</f>
        <v>-100</v>
      </c>
      <c r="J72" s="346"/>
      <c r="L72" s="363" t="s">
        <v>66</v>
      </c>
      <c r="M72" s="384">
        <f>+M18+M45</f>
        <v>343687</v>
      </c>
      <c r="N72" s="385">
        <f>+N18+N45</f>
        <v>353751</v>
      </c>
      <c r="O72" s="169">
        <f>SUM(M72:N72)</f>
        <v>697438</v>
      </c>
      <c r="P72" s="140">
        <f>+P18+P45</f>
        <v>152</v>
      </c>
      <c r="Q72" s="169">
        <f>+O72+P72</f>
        <v>697590</v>
      </c>
      <c r="R72" s="384">
        <f>+R18+R45</f>
        <v>0</v>
      </c>
      <c r="S72" s="385">
        <f>+S18+S45</f>
        <v>0</v>
      </c>
      <c r="T72" s="169">
        <f>SUM(R72:S72)</f>
        <v>0</v>
      </c>
      <c r="U72" s="140">
        <f>+U18+U45</f>
        <v>0</v>
      </c>
      <c r="V72" s="169">
        <f>+T72+U72</f>
        <v>0</v>
      </c>
      <c r="W72" s="386">
        <f>IF(Q72=0,0,((V72/Q72)-1)*100)</f>
        <v>-100</v>
      </c>
    </row>
    <row r="73" spans="1:23" s="1" customFormat="1" ht="14.25" thickTop="1" thickBot="1" x14ac:dyDescent="0.25">
      <c r="A73" s="3" t="str">
        <f>IF(ISERROR(F73/G73)," ",IF(F73/G73&gt;0.5,IF(F73/G73&lt;1.5," ","NOT OK"),"NOT OK"))</f>
        <v xml:space="preserve"> </v>
      </c>
      <c r="B73" s="126" t="s">
        <v>67</v>
      </c>
      <c r="C73" s="127">
        <f>C70+C71+C72</f>
        <v>12952</v>
      </c>
      <c r="D73" s="128">
        <f t="shared" ref="D73" si="102">D70+D71+D72</f>
        <v>12952</v>
      </c>
      <c r="E73" s="511">
        <f t="shared" ref="E73" si="103">E70+E71+E72</f>
        <v>25904</v>
      </c>
      <c r="F73" s="127">
        <f t="shared" ref="F73" si="104">F70+F71+F72</f>
        <v>5629</v>
      </c>
      <c r="G73" s="129">
        <f t="shared" ref="G73" si="105">G70+G71+G72</f>
        <v>5643</v>
      </c>
      <c r="H73" s="299">
        <f t="shared" ref="H73" si="106">H70+H71+H72</f>
        <v>11272</v>
      </c>
      <c r="I73" s="130">
        <f>IF(E73=0,0,((H73/E73)-1)*100)</f>
        <v>-56.485484867201976</v>
      </c>
      <c r="J73" s="3"/>
      <c r="K73" s="3"/>
      <c r="L73" s="41" t="s">
        <v>67</v>
      </c>
      <c r="M73" s="42">
        <f>M70+M71+M72</f>
        <v>1981906</v>
      </c>
      <c r="N73" s="42">
        <f t="shared" ref="N73" si="107">N70+N71+N72</f>
        <v>1990692</v>
      </c>
      <c r="O73" s="512">
        <f t="shared" ref="O73" si="108">O70+O71+O72</f>
        <v>3972598</v>
      </c>
      <c r="P73" s="42">
        <f t="shared" ref="P73" si="109">P70+P71+P72</f>
        <v>741</v>
      </c>
      <c r="Q73" s="512">
        <f t="shared" ref="Q73" si="110">Q70+Q71+Q72</f>
        <v>3973339</v>
      </c>
      <c r="R73" s="42">
        <f t="shared" ref="R73" si="111">R70+R71+R72</f>
        <v>725399</v>
      </c>
      <c r="S73" s="42">
        <f t="shared" ref="S73" si="112">S70+S71+S72</f>
        <v>771162</v>
      </c>
      <c r="T73" s="512">
        <f t="shared" ref="T73" si="113">T70+T71+T72</f>
        <v>1496561</v>
      </c>
      <c r="U73" s="42">
        <f t="shared" ref="U73" si="114">U70+U71+U72</f>
        <v>0</v>
      </c>
      <c r="V73" s="512">
        <f t="shared" ref="V73" si="115">V70+V71+V72</f>
        <v>1496561</v>
      </c>
      <c r="W73" s="46">
        <f>IF(Q73=0,0,((V73/Q73)-1)*100)</f>
        <v>-62.334927878039096</v>
      </c>
    </row>
    <row r="74" spans="1:23" ht="14.25" thickTop="1" thickBot="1" x14ac:dyDescent="0.25">
      <c r="A74" s="346" t="s">
        <v>29</v>
      </c>
      <c r="B74" s="126" t="s">
        <v>68</v>
      </c>
      <c r="C74" s="390">
        <f>+C66+C70+C71+C72</f>
        <v>20401</v>
      </c>
      <c r="D74" s="391">
        <f t="shared" ref="D74:H74" si="116">+D66+D70+D71+D72</f>
        <v>20397</v>
      </c>
      <c r="E74" s="392">
        <f t="shared" si="116"/>
        <v>40798</v>
      </c>
      <c r="F74" s="390">
        <f t="shared" si="116"/>
        <v>12794</v>
      </c>
      <c r="G74" s="391">
        <f t="shared" si="116"/>
        <v>12803</v>
      </c>
      <c r="H74" s="392">
        <f t="shared" si="116"/>
        <v>25597</v>
      </c>
      <c r="I74" s="130">
        <f t="shared" ref="I74" si="117">IF(E74=0,0,((H74/E74)-1)*100)</f>
        <v>-37.259179371537819</v>
      </c>
      <c r="J74" s="346"/>
      <c r="L74" s="41" t="s">
        <v>68</v>
      </c>
      <c r="M74" s="45">
        <f>+M66+M70+M71+M72</f>
        <v>3102935</v>
      </c>
      <c r="N74" s="43">
        <f t="shared" ref="N74:V74" si="118">+N66+N70+N71+N72</f>
        <v>3032580</v>
      </c>
      <c r="O74" s="170">
        <f t="shared" si="118"/>
        <v>6135515</v>
      </c>
      <c r="P74" s="43">
        <f t="shared" si="118"/>
        <v>2190</v>
      </c>
      <c r="Q74" s="170">
        <f t="shared" si="118"/>
        <v>6137705</v>
      </c>
      <c r="R74" s="45">
        <f t="shared" si="118"/>
        <v>1825368</v>
      </c>
      <c r="S74" s="43">
        <f t="shared" si="118"/>
        <v>1808889</v>
      </c>
      <c r="T74" s="170">
        <f t="shared" si="118"/>
        <v>3634257</v>
      </c>
      <c r="U74" s="43">
        <f t="shared" si="118"/>
        <v>0</v>
      </c>
      <c r="V74" s="170">
        <f t="shared" si="118"/>
        <v>3634257</v>
      </c>
      <c r="W74" s="46">
        <f t="shared" ref="W74" si="119">IF(Q74=0,0,((V74/Q74)-1)*100)</f>
        <v>-40.788014412553231</v>
      </c>
    </row>
    <row r="75" spans="1:23" ht="14.25" thickTop="1" thickBot="1" x14ac:dyDescent="0.25">
      <c r="A75" s="346" t="s">
        <v>29</v>
      </c>
      <c r="B75" s="359" t="s">
        <v>18</v>
      </c>
      <c r="C75" s="380">
        <f t="shared" ref="C75:E75" si="120">+C21+C48</f>
        <v>2477</v>
      </c>
      <c r="D75" s="381">
        <f t="shared" si="120"/>
        <v>2480</v>
      </c>
      <c r="E75" s="382">
        <f t="shared" si="120"/>
        <v>4957</v>
      </c>
      <c r="F75" s="380"/>
      <c r="G75" s="381"/>
      <c r="H75" s="382"/>
      <c r="I75" s="383"/>
      <c r="J75" s="346"/>
      <c r="L75" s="363" t="s">
        <v>18</v>
      </c>
      <c r="M75" s="384">
        <f>+M21+M48</f>
        <v>360974</v>
      </c>
      <c r="N75" s="385">
        <f>+N21+N48</f>
        <v>351598</v>
      </c>
      <c r="O75" s="169">
        <f>SUM(M75:N75)</f>
        <v>712572</v>
      </c>
      <c r="P75" s="140">
        <f>+P21+P48</f>
        <v>337</v>
      </c>
      <c r="Q75" s="169">
        <f>+O75+P75</f>
        <v>712909</v>
      </c>
      <c r="R75" s="384"/>
      <c r="S75" s="385"/>
      <c r="T75" s="169"/>
      <c r="U75" s="140"/>
      <c r="V75" s="169"/>
      <c r="W75" s="386"/>
    </row>
    <row r="76" spans="1:23" ht="15.75" customHeight="1" thickTop="1" thickBot="1" x14ac:dyDescent="0.25">
      <c r="A76" s="396" t="s">
        <v>29</v>
      </c>
      <c r="B76" s="133" t="s">
        <v>19</v>
      </c>
      <c r="C76" s="390">
        <f t="shared" ref="C76:E76" si="121">+C71+C72+C75</f>
        <v>7500</v>
      </c>
      <c r="D76" s="397">
        <f t="shared" si="121"/>
        <v>7502</v>
      </c>
      <c r="E76" s="398">
        <f t="shared" si="121"/>
        <v>15002</v>
      </c>
      <c r="F76" s="390"/>
      <c r="G76" s="397"/>
      <c r="H76" s="398"/>
      <c r="I76" s="130"/>
      <c r="J76" s="396"/>
      <c r="K76" s="399"/>
      <c r="L76" s="47" t="s">
        <v>19</v>
      </c>
      <c r="M76" s="49">
        <f t="shared" ref="M76:Q76" si="122">+M71+M72+M75</f>
        <v>1096267</v>
      </c>
      <c r="N76" s="475">
        <f t="shared" si="122"/>
        <v>1086181</v>
      </c>
      <c r="O76" s="479">
        <f t="shared" si="122"/>
        <v>2182448</v>
      </c>
      <c r="P76" s="488">
        <f t="shared" si="122"/>
        <v>662</v>
      </c>
      <c r="Q76" s="171">
        <f t="shared" si="122"/>
        <v>2183110</v>
      </c>
      <c r="R76" s="49"/>
      <c r="S76" s="475"/>
      <c r="T76" s="479"/>
      <c r="U76" s="488"/>
      <c r="V76" s="171"/>
      <c r="W76" s="50"/>
    </row>
    <row r="77" spans="1:23" ht="13.5" thickTop="1" x14ac:dyDescent="0.2">
      <c r="A77" s="346" t="s">
        <v>29</v>
      </c>
      <c r="B77" s="359" t="s">
        <v>20</v>
      </c>
      <c r="C77" s="380">
        <f t="shared" ref="C77:E81" si="123">+C23+C50</f>
        <v>2575</v>
      </c>
      <c r="D77" s="381">
        <f t="shared" si="123"/>
        <v>2573</v>
      </c>
      <c r="E77" s="400">
        <f t="shared" si="123"/>
        <v>5148</v>
      </c>
      <c r="F77" s="380"/>
      <c r="G77" s="381"/>
      <c r="H77" s="400"/>
      <c r="I77" s="383"/>
      <c r="J77" s="346"/>
      <c r="L77" s="363" t="s">
        <v>21</v>
      </c>
      <c r="M77" s="384">
        <f t="shared" ref="M77:N79" si="124">+M23+M50</f>
        <v>389158</v>
      </c>
      <c r="N77" s="385">
        <f t="shared" si="124"/>
        <v>377304</v>
      </c>
      <c r="O77" s="169">
        <f>SUM(M77:N77)</f>
        <v>766462</v>
      </c>
      <c r="P77" s="140">
        <f>+P23+P50</f>
        <v>0</v>
      </c>
      <c r="Q77" s="169">
        <f>+O77+P77</f>
        <v>766462</v>
      </c>
      <c r="R77" s="384"/>
      <c r="S77" s="385"/>
      <c r="T77" s="169"/>
      <c r="U77" s="140"/>
      <c r="V77" s="169"/>
      <c r="W77" s="386"/>
    </row>
    <row r="78" spans="1:23" x14ac:dyDescent="0.2">
      <c r="A78" s="346" t="s">
        <v>29</v>
      </c>
      <c r="B78" s="359" t="s">
        <v>22</v>
      </c>
      <c r="C78" s="380">
        <f t="shared" si="123"/>
        <v>2629</v>
      </c>
      <c r="D78" s="381">
        <f t="shared" si="123"/>
        <v>2631</v>
      </c>
      <c r="E78" s="401">
        <f t="shared" si="123"/>
        <v>5260</v>
      </c>
      <c r="F78" s="380"/>
      <c r="G78" s="381"/>
      <c r="H78" s="401"/>
      <c r="I78" s="383"/>
      <c r="J78" s="346"/>
      <c r="L78" s="363" t="s">
        <v>22</v>
      </c>
      <c r="M78" s="384">
        <f t="shared" si="124"/>
        <v>399754</v>
      </c>
      <c r="N78" s="385">
        <f t="shared" si="124"/>
        <v>399661</v>
      </c>
      <c r="O78" s="169">
        <f>SUM(M78:N78)</f>
        <v>799415</v>
      </c>
      <c r="P78" s="140">
        <f>+P24+P51</f>
        <v>0</v>
      </c>
      <c r="Q78" s="169">
        <f>+O78+P78</f>
        <v>799415</v>
      </c>
      <c r="R78" s="384"/>
      <c r="S78" s="385"/>
      <c r="T78" s="169"/>
      <c r="U78" s="140"/>
      <c r="V78" s="169"/>
      <c r="W78" s="386"/>
    </row>
    <row r="79" spans="1:23" ht="13.5" thickBot="1" x14ac:dyDescent="0.25">
      <c r="A79" s="346" t="s">
        <v>29</v>
      </c>
      <c r="B79" s="359" t="s">
        <v>23</v>
      </c>
      <c r="C79" s="380">
        <f t="shared" si="123"/>
        <v>2350</v>
      </c>
      <c r="D79" s="402">
        <f t="shared" si="123"/>
        <v>2349</v>
      </c>
      <c r="E79" s="403">
        <f t="shared" si="123"/>
        <v>4699</v>
      </c>
      <c r="F79" s="380"/>
      <c r="G79" s="402"/>
      <c r="H79" s="403"/>
      <c r="I79" s="404"/>
      <c r="J79" s="346"/>
      <c r="L79" s="363" t="s">
        <v>23</v>
      </c>
      <c r="M79" s="384">
        <f t="shared" si="124"/>
        <v>334960</v>
      </c>
      <c r="N79" s="385">
        <f t="shared" si="124"/>
        <v>325260</v>
      </c>
      <c r="O79" s="169">
        <f>SUM(M79:N79)</f>
        <v>660220</v>
      </c>
      <c r="P79" s="140">
        <f>+P25+P52</f>
        <v>0</v>
      </c>
      <c r="Q79" s="410">
        <f>+O79+P79</f>
        <v>660220</v>
      </c>
      <c r="R79" s="384"/>
      <c r="S79" s="385"/>
      <c r="T79" s="169"/>
      <c r="U79" s="140"/>
      <c r="V79" s="410"/>
      <c r="W79" s="386"/>
    </row>
    <row r="80" spans="1:23" ht="14.25" thickTop="1" thickBot="1" x14ac:dyDescent="0.25">
      <c r="A80" s="346" t="s">
        <v>29</v>
      </c>
      <c r="B80" s="126" t="s">
        <v>40</v>
      </c>
      <c r="C80" s="390">
        <f t="shared" si="123"/>
        <v>7554</v>
      </c>
      <c r="D80" s="390">
        <f t="shared" si="123"/>
        <v>7553</v>
      </c>
      <c r="E80" s="390">
        <f t="shared" si="123"/>
        <v>15107</v>
      </c>
      <c r="F80" s="390"/>
      <c r="G80" s="390"/>
      <c r="H80" s="390"/>
      <c r="I80" s="130"/>
      <c r="J80" s="346"/>
      <c r="L80" s="472" t="s">
        <v>40</v>
      </c>
      <c r="M80" s="43">
        <f t="shared" ref="M80:Q80" si="125">+M77+M78+M79</f>
        <v>1123872</v>
      </c>
      <c r="N80" s="474">
        <f t="shared" si="125"/>
        <v>1102225</v>
      </c>
      <c r="O80" s="483">
        <f t="shared" si="125"/>
        <v>2226097</v>
      </c>
      <c r="P80" s="487">
        <f t="shared" si="125"/>
        <v>0</v>
      </c>
      <c r="Q80" s="170">
        <f t="shared" si="125"/>
        <v>2226097</v>
      </c>
      <c r="R80" s="43"/>
      <c r="S80" s="474"/>
      <c r="T80" s="483"/>
      <c r="U80" s="487"/>
      <c r="V80" s="170"/>
      <c r="W80" s="46"/>
    </row>
    <row r="81" spans="1:23" ht="14.25" thickTop="1" thickBot="1" x14ac:dyDescent="0.25">
      <c r="A81" s="346" t="s">
        <v>29</v>
      </c>
      <c r="B81" s="126" t="s">
        <v>63</v>
      </c>
      <c r="C81" s="390">
        <f t="shared" si="123"/>
        <v>30432</v>
      </c>
      <c r="D81" s="391">
        <f t="shared" si="123"/>
        <v>30430</v>
      </c>
      <c r="E81" s="405">
        <f t="shared" si="123"/>
        <v>60862</v>
      </c>
      <c r="F81" s="390"/>
      <c r="G81" s="391"/>
      <c r="H81" s="405"/>
      <c r="I81" s="130"/>
      <c r="J81" s="346"/>
      <c r="L81" s="472" t="s">
        <v>63</v>
      </c>
      <c r="M81" s="43">
        <f t="shared" ref="M81:Q81" si="126">+M66+M74+M76+M80</f>
        <v>6444103</v>
      </c>
      <c r="N81" s="474">
        <f t="shared" si="126"/>
        <v>6262874</v>
      </c>
      <c r="O81" s="478">
        <f t="shared" si="126"/>
        <v>12706977</v>
      </c>
      <c r="P81" s="487">
        <f t="shared" si="126"/>
        <v>4301</v>
      </c>
      <c r="Q81" s="301">
        <f t="shared" si="126"/>
        <v>12711278</v>
      </c>
      <c r="R81" s="43"/>
      <c r="S81" s="474"/>
      <c r="T81" s="478"/>
      <c r="U81" s="487"/>
      <c r="V81" s="301"/>
      <c r="W81" s="46"/>
    </row>
    <row r="82" spans="1:23" ht="14.25" thickTop="1" thickBot="1" x14ac:dyDescent="0.25">
      <c r="B82" s="406" t="s">
        <v>60</v>
      </c>
      <c r="C82" s="407"/>
      <c r="D82" s="407"/>
      <c r="E82" s="407"/>
      <c r="F82" s="407"/>
      <c r="G82" s="407"/>
      <c r="H82" s="407"/>
      <c r="I82" s="407"/>
      <c r="J82" s="407"/>
      <c r="L82" s="408" t="s">
        <v>60</v>
      </c>
      <c r="M82" s="353"/>
      <c r="N82" s="353"/>
      <c r="O82" s="353"/>
      <c r="P82" s="353"/>
      <c r="Q82" s="353"/>
      <c r="R82" s="353"/>
      <c r="S82" s="353"/>
      <c r="T82" s="353"/>
      <c r="U82" s="353"/>
      <c r="V82" s="353"/>
      <c r="W82" s="353"/>
    </row>
    <row r="83" spans="1:23" ht="13.5" thickTop="1" x14ac:dyDescent="0.2">
      <c r="L83" s="525" t="s">
        <v>33</v>
      </c>
      <c r="M83" s="526"/>
      <c r="N83" s="526"/>
      <c r="O83" s="526"/>
      <c r="P83" s="526"/>
      <c r="Q83" s="526"/>
      <c r="R83" s="526"/>
      <c r="S83" s="526"/>
      <c r="T83" s="526"/>
      <c r="U83" s="526"/>
      <c r="V83" s="526"/>
      <c r="W83" s="527"/>
    </row>
    <row r="84" spans="1:23" ht="13.5" thickBot="1" x14ac:dyDescent="0.25">
      <c r="L84" s="519" t="s">
        <v>43</v>
      </c>
      <c r="M84" s="520"/>
      <c r="N84" s="520"/>
      <c r="O84" s="520"/>
      <c r="P84" s="520"/>
      <c r="Q84" s="520"/>
      <c r="R84" s="520"/>
      <c r="S84" s="520"/>
      <c r="T84" s="520"/>
      <c r="U84" s="520"/>
      <c r="V84" s="520"/>
      <c r="W84" s="521"/>
    </row>
    <row r="85" spans="1:23" ht="14.25" thickTop="1" thickBot="1" x14ac:dyDescent="0.25">
      <c r="L85" s="411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3" t="s">
        <v>34</v>
      </c>
    </row>
    <row r="86" spans="1:23" ht="24.75" customHeight="1" thickTop="1" thickBot="1" x14ac:dyDescent="0.25">
      <c r="L86" s="414"/>
      <c r="M86" s="522" t="s">
        <v>64</v>
      </c>
      <c r="N86" s="523"/>
      <c r="O86" s="523"/>
      <c r="P86" s="523"/>
      <c r="Q86" s="524"/>
      <c r="R86" s="522" t="s">
        <v>65</v>
      </c>
      <c r="S86" s="523"/>
      <c r="T86" s="523"/>
      <c r="U86" s="523"/>
      <c r="V86" s="524"/>
      <c r="W86" s="415" t="s">
        <v>2</v>
      </c>
    </row>
    <row r="87" spans="1:23" ht="13.5" thickTop="1" x14ac:dyDescent="0.2">
      <c r="L87" s="416" t="s">
        <v>3</v>
      </c>
      <c r="M87" s="417"/>
      <c r="N87" s="411"/>
      <c r="O87" s="61"/>
      <c r="P87" s="418"/>
      <c r="Q87" s="61"/>
      <c r="R87" s="417"/>
      <c r="S87" s="411"/>
      <c r="T87" s="61"/>
      <c r="U87" s="418"/>
      <c r="V87" s="61"/>
      <c r="W87" s="419" t="s">
        <v>4</v>
      </c>
    </row>
    <row r="88" spans="1:23" ht="13.5" thickBot="1" x14ac:dyDescent="0.25">
      <c r="L88" s="420"/>
      <c r="M88" s="421" t="s">
        <v>35</v>
      </c>
      <c r="N88" s="422" t="s">
        <v>36</v>
      </c>
      <c r="O88" s="67" t="s">
        <v>37</v>
      </c>
      <c r="P88" s="420" t="s">
        <v>32</v>
      </c>
      <c r="Q88" s="67" t="s">
        <v>7</v>
      </c>
      <c r="R88" s="421" t="s">
        <v>35</v>
      </c>
      <c r="S88" s="422" t="s">
        <v>36</v>
      </c>
      <c r="T88" s="67" t="s">
        <v>37</v>
      </c>
      <c r="U88" s="420" t="s">
        <v>32</v>
      </c>
      <c r="V88" s="67" t="s">
        <v>7</v>
      </c>
      <c r="W88" s="423"/>
    </row>
    <row r="89" spans="1:23" ht="6.75" customHeight="1" thickTop="1" x14ac:dyDescent="0.2">
      <c r="L89" s="416"/>
      <c r="M89" s="424"/>
      <c r="N89" s="425"/>
      <c r="O89" s="72"/>
      <c r="P89" s="426"/>
      <c r="Q89" s="72"/>
      <c r="R89" s="424"/>
      <c r="S89" s="425"/>
      <c r="T89" s="72"/>
      <c r="U89" s="426"/>
      <c r="V89" s="72"/>
      <c r="W89" s="427"/>
    </row>
    <row r="90" spans="1:23" x14ac:dyDescent="0.2">
      <c r="L90" s="416" t="s">
        <v>10</v>
      </c>
      <c r="M90" s="75">
        <v>107</v>
      </c>
      <c r="N90" s="76">
        <v>321</v>
      </c>
      <c r="O90" s="182">
        <f>M90+N90</f>
        <v>428</v>
      </c>
      <c r="P90" s="77">
        <v>0</v>
      </c>
      <c r="Q90" s="182">
        <f>+O90+P90</f>
        <v>428</v>
      </c>
      <c r="R90" s="75">
        <v>168</v>
      </c>
      <c r="S90" s="76">
        <v>422</v>
      </c>
      <c r="T90" s="182">
        <f>R90+S90</f>
        <v>590</v>
      </c>
      <c r="U90" s="77">
        <v>0</v>
      </c>
      <c r="V90" s="182">
        <f>+T90+U90</f>
        <v>590</v>
      </c>
      <c r="W90" s="431">
        <f t="shared" ref="W90:W100" si="127">IF(Q90=0,0,((V90/Q90)-1)*100)</f>
        <v>37.850467289719639</v>
      </c>
    </row>
    <row r="91" spans="1:23" x14ac:dyDescent="0.2">
      <c r="L91" s="416" t="s">
        <v>11</v>
      </c>
      <c r="M91" s="75">
        <v>396</v>
      </c>
      <c r="N91" s="76">
        <v>322</v>
      </c>
      <c r="O91" s="182">
        <f>M91+N91</f>
        <v>718</v>
      </c>
      <c r="P91" s="77">
        <v>0</v>
      </c>
      <c r="Q91" s="182">
        <f t="shared" ref="Q91:Q92" si="128">+O91+P91</f>
        <v>718</v>
      </c>
      <c r="R91" s="75">
        <v>383</v>
      </c>
      <c r="S91" s="76">
        <v>457</v>
      </c>
      <c r="T91" s="182">
        <f>R91+S91</f>
        <v>840</v>
      </c>
      <c r="U91" s="77">
        <v>0</v>
      </c>
      <c r="V91" s="182">
        <f t="shared" ref="V91:V98" si="129">+T91+U91</f>
        <v>840</v>
      </c>
      <c r="W91" s="431">
        <f t="shared" si="127"/>
        <v>16.991643454039007</v>
      </c>
    </row>
    <row r="92" spans="1:23" ht="13.5" thickBot="1" x14ac:dyDescent="0.25">
      <c r="L92" s="420" t="s">
        <v>12</v>
      </c>
      <c r="M92" s="75">
        <v>230</v>
      </c>
      <c r="N92" s="76">
        <v>342</v>
      </c>
      <c r="O92" s="182">
        <f>M92+N92</f>
        <v>572</v>
      </c>
      <c r="P92" s="77">
        <v>0</v>
      </c>
      <c r="Q92" s="182">
        <f t="shared" si="128"/>
        <v>572</v>
      </c>
      <c r="R92" s="75">
        <v>304</v>
      </c>
      <c r="S92" s="76">
        <v>485</v>
      </c>
      <c r="T92" s="182">
        <f>R92+S92</f>
        <v>789</v>
      </c>
      <c r="U92" s="77">
        <v>0</v>
      </c>
      <c r="V92" s="182">
        <f t="shared" si="129"/>
        <v>789</v>
      </c>
      <c r="W92" s="431">
        <f t="shared" si="127"/>
        <v>37.93706293706294</v>
      </c>
    </row>
    <row r="93" spans="1:23" ht="14.25" thickTop="1" thickBot="1" x14ac:dyDescent="0.25">
      <c r="L93" s="79" t="s">
        <v>57</v>
      </c>
      <c r="M93" s="80">
        <f t="shared" ref="M93:N93" si="130">+M90+M91+M92</f>
        <v>733</v>
      </c>
      <c r="N93" s="81">
        <f t="shared" si="130"/>
        <v>985</v>
      </c>
      <c r="O93" s="183">
        <f>+O90+O91+O92</f>
        <v>1718</v>
      </c>
      <c r="P93" s="80">
        <f t="shared" ref="P93:Q93" si="131">+P90+P91+P92</f>
        <v>0</v>
      </c>
      <c r="Q93" s="183">
        <f t="shared" si="131"/>
        <v>1718</v>
      </c>
      <c r="R93" s="80">
        <f t="shared" ref="R93:V93" si="132">+R90+R91+R92</f>
        <v>855</v>
      </c>
      <c r="S93" s="81">
        <f t="shared" si="132"/>
        <v>1364</v>
      </c>
      <c r="T93" s="183">
        <f>+T90+T91+T92</f>
        <v>2219</v>
      </c>
      <c r="U93" s="80">
        <f t="shared" si="132"/>
        <v>0</v>
      </c>
      <c r="V93" s="183">
        <f t="shared" si="132"/>
        <v>2219</v>
      </c>
      <c r="W93" s="82">
        <f t="shared" si="127"/>
        <v>29.161816065192081</v>
      </c>
    </row>
    <row r="94" spans="1:23" ht="13.5" thickTop="1" x14ac:dyDescent="0.2">
      <c r="L94" s="416" t="s">
        <v>13</v>
      </c>
      <c r="M94" s="428">
        <v>174</v>
      </c>
      <c r="N94" s="429">
        <v>372</v>
      </c>
      <c r="O94" s="182">
        <f t="shared" ref="O94" si="133">+M94+N94</f>
        <v>546</v>
      </c>
      <c r="P94" s="430">
        <v>0</v>
      </c>
      <c r="Q94" s="182">
        <f t="shared" ref="Q94" si="134">+O94+P94</f>
        <v>546</v>
      </c>
      <c r="R94" s="428">
        <v>207</v>
      </c>
      <c r="S94" s="429">
        <v>366</v>
      </c>
      <c r="T94" s="182">
        <f>R94+S94</f>
        <v>573</v>
      </c>
      <c r="U94" s="430">
        <v>0</v>
      </c>
      <c r="V94" s="182">
        <f t="shared" si="129"/>
        <v>573</v>
      </c>
      <c r="W94" s="431">
        <f t="shared" si="127"/>
        <v>4.9450549450549497</v>
      </c>
    </row>
    <row r="95" spans="1:23" x14ac:dyDescent="0.2">
      <c r="L95" s="416" t="s">
        <v>14</v>
      </c>
      <c r="M95" s="428">
        <v>61</v>
      </c>
      <c r="N95" s="429">
        <v>318</v>
      </c>
      <c r="O95" s="182">
        <f>+M95+N95</f>
        <v>379</v>
      </c>
      <c r="P95" s="430">
        <v>0</v>
      </c>
      <c r="Q95" s="182">
        <f>+O95+P95</f>
        <v>379</v>
      </c>
      <c r="R95" s="428">
        <v>88</v>
      </c>
      <c r="S95" s="429">
        <v>214</v>
      </c>
      <c r="T95" s="182">
        <f t="shared" ref="T95:T97" si="135">R95+S95</f>
        <v>302</v>
      </c>
      <c r="U95" s="430">
        <v>0</v>
      </c>
      <c r="V95" s="182">
        <f>+T95+U95</f>
        <v>302</v>
      </c>
      <c r="W95" s="431">
        <f>IF(Q95=0,0,((V95/Q95)-1)*100)</f>
        <v>-20.316622691292874</v>
      </c>
    </row>
    <row r="96" spans="1:23" ht="13.5" thickBot="1" x14ac:dyDescent="0.25">
      <c r="L96" s="416" t="s">
        <v>15</v>
      </c>
      <c r="M96" s="428">
        <v>183</v>
      </c>
      <c r="N96" s="429">
        <v>374</v>
      </c>
      <c r="O96" s="182">
        <f>+M96+N96</f>
        <v>557</v>
      </c>
      <c r="P96" s="430">
        <v>0</v>
      </c>
      <c r="Q96" s="182">
        <f>+O96+P96</f>
        <v>557</v>
      </c>
      <c r="R96" s="428">
        <v>129</v>
      </c>
      <c r="S96" s="429">
        <v>254</v>
      </c>
      <c r="T96" s="182">
        <f t="shared" si="135"/>
        <v>383</v>
      </c>
      <c r="U96" s="430">
        <v>0</v>
      </c>
      <c r="V96" s="182">
        <f>+T96+U96</f>
        <v>383</v>
      </c>
      <c r="W96" s="431">
        <f>IF(Q96=0,0,((V96/Q96)-1)*100)</f>
        <v>-31.238779174147211</v>
      </c>
    </row>
    <row r="97" spans="1:23" ht="14.25" thickTop="1" thickBot="1" x14ac:dyDescent="0.25">
      <c r="L97" s="79" t="s">
        <v>61</v>
      </c>
      <c r="M97" s="80">
        <f>+M94+M95+M96</f>
        <v>418</v>
      </c>
      <c r="N97" s="81">
        <f t="shared" ref="N97" si="136">+N94+N95+N96</f>
        <v>1064</v>
      </c>
      <c r="O97" s="183">
        <f t="shared" ref="O97" si="137">+O94+O95+O96</f>
        <v>1482</v>
      </c>
      <c r="P97" s="80">
        <f t="shared" ref="P97" si="138">+P94+P95+P96</f>
        <v>0</v>
      </c>
      <c r="Q97" s="183">
        <f t="shared" ref="Q97" si="139">+Q94+Q95+Q96</f>
        <v>1482</v>
      </c>
      <c r="R97" s="80">
        <f>+R94+R95+R96</f>
        <v>424</v>
      </c>
      <c r="S97" s="81">
        <f>+S94+S95+S96</f>
        <v>834</v>
      </c>
      <c r="T97" s="183">
        <f t="shared" si="135"/>
        <v>1258</v>
      </c>
      <c r="U97" s="80">
        <f t="shared" ref="U97" si="140">+U94+U95+U96</f>
        <v>0</v>
      </c>
      <c r="V97" s="183">
        <f t="shared" ref="V97" si="141">+V94+V95+V96</f>
        <v>1258</v>
      </c>
      <c r="W97" s="82">
        <f>IF(Q97=0,0,((V97/Q97)-1)*100)</f>
        <v>-15.114709851551956</v>
      </c>
    </row>
    <row r="98" spans="1:23" ht="13.5" thickTop="1" x14ac:dyDescent="0.2">
      <c r="L98" s="416" t="s">
        <v>16</v>
      </c>
      <c r="M98" s="428">
        <v>130</v>
      </c>
      <c r="N98" s="429">
        <v>334</v>
      </c>
      <c r="O98" s="182">
        <f t="shared" ref="O98" si="142">+M98+N98</f>
        <v>464</v>
      </c>
      <c r="P98" s="430">
        <v>0</v>
      </c>
      <c r="Q98" s="182">
        <f t="shared" ref="Q98" si="143">+O98+P98</f>
        <v>464</v>
      </c>
      <c r="R98" s="428">
        <v>0</v>
      </c>
      <c r="S98" s="429">
        <v>0</v>
      </c>
      <c r="T98" s="182">
        <f t="shared" ref="T98" si="144">+R98+S98</f>
        <v>0</v>
      </c>
      <c r="U98" s="430">
        <v>0</v>
      </c>
      <c r="V98" s="182">
        <f t="shared" si="129"/>
        <v>0</v>
      </c>
      <c r="W98" s="431">
        <f t="shared" si="127"/>
        <v>-100</v>
      </c>
    </row>
    <row r="99" spans="1:23" ht="13.5" thickBot="1" x14ac:dyDescent="0.25">
      <c r="L99" s="416" t="s">
        <v>66</v>
      </c>
      <c r="M99" s="428">
        <v>123</v>
      </c>
      <c r="N99" s="429">
        <v>418</v>
      </c>
      <c r="O99" s="182">
        <f>+M99+N99</f>
        <v>541</v>
      </c>
      <c r="P99" s="430">
        <v>0</v>
      </c>
      <c r="Q99" s="182">
        <f>+O99+P99</f>
        <v>541</v>
      </c>
      <c r="R99" s="428">
        <v>0</v>
      </c>
      <c r="S99" s="429">
        <v>0</v>
      </c>
      <c r="T99" s="182">
        <f>+R99+S99</f>
        <v>0</v>
      </c>
      <c r="U99" s="430">
        <v>0</v>
      </c>
      <c r="V99" s="182">
        <f>+T99+U99</f>
        <v>0</v>
      </c>
      <c r="W99" s="431">
        <f>IF(Q99=0,0,((V99/Q99)-1)*100)</f>
        <v>-100</v>
      </c>
    </row>
    <row r="100" spans="1:23" s="1" customFormat="1" ht="14.25" thickTop="1" thickBot="1" x14ac:dyDescent="0.25">
      <c r="A100" s="3"/>
      <c r="I100" s="2"/>
      <c r="K100" s="3"/>
      <c r="L100" s="79" t="s">
        <v>67</v>
      </c>
      <c r="M100" s="80">
        <f>M97+M98+M99</f>
        <v>671</v>
      </c>
      <c r="N100" s="81">
        <f t="shared" ref="N100:V100" si="145">N97+N98+N99</f>
        <v>1816</v>
      </c>
      <c r="O100" s="175">
        <f t="shared" si="145"/>
        <v>2487</v>
      </c>
      <c r="P100" s="80">
        <f t="shared" si="145"/>
        <v>0</v>
      </c>
      <c r="Q100" s="175">
        <f t="shared" si="145"/>
        <v>2487</v>
      </c>
      <c r="R100" s="80">
        <f t="shared" si="145"/>
        <v>424</v>
      </c>
      <c r="S100" s="81">
        <f t="shared" si="145"/>
        <v>834</v>
      </c>
      <c r="T100" s="175">
        <f t="shared" si="145"/>
        <v>1258</v>
      </c>
      <c r="U100" s="80">
        <f t="shared" si="145"/>
        <v>0</v>
      </c>
      <c r="V100" s="175">
        <f t="shared" si="145"/>
        <v>1258</v>
      </c>
      <c r="W100" s="82">
        <f t="shared" si="127"/>
        <v>-49.41696823482107</v>
      </c>
    </row>
    <row r="101" spans="1:23" ht="14.25" thickTop="1" thickBot="1" x14ac:dyDescent="0.25">
      <c r="L101" s="79" t="s">
        <v>68</v>
      </c>
      <c r="M101" s="80">
        <f>+M93+M97+M98+M99</f>
        <v>1404</v>
      </c>
      <c r="N101" s="81">
        <f t="shared" ref="N101:V101" si="146">+N93+N97+N98+N99</f>
        <v>2801</v>
      </c>
      <c r="O101" s="183">
        <f t="shared" si="146"/>
        <v>4205</v>
      </c>
      <c r="P101" s="80">
        <f t="shared" si="146"/>
        <v>0</v>
      </c>
      <c r="Q101" s="183">
        <f t="shared" si="146"/>
        <v>4205</v>
      </c>
      <c r="R101" s="80">
        <f t="shared" si="146"/>
        <v>1279</v>
      </c>
      <c r="S101" s="81">
        <f t="shared" si="146"/>
        <v>2198</v>
      </c>
      <c r="T101" s="183">
        <f t="shared" si="146"/>
        <v>3477</v>
      </c>
      <c r="U101" s="80">
        <f t="shared" si="146"/>
        <v>0</v>
      </c>
      <c r="V101" s="183">
        <f t="shared" si="146"/>
        <v>3477</v>
      </c>
      <c r="W101" s="82">
        <f>IF(Q101=0,0,((V101/Q101)-1)*100)</f>
        <v>-17.312722948870395</v>
      </c>
    </row>
    <row r="102" spans="1:23" ht="14.25" thickTop="1" thickBot="1" x14ac:dyDescent="0.25">
      <c r="L102" s="416" t="s">
        <v>18</v>
      </c>
      <c r="M102" s="428">
        <v>84</v>
      </c>
      <c r="N102" s="429">
        <v>426</v>
      </c>
      <c r="O102" s="184">
        <f>+M102+N102</f>
        <v>510</v>
      </c>
      <c r="P102" s="432">
        <v>0</v>
      </c>
      <c r="Q102" s="184">
        <f>+O102+P102</f>
        <v>510</v>
      </c>
      <c r="R102" s="428"/>
      <c r="S102" s="429"/>
      <c r="T102" s="184"/>
      <c r="U102" s="432"/>
      <c r="V102" s="184"/>
      <c r="W102" s="431"/>
    </row>
    <row r="103" spans="1:23" ht="14.25" thickTop="1" thickBot="1" x14ac:dyDescent="0.25">
      <c r="A103" s="346" t="s">
        <v>29</v>
      </c>
      <c r="L103" s="84" t="s">
        <v>19</v>
      </c>
      <c r="M103" s="85">
        <f t="shared" ref="M103:Q103" si="147">+M98+M99+M102</f>
        <v>337</v>
      </c>
      <c r="N103" s="85">
        <f t="shared" si="147"/>
        <v>1178</v>
      </c>
      <c r="O103" s="185">
        <f t="shared" si="147"/>
        <v>1515</v>
      </c>
      <c r="P103" s="86">
        <f t="shared" si="147"/>
        <v>0</v>
      </c>
      <c r="Q103" s="185">
        <f t="shared" si="147"/>
        <v>1515</v>
      </c>
      <c r="R103" s="85"/>
      <c r="S103" s="85"/>
      <c r="T103" s="185"/>
      <c r="U103" s="86"/>
      <c r="V103" s="185"/>
      <c r="W103" s="87"/>
    </row>
    <row r="104" spans="1:23" ht="13.5" thickTop="1" x14ac:dyDescent="0.2">
      <c r="L104" s="416" t="s">
        <v>21</v>
      </c>
      <c r="M104" s="428">
        <v>125</v>
      </c>
      <c r="N104" s="429">
        <v>349</v>
      </c>
      <c r="O104" s="184">
        <f>+M104+N104</f>
        <v>474</v>
      </c>
      <c r="P104" s="433">
        <v>0</v>
      </c>
      <c r="Q104" s="184">
        <f>+O104+P104</f>
        <v>474</v>
      </c>
      <c r="R104" s="428"/>
      <c r="S104" s="429"/>
      <c r="T104" s="184"/>
      <c r="U104" s="433"/>
      <c r="V104" s="184"/>
      <c r="W104" s="431"/>
    </row>
    <row r="105" spans="1:23" x14ac:dyDescent="0.2">
      <c r="L105" s="416" t="s">
        <v>22</v>
      </c>
      <c r="M105" s="428">
        <v>85</v>
      </c>
      <c r="N105" s="429">
        <v>309</v>
      </c>
      <c r="O105" s="184">
        <f>+M105+N105</f>
        <v>394</v>
      </c>
      <c r="P105" s="430">
        <v>0</v>
      </c>
      <c r="Q105" s="184">
        <f>+O105+P105</f>
        <v>394</v>
      </c>
      <c r="R105" s="428"/>
      <c r="S105" s="429"/>
      <c r="T105" s="184"/>
      <c r="U105" s="430"/>
      <c r="V105" s="184"/>
      <c r="W105" s="431"/>
    </row>
    <row r="106" spans="1:23" ht="13.5" thickBot="1" x14ac:dyDescent="0.25">
      <c r="L106" s="416" t="s">
        <v>23</v>
      </c>
      <c r="M106" s="428">
        <v>68</v>
      </c>
      <c r="N106" s="429">
        <v>331</v>
      </c>
      <c r="O106" s="184">
        <f t="shared" ref="O106" si="148">+M106+N106</f>
        <v>399</v>
      </c>
      <c r="P106" s="430">
        <v>0</v>
      </c>
      <c r="Q106" s="184">
        <f t="shared" ref="Q106" si="149">+O106+P106</f>
        <v>399</v>
      </c>
      <c r="R106" s="428"/>
      <c r="S106" s="429"/>
      <c r="T106" s="184"/>
      <c r="U106" s="430"/>
      <c r="V106" s="184"/>
      <c r="W106" s="431"/>
    </row>
    <row r="107" spans="1:23" ht="14.25" thickTop="1" thickBot="1" x14ac:dyDescent="0.25">
      <c r="L107" s="79" t="s">
        <v>40</v>
      </c>
      <c r="M107" s="80">
        <f t="shared" ref="M107:Q107" si="150">+M104+M105+M106</f>
        <v>278</v>
      </c>
      <c r="N107" s="81">
        <f t="shared" si="150"/>
        <v>989</v>
      </c>
      <c r="O107" s="183">
        <f t="shared" si="150"/>
        <v>1267</v>
      </c>
      <c r="P107" s="80">
        <f t="shared" si="150"/>
        <v>0</v>
      </c>
      <c r="Q107" s="183">
        <f t="shared" si="150"/>
        <v>1267</v>
      </c>
      <c r="R107" s="80"/>
      <c r="S107" s="81"/>
      <c r="T107" s="183"/>
      <c r="U107" s="80"/>
      <c r="V107" s="183"/>
      <c r="W107" s="82"/>
    </row>
    <row r="108" spans="1:23" ht="14.25" thickTop="1" thickBot="1" x14ac:dyDescent="0.25">
      <c r="L108" s="79" t="s">
        <v>63</v>
      </c>
      <c r="M108" s="80">
        <f t="shared" ref="M108:Q108" si="151">+M93+M97+M103+M107</f>
        <v>1766</v>
      </c>
      <c r="N108" s="81">
        <f t="shared" si="151"/>
        <v>4216</v>
      </c>
      <c r="O108" s="175">
        <f t="shared" si="151"/>
        <v>5982</v>
      </c>
      <c r="P108" s="80">
        <f t="shared" si="151"/>
        <v>0</v>
      </c>
      <c r="Q108" s="175">
        <f t="shared" si="151"/>
        <v>5982</v>
      </c>
      <c r="R108" s="80"/>
      <c r="S108" s="81"/>
      <c r="T108" s="175"/>
      <c r="U108" s="80"/>
      <c r="V108" s="175"/>
      <c r="W108" s="82"/>
    </row>
    <row r="109" spans="1:23" ht="14.25" thickTop="1" thickBot="1" x14ac:dyDescent="0.25">
      <c r="L109" s="434" t="s">
        <v>60</v>
      </c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</row>
    <row r="110" spans="1:23" ht="13.5" thickTop="1" x14ac:dyDescent="0.2">
      <c r="L110" s="525" t="s">
        <v>41</v>
      </c>
      <c r="M110" s="526"/>
      <c r="N110" s="526"/>
      <c r="O110" s="526"/>
      <c r="P110" s="526"/>
      <c r="Q110" s="526"/>
      <c r="R110" s="526"/>
      <c r="S110" s="526"/>
      <c r="T110" s="526"/>
      <c r="U110" s="526"/>
      <c r="V110" s="526"/>
      <c r="W110" s="527"/>
    </row>
    <row r="111" spans="1:23" ht="13.5" thickBot="1" x14ac:dyDescent="0.25">
      <c r="L111" s="519" t="s">
        <v>44</v>
      </c>
      <c r="M111" s="520"/>
      <c r="N111" s="520"/>
      <c r="O111" s="520"/>
      <c r="P111" s="520"/>
      <c r="Q111" s="520"/>
      <c r="R111" s="520"/>
      <c r="S111" s="520"/>
      <c r="T111" s="520"/>
      <c r="U111" s="520"/>
      <c r="V111" s="520"/>
      <c r="W111" s="521"/>
    </row>
    <row r="112" spans="1:23" ht="14.25" thickTop="1" thickBot="1" x14ac:dyDescent="0.25">
      <c r="L112" s="411"/>
      <c r="M112" s="412"/>
      <c r="N112" s="412"/>
      <c r="O112" s="412"/>
      <c r="P112" s="412"/>
      <c r="Q112" s="412"/>
      <c r="R112" s="412"/>
      <c r="S112" s="412"/>
      <c r="T112" s="412"/>
      <c r="U112" s="412"/>
      <c r="V112" s="412"/>
      <c r="W112" s="413" t="s">
        <v>34</v>
      </c>
    </row>
    <row r="113" spans="1:23" ht="14.25" thickTop="1" thickBot="1" x14ac:dyDescent="0.25">
      <c r="L113" s="414"/>
      <c r="M113" s="522" t="s">
        <v>64</v>
      </c>
      <c r="N113" s="523"/>
      <c r="O113" s="523"/>
      <c r="P113" s="523"/>
      <c r="Q113" s="524"/>
      <c r="R113" s="522" t="s">
        <v>65</v>
      </c>
      <c r="S113" s="523"/>
      <c r="T113" s="523"/>
      <c r="U113" s="523"/>
      <c r="V113" s="524"/>
      <c r="W113" s="415" t="s">
        <v>2</v>
      </c>
    </row>
    <row r="114" spans="1:23" ht="13.5" thickTop="1" x14ac:dyDescent="0.2">
      <c r="L114" s="416" t="s">
        <v>3</v>
      </c>
      <c r="M114" s="417"/>
      <c r="N114" s="411"/>
      <c r="O114" s="61"/>
      <c r="P114" s="418"/>
      <c r="Q114" s="61"/>
      <c r="R114" s="417"/>
      <c r="S114" s="411"/>
      <c r="T114" s="61"/>
      <c r="U114" s="418"/>
      <c r="V114" s="61"/>
      <c r="W114" s="419" t="s">
        <v>4</v>
      </c>
    </row>
    <row r="115" spans="1:23" ht="13.5" thickBot="1" x14ac:dyDescent="0.25">
      <c r="L115" s="420"/>
      <c r="M115" s="421" t="s">
        <v>35</v>
      </c>
      <c r="N115" s="422" t="s">
        <v>36</v>
      </c>
      <c r="O115" s="67" t="s">
        <v>37</v>
      </c>
      <c r="P115" s="420" t="s">
        <v>32</v>
      </c>
      <c r="Q115" s="67" t="s">
        <v>7</v>
      </c>
      <c r="R115" s="421" t="s">
        <v>35</v>
      </c>
      <c r="S115" s="422" t="s">
        <v>36</v>
      </c>
      <c r="T115" s="67" t="s">
        <v>37</v>
      </c>
      <c r="U115" s="420" t="s">
        <v>32</v>
      </c>
      <c r="V115" s="67" t="s">
        <v>7</v>
      </c>
      <c r="W115" s="435"/>
    </row>
    <row r="116" spans="1:23" ht="6" customHeight="1" thickTop="1" x14ac:dyDescent="0.2">
      <c r="L116" s="416"/>
      <c r="M116" s="424"/>
      <c r="N116" s="425"/>
      <c r="O116" s="72"/>
      <c r="P116" s="426"/>
      <c r="Q116" s="72"/>
      <c r="R116" s="424"/>
      <c r="S116" s="425"/>
      <c r="T116" s="72"/>
      <c r="U116" s="426"/>
      <c r="V116" s="72"/>
      <c r="W116" s="427"/>
    </row>
    <row r="117" spans="1:23" x14ac:dyDescent="0.2">
      <c r="L117" s="416" t="s">
        <v>10</v>
      </c>
      <c r="M117" s="75">
        <v>96</v>
      </c>
      <c r="N117" s="76">
        <v>29</v>
      </c>
      <c r="O117" s="182">
        <f>M117+N117</f>
        <v>125</v>
      </c>
      <c r="P117" s="77">
        <v>0</v>
      </c>
      <c r="Q117" s="182">
        <f>+O117+P117</f>
        <v>125</v>
      </c>
      <c r="R117" s="75">
        <v>88</v>
      </c>
      <c r="S117" s="76">
        <v>11</v>
      </c>
      <c r="T117" s="182">
        <f>R117+S117</f>
        <v>99</v>
      </c>
      <c r="U117" s="77">
        <v>0</v>
      </c>
      <c r="V117" s="182">
        <f>+T117+U117</f>
        <v>99</v>
      </c>
      <c r="W117" s="431">
        <f t="shared" ref="W117:W125" si="152">IF(Q117=0,0,((V117/Q117)-1)*100)</f>
        <v>-20.799999999999997</v>
      </c>
    </row>
    <row r="118" spans="1:23" x14ac:dyDescent="0.2">
      <c r="L118" s="416" t="s">
        <v>11</v>
      </c>
      <c r="M118" s="75">
        <v>132</v>
      </c>
      <c r="N118" s="76">
        <v>16</v>
      </c>
      <c r="O118" s="182">
        <f>M118+N118</f>
        <v>148</v>
      </c>
      <c r="P118" s="77">
        <v>0</v>
      </c>
      <c r="Q118" s="182">
        <f t="shared" ref="Q118:Q119" si="153">+O118+P118</f>
        <v>148</v>
      </c>
      <c r="R118" s="75">
        <v>139</v>
      </c>
      <c r="S118" s="76">
        <v>12</v>
      </c>
      <c r="T118" s="182">
        <f>R118+S118</f>
        <v>151</v>
      </c>
      <c r="U118" s="77">
        <v>0</v>
      </c>
      <c r="V118" s="182">
        <f t="shared" ref="V118:V125" si="154">+T118+U118</f>
        <v>151</v>
      </c>
      <c r="W118" s="431">
        <f t="shared" si="152"/>
        <v>2.0270270270270174</v>
      </c>
    </row>
    <row r="119" spans="1:23" ht="13.5" thickBot="1" x14ac:dyDescent="0.25">
      <c r="L119" s="420" t="s">
        <v>12</v>
      </c>
      <c r="M119" s="75">
        <v>101</v>
      </c>
      <c r="N119" s="76">
        <v>13</v>
      </c>
      <c r="O119" s="182">
        <f>M119+N119</f>
        <v>114</v>
      </c>
      <c r="P119" s="77">
        <v>0</v>
      </c>
      <c r="Q119" s="182">
        <f t="shared" si="153"/>
        <v>114</v>
      </c>
      <c r="R119" s="75">
        <v>168</v>
      </c>
      <c r="S119" s="76">
        <v>17</v>
      </c>
      <c r="T119" s="182">
        <f>R119+S119</f>
        <v>185</v>
      </c>
      <c r="U119" s="77">
        <v>0</v>
      </c>
      <c r="V119" s="182">
        <f t="shared" si="154"/>
        <v>185</v>
      </c>
      <c r="W119" s="431">
        <f t="shared" si="152"/>
        <v>62.280701754385959</v>
      </c>
    </row>
    <row r="120" spans="1:23" ht="14.25" thickTop="1" thickBot="1" x14ac:dyDescent="0.25">
      <c r="L120" s="79" t="s">
        <v>38</v>
      </c>
      <c r="M120" s="80">
        <f t="shared" ref="M120:Q120" si="155">+M117+M118+M119</f>
        <v>329</v>
      </c>
      <c r="N120" s="81">
        <f t="shared" si="155"/>
        <v>58</v>
      </c>
      <c r="O120" s="183">
        <f t="shared" si="155"/>
        <v>387</v>
      </c>
      <c r="P120" s="80">
        <f t="shared" si="155"/>
        <v>0</v>
      </c>
      <c r="Q120" s="183">
        <f t="shared" si="155"/>
        <v>387</v>
      </c>
      <c r="R120" s="80">
        <f t="shared" ref="R120:V120" si="156">+R117+R118+R119</f>
        <v>395</v>
      </c>
      <c r="S120" s="81">
        <f t="shared" si="156"/>
        <v>40</v>
      </c>
      <c r="T120" s="183">
        <f t="shared" si="156"/>
        <v>435</v>
      </c>
      <c r="U120" s="80">
        <f t="shared" si="156"/>
        <v>0</v>
      </c>
      <c r="V120" s="183">
        <f t="shared" si="156"/>
        <v>435</v>
      </c>
      <c r="W120" s="82">
        <f t="shared" si="152"/>
        <v>12.403100775193799</v>
      </c>
    </row>
    <row r="121" spans="1:23" ht="13.5" thickTop="1" x14ac:dyDescent="0.2">
      <c r="L121" s="416" t="s">
        <v>13</v>
      </c>
      <c r="M121" s="428">
        <v>123</v>
      </c>
      <c r="N121" s="429">
        <v>14</v>
      </c>
      <c r="O121" s="182">
        <f t="shared" ref="O121" si="157">+M121+N121</f>
        <v>137</v>
      </c>
      <c r="P121" s="430">
        <v>0</v>
      </c>
      <c r="Q121" s="182">
        <f t="shared" ref="Q121" si="158">+O121+P121</f>
        <v>137</v>
      </c>
      <c r="R121" s="428">
        <v>116.71899999999999</v>
      </c>
      <c r="S121" s="429">
        <v>19.298999999999999</v>
      </c>
      <c r="T121" s="182">
        <f t="shared" ref="T121:T125" si="159">+R121+S121</f>
        <v>136.018</v>
      </c>
      <c r="U121" s="430">
        <v>0</v>
      </c>
      <c r="V121" s="182">
        <f t="shared" si="154"/>
        <v>136.018</v>
      </c>
      <c r="W121" s="431">
        <f t="shared" si="152"/>
        <v>-0.71678832116788271</v>
      </c>
    </row>
    <row r="122" spans="1:23" x14ac:dyDescent="0.2">
      <c r="L122" s="416" t="s">
        <v>14</v>
      </c>
      <c r="M122" s="428">
        <v>150</v>
      </c>
      <c r="N122" s="429">
        <v>16</v>
      </c>
      <c r="O122" s="182">
        <f>+M122+N122</f>
        <v>166</v>
      </c>
      <c r="P122" s="430">
        <v>0</v>
      </c>
      <c r="Q122" s="182">
        <f>+O122+P122</f>
        <v>166</v>
      </c>
      <c r="R122" s="428">
        <v>169</v>
      </c>
      <c r="S122" s="429">
        <v>10</v>
      </c>
      <c r="T122" s="182">
        <f>+R122+S122</f>
        <v>179</v>
      </c>
      <c r="U122" s="430">
        <v>0</v>
      </c>
      <c r="V122" s="182">
        <f>+T122+U122</f>
        <v>179</v>
      </c>
      <c r="W122" s="431">
        <f>IF(Q122=0,0,((V122/Q122)-1)*100)</f>
        <v>7.8313253012048278</v>
      </c>
    </row>
    <row r="123" spans="1:23" ht="13.5" thickBot="1" x14ac:dyDescent="0.25">
      <c r="L123" s="416" t="s">
        <v>15</v>
      </c>
      <c r="M123" s="428">
        <v>187</v>
      </c>
      <c r="N123" s="429">
        <v>13</v>
      </c>
      <c r="O123" s="182">
        <f>+M123+N123</f>
        <v>200</v>
      </c>
      <c r="P123" s="430">
        <v>0</v>
      </c>
      <c r="Q123" s="182">
        <f>+O123+P123</f>
        <v>200</v>
      </c>
      <c r="R123" s="428">
        <v>90</v>
      </c>
      <c r="S123" s="429">
        <v>13</v>
      </c>
      <c r="T123" s="182">
        <f>+R123+S123</f>
        <v>103</v>
      </c>
      <c r="U123" s="430">
        <v>0</v>
      </c>
      <c r="V123" s="182">
        <f>+T123+U123</f>
        <v>103</v>
      </c>
      <c r="W123" s="431">
        <f>IF(Q123=0,0,((V123/Q123)-1)*100)</f>
        <v>-48.5</v>
      </c>
    </row>
    <row r="124" spans="1:23" ht="14.25" thickTop="1" thickBot="1" x14ac:dyDescent="0.25">
      <c r="L124" s="79" t="s">
        <v>61</v>
      </c>
      <c r="M124" s="80">
        <f>+M121+M122+M123</f>
        <v>460</v>
      </c>
      <c r="N124" s="81">
        <f t="shared" ref="N124:V124" si="160">+N121+N122+N123</f>
        <v>43</v>
      </c>
      <c r="O124" s="183">
        <f t="shared" si="160"/>
        <v>503</v>
      </c>
      <c r="P124" s="80">
        <f t="shared" si="160"/>
        <v>0</v>
      </c>
      <c r="Q124" s="183">
        <f t="shared" si="160"/>
        <v>503</v>
      </c>
      <c r="R124" s="80">
        <f>+R121+R122+R123</f>
        <v>375.71899999999999</v>
      </c>
      <c r="S124" s="81">
        <f>+S121+S122+S123</f>
        <v>42.298999999999999</v>
      </c>
      <c r="T124" s="183">
        <f t="shared" si="160"/>
        <v>418.01800000000003</v>
      </c>
      <c r="U124" s="80">
        <f t="shared" si="160"/>
        <v>0</v>
      </c>
      <c r="V124" s="183">
        <f t="shared" si="160"/>
        <v>418.01800000000003</v>
      </c>
      <c r="W124" s="82">
        <f>IF(Q124=0,0,((V124/Q124)-1)*100)</f>
        <v>-16.89502982107355</v>
      </c>
    </row>
    <row r="125" spans="1:23" ht="13.5" thickTop="1" x14ac:dyDescent="0.2">
      <c r="L125" s="416" t="s">
        <v>16</v>
      </c>
      <c r="M125" s="428">
        <v>145</v>
      </c>
      <c r="N125" s="429">
        <v>14</v>
      </c>
      <c r="O125" s="182">
        <f t="shared" ref="O125" si="161">+M125+N125</f>
        <v>159</v>
      </c>
      <c r="P125" s="430">
        <v>0</v>
      </c>
      <c r="Q125" s="182">
        <f t="shared" ref="Q125" si="162">+O125+P125</f>
        <v>159</v>
      </c>
      <c r="R125" s="428">
        <v>1</v>
      </c>
      <c r="S125" s="429">
        <v>2</v>
      </c>
      <c r="T125" s="182">
        <f t="shared" si="159"/>
        <v>3</v>
      </c>
      <c r="U125" s="430">
        <v>0</v>
      </c>
      <c r="V125" s="182">
        <f t="shared" si="154"/>
        <v>3</v>
      </c>
      <c r="W125" s="431">
        <f t="shared" si="152"/>
        <v>-98.113207547169807</v>
      </c>
    </row>
    <row r="126" spans="1:23" ht="13.5" thickBot="1" x14ac:dyDescent="0.25">
      <c r="L126" s="416" t="s">
        <v>66</v>
      </c>
      <c r="M126" s="428">
        <v>150</v>
      </c>
      <c r="N126" s="429">
        <v>15</v>
      </c>
      <c r="O126" s="182">
        <f>+M126+N126</f>
        <v>165</v>
      </c>
      <c r="P126" s="430"/>
      <c r="Q126" s="182">
        <f>+O126+P126</f>
        <v>165</v>
      </c>
      <c r="R126" s="428">
        <v>0</v>
      </c>
      <c r="S126" s="429">
        <v>0</v>
      </c>
      <c r="T126" s="182">
        <f>+R126+S126</f>
        <v>0</v>
      </c>
      <c r="U126" s="430">
        <v>0</v>
      </c>
      <c r="V126" s="182">
        <f>+T126+U126</f>
        <v>0</v>
      </c>
      <c r="W126" s="431">
        <f>IF(Q126=0,0,((V126/Q126)-1)*100)</f>
        <v>-100</v>
      </c>
    </row>
    <row r="127" spans="1:23" s="1" customFormat="1" ht="14.25" thickTop="1" thickBot="1" x14ac:dyDescent="0.25">
      <c r="A127" s="3"/>
      <c r="I127" s="2"/>
      <c r="K127" s="3"/>
      <c r="L127" s="79" t="s">
        <v>67</v>
      </c>
      <c r="M127" s="80">
        <f>M124+M125+M126</f>
        <v>755</v>
      </c>
      <c r="N127" s="81">
        <f t="shared" ref="N127" si="163">N124+N125+N126</f>
        <v>72</v>
      </c>
      <c r="O127" s="175">
        <f t="shared" ref="O127" si="164">O124+O125+O126</f>
        <v>827</v>
      </c>
      <c r="P127" s="80">
        <f t="shared" ref="P127" si="165">P124+P125+P126</f>
        <v>0</v>
      </c>
      <c r="Q127" s="175">
        <f t="shared" ref="Q127" si="166">Q124+Q125+Q126</f>
        <v>827</v>
      </c>
      <c r="R127" s="80">
        <f t="shared" ref="R127" si="167">R124+R125+R126</f>
        <v>376.71899999999999</v>
      </c>
      <c r="S127" s="81">
        <f t="shared" ref="S127" si="168">S124+S125+S126</f>
        <v>44.298999999999999</v>
      </c>
      <c r="T127" s="175">
        <f t="shared" ref="T127" si="169">T124+T125+T126</f>
        <v>421.01800000000003</v>
      </c>
      <c r="U127" s="80">
        <f t="shared" ref="U127" si="170">U124+U125+U126</f>
        <v>0</v>
      </c>
      <c r="V127" s="175">
        <f t="shared" ref="V127" si="171">V124+V125+V126</f>
        <v>421.01800000000003</v>
      </c>
      <c r="W127" s="82">
        <f t="shared" ref="W127" si="172">IF(Q127=0,0,((V127/Q127)-1)*100)</f>
        <v>-49.090931076178954</v>
      </c>
    </row>
    <row r="128" spans="1:23" ht="14.25" thickTop="1" thickBot="1" x14ac:dyDescent="0.25">
      <c r="L128" s="79" t="s">
        <v>68</v>
      </c>
      <c r="M128" s="80">
        <f>+M120+M124+M125+M126</f>
        <v>1084</v>
      </c>
      <c r="N128" s="81">
        <f t="shared" ref="N128:V128" si="173">+N120+N124+N125+N126</f>
        <v>130</v>
      </c>
      <c r="O128" s="183">
        <f t="shared" si="173"/>
        <v>1214</v>
      </c>
      <c r="P128" s="80">
        <f t="shared" si="173"/>
        <v>0</v>
      </c>
      <c r="Q128" s="183">
        <f t="shared" si="173"/>
        <v>1214</v>
      </c>
      <c r="R128" s="80">
        <f t="shared" si="173"/>
        <v>771.71900000000005</v>
      </c>
      <c r="S128" s="81">
        <f t="shared" si="173"/>
        <v>84.299000000000007</v>
      </c>
      <c r="T128" s="183">
        <f t="shared" si="173"/>
        <v>856.01800000000003</v>
      </c>
      <c r="U128" s="80">
        <f t="shared" si="173"/>
        <v>0</v>
      </c>
      <c r="V128" s="183">
        <f t="shared" si="173"/>
        <v>856.01800000000003</v>
      </c>
      <c r="W128" s="82">
        <f>IF(Q128=0,0,((V128/Q128)-1)*100)</f>
        <v>-29.487808896210865</v>
      </c>
    </row>
    <row r="129" spans="1:23" ht="14.25" thickTop="1" thickBot="1" x14ac:dyDescent="0.25">
      <c r="L129" s="416" t="s">
        <v>18</v>
      </c>
      <c r="M129" s="428">
        <v>129</v>
      </c>
      <c r="N129" s="429">
        <v>22</v>
      </c>
      <c r="O129" s="184">
        <f>+M129+N129</f>
        <v>151</v>
      </c>
      <c r="P129" s="432">
        <v>0</v>
      </c>
      <c r="Q129" s="184">
        <f>+O129+P129</f>
        <v>151</v>
      </c>
      <c r="R129" s="428"/>
      <c r="S129" s="429"/>
      <c r="T129" s="184"/>
      <c r="U129" s="432"/>
      <c r="V129" s="184"/>
      <c r="W129" s="431"/>
    </row>
    <row r="130" spans="1:23" ht="14.25" thickTop="1" thickBot="1" x14ac:dyDescent="0.25">
      <c r="A130" s="346" t="s">
        <v>29</v>
      </c>
      <c r="L130" s="84" t="s">
        <v>19</v>
      </c>
      <c r="M130" s="85">
        <f t="shared" ref="M130:Q130" si="174">+M125+M126+M129</f>
        <v>424</v>
      </c>
      <c r="N130" s="85">
        <f t="shared" si="174"/>
        <v>51</v>
      </c>
      <c r="O130" s="185">
        <f t="shared" si="174"/>
        <v>475</v>
      </c>
      <c r="P130" s="86">
        <f t="shared" si="174"/>
        <v>0</v>
      </c>
      <c r="Q130" s="185">
        <f t="shared" si="174"/>
        <v>475</v>
      </c>
      <c r="R130" s="85"/>
      <c r="S130" s="85"/>
      <c r="T130" s="185"/>
      <c r="U130" s="86"/>
      <c r="V130" s="185"/>
      <c r="W130" s="87"/>
    </row>
    <row r="131" spans="1:23" ht="13.5" thickTop="1" x14ac:dyDescent="0.2">
      <c r="A131" s="399"/>
      <c r="K131" s="399"/>
      <c r="L131" s="416" t="s">
        <v>21</v>
      </c>
      <c r="M131" s="428">
        <v>183</v>
      </c>
      <c r="N131" s="429">
        <v>15</v>
      </c>
      <c r="O131" s="184">
        <f>+M131+N131</f>
        <v>198</v>
      </c>
      <c r="P131" s="433">
        <v>0</v>
      </c>
      <c r="Q131" s="184">
        <f>+O131+P131</f>
        <v>198</v>
      </c>
      <c r="R131" s="428"/>
      <c r="S131" s="429"/>
      <c r="T131" s="184"/>
      <c r="U131" s="433"/>
      <c r="V131" s="184"/>
      <c r="W131" s="431"/>
    </row>
    <row r="132" spans="1:23" x14ac:dyDescent="0.2">
      <c r="A132" s="399"/>
      <c r="K132" s="399"/>
      <c r="L132" s="416" t="s">
        <v>22</v>
      </c>
      <c r="M132" s="428">
        <v>141</v>
      </c>
      <c r="N132" s="429">
        <v>16</v>
      </c>
      <c r="O132" s="184">
        <f>+M132+N132</f>
        <v>157</v>
      </c>
      <c r="P132" s="430">
        <v>0</v>
      </c>
      <c r="Q132" s="184">
        <f>+O132+P132</f>
        <v>157</v>
      </c>
      <c r="R132" s="428"/>
      <c r="S132" s="429"/>
      <c r="T132" s="184"/>
      <c r="U132" s="430"/>
      <c r="V132" s="184"/>
      <c r="W132" s="431"/>
    </row>
    <row r="133" spans="1:23" ht="13.5" thickBot="1" x14ac:dyDescent="0.25">
      <c r="A133" s="399"/>
      <c r="K133" s="399"/>
      <c r="L133" s="416" t="s">
        <v>23</v>
      </c>
      <c r="M133" s="428">
        <v>64</v>
      </c>
      <c r="N133" s="429">
        <v>15</v>
      </c>
      <c r="O133" s="184">
        <f t="shared" ref="O133" si="175">+M133+N133</f>
        <v>79</v>
      </c>
      <c r="P133" s="430">
        <v>0</v>
      </c>
      <c r="Q133" s="184">
        <f t="shared" ref="Q133" si="176">+O133+P133</f>
        <v>79</v>
      </c>
      <c r="R133" s="428"/>
      <c r="S133" s="429"/>
      <c r="T133" s="184"/>
      <c r="U133" s="430"/>
      <c r="V133" s="184"/>
      <c r="W133" s="431"/>
    </row>
    <row r="134" spans="1:23" ht="14.25" thickTop="1" thickBot="1" x14ac:dyDescent="0.25">
      <c r="L134" s="79" t="s">
        <v>40</v>
      </c>
      <c r="M134" s="80">
        <f t="shared" ref="M134:Q134" si="177">+M131+M132+M133</f>
        <v>388</v>
      </c>
      <c r="N134" s="81">
        <f t="shared" si="177"/>
        <v>46</v>
      </c>
      <c r="O134" s="183">
        <f t="shared" si="177"/>
        <v>434</v>
      </c>
      <c r="P134" s="80">
        <f t="shared" si="177"/>
        <v>0</v>
      </c>
      <c r="Q134" s="183">
        <f t="shared" si="177"/>
        <v>434</v>
      </c>
      <c r="R134" s="80"/>
      <c r="S134" s="81"/>
      <c r="T134" s="183"/>
      <c r="U134" s="80"/>
      <c r="V134" s="183"/>
      <c r="W134" s="82"/>
    </row>
    <row r="135" spans="1:23" ht="14.25" thickTop="1" thickBot="1" x14ac:dyDescent="0.25">
      <c r="L135" s="79" t="s">
        <v>63</v>
      </c>
      <c r="M135" s="80">
        <f t="shared" ref="M135:Q135" si="178">+M120+M128+M130+M134</f>
        <v>2225</v>
      </c>
      <c r="N135" s="81">
        <f t="shared" si="178"/>
        <v>285</v>
      </c>
      <c r="O135" s="175">
        <f t="shared" si="178"/>
        <v>2510</v>
      </c>
      <c r="P135" s="80">
        <f t="shared" si="178"/>
        <v>0</v>
      </c>
      <c r="Q135" s="175">
        <f t="shared" si="178"/>
        <v>2510</v>
      </c>
      <c r="R135" s="80"/>
      <c r="S135" s="81"/>
      <c r="T135" s="175"/>
      <c r="U135" s="80"/>
      <c r="V135" s="175"/>
      <c r="W135" s="82"/>
    </row>
    <row r="136" spans="1:23" ht="14.25" thickTop="1" thickBot="1" x14ac:dyDescent="0.25">
      <c r="L136" s="434" t="s">
        <v>60</v>
      </c>
      <c r="M136" s="412"/>
      <c r="N136" s="412"/>
      <c r="O136" s="412"/>
      <c r="P136" s="412"/>
      <c r="Q136" s="412"/>
      <c r="R136" s="412"/>
      <c r="S136" s="412"/>
      <c r="T136" s="412"/>
      <c r="U136" s="412"/>
      <c r="V136" s="412"/>
      <c r="W136" s="412"/>
    </row>
    <row r="137" spans="1:23" ht="13.5" thickTop="1" x14ac:dyDescent="0.2">
      <c r="L137" s="525" t="s">
        <v>42</v>
      </c>
      <c r="M137" s="526"/>
      <c r="N137" s="526"/>
      <c r="O137" s="526"/>
      <c r="P137" s="526"/>
      <c r="Q137" s="526"/>
      <c r="R137" s="526"/>
      <c r="S137" s="526"/>
      <c r="T137" s="526"/>
      <c r="U137" s="526"/>
      <c r="V137" s="526"/>
      <c r="W137" s="527"/>
    </row>
    <row r="138" spans="1:23" ht="13.5" thickBot="1" x14ac:dyDescent="0.25">
      <c r="L138" s="519" t="s">
        <v>45</v>
      </c>
      <c r="M138" s="520"/>
      <c r="N138" s="520"/>
      <c r="O138" s="520"/>
      <c r="P138" s="520"/>
      <c r="Q138" s="520"/>
      <c r="R138" s="520"/>
      <c r="S138" s="520"/>
      <c r="T138" s="520"/>
      <c r="U138" s="520"/>
      <c r="V138" s="520"/>
      <c r="W138" s="521"/>
    </row>
    <row r="139" spans="1:23" ht="14.25" thickTop="1" thickBot="1" x14ac:dyDescent="0.25">
      <c r="L139" s="411"/>
      <c r="M139" s="412"/>
      <c r="N139" s="412"/>
      <c r="O139" s="412"/>
      <c r="P139" s="412"/>
      <c r="Q139" s="412"/>
      <c r="R139" s="412"/>
      <c r="S139" s="412"/>
      <c r="T139" s="412"/>
      <c r="U139" s="412"/>
      <c r="V139" s="412"/>
      <c r="W139" s="413" t="s">
        <v>34</v>
      </c>
    </row>
    <row r="140" spans="1:23" ht="14.25" thickTop="1" thickBot="1" x14ac:dyDescent="0.25">
      <c r="L140" s="414"/>
      <c r="M140" s="522" t="s">
        <v>64</v>
      </c>
      <c r="N140" s="523"/>
      <c r="O140" s="523"/>
      <c r="P140" s="523"/>
      <c r="Q140" s="524"/>
      <c r="R140" s="522" t="s">
        <v>65</v>
      </c>
      <c r="S140" s="523"/>
      <c r="T140" s="523"/>
      <c r="U140" s="523"/>
      <c r="V140" s="524"/>
      <c r="W140" s="415" t="s">
        <v>2</v>
      </c>
    </row>
    <row r="141" spans="1:23" ht="13.5" thickTop="1" x14ac:dyDescent="0.2">
      <c r="L141" s="416" t="s">
        <v>3</v>
      </c>
      <c r="M141" s="417"/>
      <c r="N141" s="411"/>
      <c r="O141" s="61"/>
      <c r="P141" s="418"/>
      <c r="Q141" s="98"/>
      <c r="R141" s="417"/>
      <c r="S141" s="411"/>
      <c r="T141" s="61"/>
      <c r="U141" s="418"/>
      <c r="V141" s="98"/>
      <c r="W141" s="419" t="s">
        <v>4</v>
      </c>
    </row>
    <row r="142" spans="1:23" ht="13.5" thickBot="1" x14ac:dyDescent="0.25">
      <c r="L142" s="420"/>
      <c r="M142" s="421" t="s">
        <v>35</v>
      </c>
      <c r="N142" s="422" t="s">
        <v>36</v>
      </c>
      <c r="O142" s="67" t="s">
        <v>37</v>
      </c>
      <c r="P142" s="420" t="s">
        <v>32</v>
      </c>
      <c r="Q142" s="507" t="s">
        <v>7</v>
      </c>
      <c r="R142" s="421" t="s">
        <v>35</v>
      </c>
      <c r="S142" s="422" t="s">
        <v>36</v>
      </c>
      <c r="T142" s="67" t="s">
        <v>37</v>
      </c>
      <c r="U142" s="420" t="s">
        <v>32</v>
      </c>
      <c r="V142" s="99" t="s">
        <v>7</v>
      </c>
      <c r="W142" s="435"/>
    </row>
    <row r="143" spans="1:23" ht="5.25" customHeight="1" thickTop="1" x14ac:dyDescent="0.2">
      <c r="L143" s="416"/>
      <c r="M143" s="424"/>
      <c r="N143" s="425"/>
      <c r="O143" s="72"/>
      <c r="P143" s="426"/>
      <c r="Q143" s="142"/>
      <c r="R143" s="424"/>
      <c r="S143" s="425"/>
      <c r="T143" s="72"/>
      <c r="U143" s="426"/>
      <c r="V143" s="142"/>
      <c r="W143" s="427"/>
    </row>
    <row r="144" spans="1:23" x14ac:dyDescent="0.2">
      <c r="L144" s="416" t="s">
        <v>10</v>
      </c>
      <c r="M144" s="428">
        <f t="shared" ref="M144:N146" si="179">+M90+M117</f>
        <v>203</v>
      </c>
      <c r="N144" s="429">
        <f t="shared" si="179"/>
        <v>350</v>
      </c>
      <c r="O144" s="182">
        <f>M144+N144</f>
        <v>553</v>
      </c>
      <c r="P144" s="430">
        <f>+P90+P117</f>
        <v>0</v>
      </c>
      <c r="Q144" s="188">
        <f>O144+P144</f>
        <v>553</v>
      </c>
      <c r="R144" s="428">
        <f t="shared" ref="R144:S146" si="180">+R90+R117</f>
        <v>256</v>
      </c>
      <c r="S144" s="429">
        <f t="shared" si="180"/>
        <v>433</v>
      </c>
      <c r="T144" s="182">
        <f>R144+S144</f>
        <v>689</v>
      </c>
      <c r="U144" s="430">
        <f>+U90+U117</f>
        <v>0</v>
      </c>
      <c r="V144" s="188">
        <f>T144+U144</f>
        <v>689</v>
      </c>
      <c r="W144" s="431">
        <f t="shared" ref="W144:W152" si="181">IF(Q144=0,0,((V144/Q144)-1)*100)</f>
        <v>24.593128390596753</v>
      </c>
    </row>
    <row r="145" spans="1:23" x14ac:dyDescent="0.2">
      <c r="L145" s="416" t="s">
        <v>11</v>
      </c>
      <c r="M145" s="428">
        <f t="shared" si="179"/>
        <v>528</v>
      </c>
      <c r="N145" s="429">
        <f t="shared" si="179"/>
        <v>338</v>
      </c>
      <c r="O145" s="182">
        <f>M145+N145</f>
        <v>866</v>
      </c>
      <c r="P145" s="430">
        <f>+P91+P118</f>
        <v>0</v>
      </c>
      <c r="Q145" s="188">
        <f>O145+P145</f>
        <v>866</v>
      </c>
      <c r="R145" s="428">
        <f t="shared" si="180"/>
        <v>522</v>
      </c>
      <c r="S145" s="429">
        <f t="shared" si="180"/>
        <v>469</v>
      </c>
      <c r="T145" s="182">
        <f>R145+S145</f>
        <v>991</v>
      </c>
      <c r="U145" s="430">
        <f>+U91+U118</f>
        <v>0</v>
      </c>
      <c r="V145" s="188">
        <f>T145+U145</f>
        <v>991</v>
      </c>
      <c r="W145" s="431">
        <f t="shared" si="181"/>
        <v>14.43418013856812</v>
      </c>
    </row>
    <row r="146" spans="1:23" ht="13.5" thickBot="1" x14ac:dyDescent="0.25">
      <c r="L146" s="420" t="s">
        <v>12</v>
      </c>
      <c r="M146" s="428">
        <f t="shared" si="179"/>
        <v>331</v>
      </c>
      <c r="N146" s="429">
        <f t="shared" si="179"/>
        <v>355</v>
      </c>
      <c r="O146" s="182">
        <f>M146+N146</f>
        <v>686</v>
      </c>
      <c r="P146" s="430">
        <f>+P92+P119</f>
        <v>0</v>
      </c>
      <c r="Q146" s="188">
        <f>O146+P146</f>
        <v>686</v>
      </c>
      <c r="R146" s="428">
        <f t="shared" si="180"/>
        <v>472</v>
      </c>
      <c r="S146" s="429">
        <f t="shared" si="180"/>
        <v>502</v>
      </c>
      <c r="T146" s="182">
        <f>R146+S146</f>
        <v>974</v>
      </c>
      <c r="U146" s="430">
        <f>+U92+U119</f>
        <v>0</v>
      </c>
      <c r="V146" s="188">
        <f>T146+U146</f>
        <v>974</v>
      </c>
      <c r="W146" s="431">
        <f t="shared" si="181"/>
        <v>41.982507288629733</v>
      </c>
    </row>
    <row r="147" spans="1:23" ht="14.25" thickTop="1" thickBot="1" x14ac:dyDescent="0.25">
      <c r="L147" s="79" t="s">
        <v>38</v>
      </c>
      <c r="M147" s="80">
        <f t="shared" ref="M147:Q147" si="182">+M144+M145+M146</f>
        <v>1062</v>
      </c>
      <c r="N147" s="81">
        <f t="shared" si="182"/>
        <v>1043</v>
      </c>
      <c r="O147" s="183">
        <f t="shared" si="182"/>
        <v>2105</v>
      </c>
      <c r="P147" s="80">
        <f t="shared" si="182"/>
        <v>0</v>
      </c>
      <c r="Q147" s="183">
        <f t="shared" si="182"/>
        <v>2105</v>
      </c>
      <c r="R147" s="80">
        <f t="shared" ref="R147:V147" si="183">+R144+R145+R146</f>
        <v>1250</v>
      </c>
      <c r="S147" s="81">
        <f t="shared" si="183"/>
        <v>1404</v>
      </c>
      <c r="T147" s="183">
        <f t="shared" si="183"/>
        <v>2654</v>
      </c>
      <c r="U147" s="80">
        <f t="shared" si="183"/>
        <v>0</v>
      </c>
      <c r="V147" s="183">
        <f t="shared" si="183"/>
        <v>2654</v>
      </c>
      <c r="W147" s="82">
        <f t="shared" si="181"/>
        <v>26.080760095011879</v>
      </c>
    </row>
    <row r="148" spans="1:23" ht="13.5" thickTop="1" x14ac:dyDescent="0.2">
      <c r="L148" s="416" t="s">
        <v>13</v>
      </c>
      <c r="M148" s="428">
        <f t="shared" ref="M148:N150" si="184">+M94+M121</f>
        <v>297</v>
      </c>
      <c r="N148" s="429">
        <f t="shared" si="184"/>
        <v>386</v>
      </c>
      <c r="O148" s="182">
        <f>M148+N148</f>
        <v>683</v>
      </c>
      <c r="P148" s="430">
        <f>+P94+P121</f>
        <v>0</v>
      </c>
      <c r="Q148" s="188">
        <f>O148+P148</f>
        <v>683</v>
      </c>
      <c r="R148" s="428">
        <f t="shared" ref="R148:S150" si="185">+R94+R121</f>
        <v>323.71899999999999</v>
      </c>
      <c r="S148" s="429">
        <f t="shared" si="185"/>
        <v>385.29899999999998</v>
      </c>
      <c r="T148" s="182">
        <f>R148+S148</f>
        <v>709.01800000000003</v>
      </c>
      <c r="U148" s="430">
        <f>+U94+U121</f>
        <v>0</v>
      </c>
      <c r="V148" s="188">
        <f>T148+U148</f>
        <v>709.01800000000003</v>
      </c>
      <c r="W148" s="431">
        <f t="shared" si="181"/>
        <v>3.8093704245973692</v>
      </c>
    </row>
    <row r="149" spans="1:23" x14ac:dyDescent="0.2">
      <c r="L149" s="416" t="s">
        <v>14</v>
      </c>
      <c r="M149" s="428">
        <f t="shared" si="184"/>
        <v>211</v>
      </c>
      <c r="N149" s="429">
        <f t="shared" si="184"/>
        <v>334</v>
      </c>
      <c r="O149" s="182">
        <f>M149+N149</f>
        <v>545</v>
      </c>
      <c r="P149" s="430">
        <f>+P95+P122</f>
        <v>0</v>
      </c>
      <c r="Q149" s="188">
        <f>O149+P149</f>
        <v>545</v>
      </c>
      <c r="R149" s="428">
        <f t="shared" si="185"/>
        <v>257</v>
      </c>
      <c r="S149" s="429">
        <f t="shared" si="185"/>
        <v>224</v>
      </c>
      <c r="T149" s="182">
        <f t="shared" ref="T149:T152" si="186">R149+S149</f>
        <v>481</v>
      </c>
      <c r="U149" s="430">
        <f>+U95+U122</f>
        <v>0</v>
      </c>
      <c r="V149" s="188">
        <f>T149+U149</f>
        <v>481</v>
      </c>
      <c r="W149" s="431">
        <f>IF(Q149=0,0,((V149/Q149)-1)*100)</f>
        <v>-11.743119266055047</v>
      </c>
    </row>
    <row r="150" spans="1:23" ht="13.5" thickBot="1" x14ac:dyDescent="0.25">
      <c r="L150" s="416" t="s">
        <v>15</v>
      </c>
      <c r="M150" s="428">
        <f t="shared" si="184"/>
        <v>370</v>
      </c>
      <c r="N150" s="429">
        <f t="shared" si="184"/>
        <v>387</v>
      </c>
      <c r="O150" s="182">
        <f>M150+N150</f>
        <v>757</v>
      </c>
      <c r="P150" s="430">
        <f>+P96+P123</f>
        <v>0</v>
      </c>
      <c r="Q150" s="188">
        <f>O150+P150</f>
        <v>757</v>
      </c>
      <c r="R150" s="428">
        <f t="shared" si="185"/>
        <v>219</v>
      </c>
      <c r="S150" s="429">
        <f t="shared" si="185"/>
        <v>267</v>
      </c>
      <c r="T150" s="182">
        <f t="shared" si="186"/>
        <v>486</v>
      </c>
      <c r="U150" s="430">
        <f>+U96+U123</f>
        <v>0</v>
      </c>
      <c r="V150" s="188">
        <f>T150+U150</f>
        <v>486</v>
      </c>
      <c r="W150" s="431">
        <f>IF(Q150=0,0,((V150/Q150)-1)*100)</f>
        <v>-35.79920739762219</v>
      </c>
    </row>
    <row r="151" spans="1:23" ht="14.25" thickTop="1" thickBot="1" x14ac:dyDescent="0.25">
      <c r="L151" s="79" t="s">
        <v>61</v>
      </c>
      <c r="M151" s="80">
        <f>+M148+M149+M150</f>
        <v>878</v>
      </c>
      <c r="N151" s="81">
        <f t="shared" ref="N151:V151" si="187">+N148+N149+N150</f>
        <v>1107</v>
      </c>
      <c r="O151" s="183">
        <f t="shared" si="187"/>
        <v>1985</v>
      </c>
      <c r="P151" s="80">
        <f t="shared" si="187"/>
        <v>0</v>
      </c>
      <c r="Q151" s="183">
        <f t="shared" si="187"/>
        <v>1985</v>
      </c>
      <c r="R151" s="80">
        <f>+R148+R149+R150</f>
        <v>799.71900000000005</v>
      </c>
      <c r="S151" s="81">
        <f>+S148+S149+S150</f>
        <v>876.29899999999998</v>
      </c>
      <c r="T151" s="183">
        <f t="shared" si="186"/>
        <v>1676.018</v>
      </c>
      <c r="U151" s="80">
        <f t="shared" si="187"/>
        <v>0</v>
      </c>
      <c r="V151" s="183">
        <f t="shared" si="187"/>
        <v>1676.018</v>
      </c>
      <c r="W151" s="82">
        <f>IF(Q151=0,0,((V151/Q151)-1)*100)</f>
        <v>-15.565843828715364</v>
      </c>
    </row>
    <row r="152" spans="1:23" ht="13.5" thickTop="1" x14ac:dyDescent="0.2">
      <c r="L152" s="416" t="s">
        <v>16</v>
      </c>
      <c r="M152" s="428">
        <f>+M98+M125</f>
        <v>275</v>
      </c>
      <c r="N152" s="429">
        <f>+N98+N125</f>
        <v>348</v>
      </c>
      <c r="O152" s="182">
        <f>M152+N152</f>
        <v>623</v>
      </c>
      <c r="P152" s="430">
        <f>+P98+P125</f>
        <v>0</v>
      </c>
      <c r="Q152" s="188">
        <f>O152+P152</f>
        <v>623</v>
      </c>
      <c r="R152" s="428">
        <f>+R98+R125</f>
        <v>1</v>
      </c>
      <c r="S152" s="429">
        <f>+S98+S125</f>
        <v>2</v>
      </c>
      <c r="T152" s="182">
        <f t="shared" si="186"/>
        <v>3</v>
      </c>
      <c r="U152" s="430">
        <f>+U98+U125</f>
        <v>0</v>
      </c>
      <c r="V152" s="188">
        <f>T152+U152</f>
        <v>3</v>
      </c>
      <c r="W152" s="431">
        <f t="shared" si="181"/>
        <v>-99.518459069020864</v>
      </c>
    </row>
    <row r="153" spans="1:23" ht="13.5" thickBot="1" x14ac:dyDescent="0.25">
      <c r="L153" s="416" t="s">
        <v>66</v>
      </c>
      <c r="M153" s="428">
        <f>+M99+M126</f>
        <v>273</v>
      </c>
      <c r="N153" s="429">
        <f>+N99+N126</f>
        <v>433</v>
      </c>
      <c r="O153" s="182">
        <f>M153+N153</f>
        <v>706</v>
      </c>
      <c r="P153" s="430">
        <f>+P99+P126</f>
        <v>0</v>
      </c>
      <c r="Q153" s="188">
        <f>O153+P153</f>
        <v>706</v>
      </c>
      <c r="R153" s="428">
        <f>+R99+R126</f>
        <v>0</v>
      </c>
      <c r="S153" s="429">
        <f>+S99+S126</f>
        <v>0</v>
      </c>
      <c r="T153" s="182">
        <f>R153+S153</f>
        <v>0</v>
      </c>
      <c r="U153" s="430">
        <f>+U99+U126</f>
        <v>0</v>
      </c>
      <c r="V153" s="188">
        <f>T153+U153</f>
        <v>0</v>
      </c>
      <c r="W153" s="431">
        <f>IF(Q153=0,0,((V153/Q153)-1)*100)</f>
        <v>-100</v>
      </c>
    </row>
    <row r="154" spans="1:23" s="1" customFormat="1" ht="14.25" thickTop="1" thickBot="1" x14ac:dyDescent="0.25">
      <c r="A154" s="3"/>
      <c r="I154" s="2"/>
      <c r="K154" s="3"/>
      <c r="L154" s="79" t="s">
        <v>67</v>
      </c>
      <c r="M154" s="80">
        <f>M151+M152+M153</f>
        <v>1426</v>
      </c>
      <c r="N154" s="81">
        <f t="shared" ref="N154" si="188">N151+N152+N153</f>
        <v>1888</v>
      </c>
      <c r="O154" s="175">
        <f t="shared" ref="O154" si="189">O151+O152+O153</f>
        <v>3314</v>
      </c>
      <c r="P154" s="80">
        <f t="shared" ref="P154" si="190">P151+P152+P153</f>
        <v>0</v>
      </c>
      <c r="Q154" s="175">
        <f t="shared" ref="Q154" si="191">Q151+Q152+Q153</f>
        <v>3314</v>
      </c>
      <c r="R154" s="80">
        <f t="shared" ref="R154" si="192">R151+R152+R153</f>
        <v>800.71900000000005</v>
      </c>
      <c r="S154" s="81">
        <f t="shared" ref="S154" si="193">S151+S152+S153</f>
        <v>878.29899999999998</v>
      </c>
      <c r="T154" s="175">
        <f t="shared" ref="T154" si="194">T151+T152+T153</f>
        <v>1679.018</v>
      </c>
      <c r="U154" s="80">
        <f t="shared" ref="U154" si="195">U151+U152+U153</f>
        <v>0</v>
      </c>
      <c r="V154" s="175">
        <f t="shared" ref="V154" si="196">V151+V152+V153</f>
        <v>1679.018</v>
      </c>
      <c r="W154" s="82">
        <f t="shared" ref="W154" si="197">IF(Q154=0,0,((V154/Q154)-1)*100)</f>
        <v>-49.335606517803257</v>
      </c>
    </row>
    <row r="155" spans="1:23" ht="14.25" thickTop="1" thickBot="1" x14ac:dyDescent="0.25">
      <c r="L155" s="79" t="s">
        <v>68</v>
      </c>
      <c r="M155" s="80">
        <f>+M147+M151+M152+M153</f>
        <v>2488</v>
      </c>
      <c r="N155" s="81">
        <f t="shared" ref="N155:V155" si="198">+N147+N151+N152+N153</f>
        <v>2931</v>
      </c>
      <c r="O155" s="183">
        <f t="shared" si="198"/>
        <v>5419</v>
      </c>
      <c r="P155" s="80">
        <f t="shared" si="198"/>
        <v>0</v>
      </c>
      <c r="Q155" s="183">
        <f t="shared" si="198"/>
        <v>5419</v>
      </c>
      <c r="R155" s="80">
        <f t="shared" si="198"/>
        <v>2050.7190000000001</v>
      </c>
      <c r="S155" s="81">
        <f t="shared" si="198"/>
        <v>2282.299</v>
      </c>
      <c r="T155" s="183">
        <f t="shared" si="198"/>
        <v>4333.018</v>
      </c>
      <c r="U155" s="80">
        <f t="shared" si="198"/>
        <v>0</v>
      </c>
      <c r="V155" s="183">
        <f t="shared" si="198"/>
        <v>4333.018</v>
      </c>
      <c r="W155" s="82">
        <f>IF(Q155=0,0,((V155/Q155)-1)*100)</f>
        <v>-20.040265731684816</v>
      </c>
    </row>
    <row r="156" spans="1:23" ht="14.25" thickTop="1" thickBot="1" x14ac:dyDescent="0.25">
      <c r="L156" s="416" t="s">
        <v>18</v>
      </c>
      <c r="M156" s="428">
        <f>+M102+M129</f>
        <v>213</v>
      </c>
      <c r="N156" s="429">
        <f>+N102+N129</f>
        <v>448</v>
      </c>
      <c r="O156" s="184">
        <f>M156+N156</f>
        <v>661</v>
      </c>
      <c r="P156" s="432">
        <f>+P102+P129</f>
        <v>0</v>
      </c>
      <c r="Q156" s="188">
        <f>O156+P156</f>
        <v>661</v>
      </c>
      <c r="R156" s="428"/>
      <c r="S156" s="429"/>
      <c r="T156" s="184"/>
      <c r="U156" s="432"/>
      <c r="V156" s="188"/>
      <c r="W156" s="431"/>
    </row>
    <row r="157" spans="1:23" ht="14.25" thickTop="1" thickBot="1" x14ac:dyDescent="0.25">
      <c r="A157" s="346" t="s">
        <v>29</v>
      </c>
      <c r="L157" s="84" t="s">
        <v>19</v>
      </c>
      <c r="M157" s="85">
        <f t="shared" ref="M157:Q157" si="199">+M152+M153+M156</f>
        <v>761</v>
      </c>
      <c r="N157" s="85">
        <f t="shared" si="199"/>
        <v>1229</v>
      </c>
      <c r="O157" s="185">
        <f t="shared" si="199"/>
        <v>1990</v>
      </c>
      <c r="P157" s="86">
        <f t="shared" si="199"/>
        <v>0</v>
      </c>
      <c r="Q157" s="185">
        <f t="shared" si="199"/>
        <v>1990</v>
      </c>
      <c r="R157" s="85"/>
      <c r="S157" s="85"/>
      <c r="T157" s="185"/>
      <c r="U157" s="86"/>
      <c r="V157" s="185"/>
      <c r="W157" s="87"/>
    </row>
    <row r="158" spans="1:23" ht="13.5" thickTop="1" x14ac:dyDescent="0.2">
      <c r="L158" s="416" t="s">
        <v>21</v>
      </c>
      <c r="M158" s="428">
        <f t="shared" ref="M158:N160" si="200">+M104+M131</f>
        <v>308</v>
      </c>
      <c r="N158" s="429">
        <f t="shared" si="200"/>
        <v>364</v>
      </c>
      <c r="O158" s="184">
        <f>M158+N158</f>
        <v>672</v>
      </c>
      <c r="P158" s="433">
        <f>+P104+P131</f>
        <v>0</v>
      </c>
      <c r="Q158" s="188">
        <f>O158+P158</f>
        <v>672</v>
      </c>
      <c r="R158" s="428"/>
      <c r="S158" s="429"/>
      <c r="T158" s="184"/>
      <c r="U158" s="433"/>
      <c r="V158" s="188"/>
      <c r="W158" s="431"/>
    </row>
    <row r="159" spans="1:23" x14ac:dyDescent="0.2">
      <c r="L159" s="416" t="s">
        <v>22</v>
      </c>
      <c r="M159" s="428">
        <f t="shared" si="200"/>
        <v>226</v>
      </c>
      <c r="N159" s="429">
        <f t="shared" si="200"/>
        <v>325</v>
      </c>
      <c r="O159" s="184">
        <f>M159+N159</f>
        <v>551</v>
      </c>
      <c r="P159" s="430">
        <f>+P105+P132</f>
        <v>0</v>
      </c>
      <c r="Q159" s="188">
        <f>O159+P159</f>
        <v>551</v>
      </c>
      <c r="R159" s="428"/>
      <c r="S159" s="429"/>
      <c r="T159" s="184"/>
      <c r="U159" s="430"/>
      <c r="V159" s="188"/>
      <c r="W159" s="431"/>
    </row>
    <row r="160" spans="1:23" ht="13.5" thickBot="1" x14ac:dyDescent="0.25">
      <c r="A160" s="399"/>
      <c r="K160" s="399"/>
      <c r="L160" s="416" t="s">
        <v>23</v>
      </c>
      <c r="M160" s="428">
        <f t="shared" si="200"/>
        <v>132</v>
      </c>
      <c r="N160" s="429">
        <f t="shared" si="200"/>
        <v>346</v>
      </c>
      <c r="O160" s="184">
        <f>M160+N160</f>
        <v>478</v>
      </c>
      <c r="P160" s="430">
        <f>+P106+P133</f>
        <v>0</v>
      </c>
      <c r="Q160" s="188">
        <f>O160+P160</f>
        <v>478</v>
      </c>
      <c r="R160" s="428"/>
      <c r="S160" s="429"/>
      <c r="T160" s="184"/>
      <c r="U160" s="430"/>
      <c r="V160" s="188"/>
      <c r="W160" s="431"/>
    </row>
    <row r="161" spans="12:23" ht="14.25" thickTop="1" thickBot="1" x14ac:dyDescent="0.25">
      <c r="L161" s="79" t="s">
        <v>40</v>
      </c>
      <c r="M161" s="80">
        <f t="shared" ref="M161:Q161" si="201">+M158+M159+M160</f>
        <v>666</v>
      </c>
      <c r="N161" s="81">
        <f t="shared" si="201"/>
        <v>1035</v>
      </c>
      <c r="O161" s="183">
        <f t="shared" si="201"/>
        <v>1701</v>
      </c>
      <c r="P161" s="80">
        <f t="shared" si="201"/>
        <v>0</v>
      </c>
      <c r="Q161" s="183">
        <f t="shared" si="201"/>
        <v>1701</v>
      </c>
      <c r="R161" s="80"/>
      <c r="S161" s="81"/>
      <c r="T161" s="183"/>
      <c r="U161" s="80"/>
      <c r="V161" s="183"/>
      <c r="W161" s="82"/>
    </row>
    <row r="162" spans="12:23" ht="14.25" thickTop="1" thickBot="1" x14ac:dyDescent="0.25">
      <c r="L162" s="79" t="s">
        <v>63</v>
      </c>
      <c r="M162" s="80">
        <f t="shared" ref="M162:Q162" si="202">+M147+M155+M157+M161</f>
        <v>4977</v>
      </c>
      <c r="N162" s="81">
        <f t="shared" si="202"/>
        <v>6238</v>
      </c>
      <c r="O162" s="175">
        <f t="shared" si="202"/>
        <v>11215</v>
      </c>
      <c r="P162" s="80">
        <f t="shared" si="202"/>
        <v>0</v>
      </c>
      <c r="Q162" s="175">
        <f t="shared" si="202"/>
        <v>11215</v>
      </c>
      <c r="R162" s="80"/>
      <c r="S162" s="81"/>
      <c r="T162" s="175"/>
      <c r="U162" s="80"/>
      <c r="V162" s="175"/>
      <c r="W162" s="82"/>
    </row>
    <row r="163" spans="12:23" ht="14.25" thickTop="1" thickBot="1" x14ac:dyDescent="0.25">
      <c r="L163" s="434" t="s">
        <v>60</v>
      </c>
      <c r="M163" s="412"/>
      <c r="N163" s="412"/>
      <c r="O163" s="412"/>
      <c r="P163" s="412"/>
      <c r="Q163" s="412"/>
      <c r="R163" s="412"/>
      <c r="S163" s="412"/>
      <c r="T163" s="412"/>
      <c r="U163" s="412"/>
      <c r="V163" s="412"/>
      <c r="W163" s="412"/>
    </row>
    <row r="164" spans="12:23" ht="13.5" thickTop="1" x14ac:dyDescent="0.2">
      <c r="L164" s="546" t="s">
        <v>54</v>
      </c>
      <c r="M164" s="547"/>
      <c r="N164" s="547"/>
      <c r="O164" s="547"/>
      <c r="P164" s="547"/>
      <c r="Q164" s="547"/>
      <c r="R164" s="547"/>
      <c r="S164" s="547"/>
      <c r="T164" s="547"/>
      <c r="U164" s="547"/>
      <c r="V164" s="547"/>
      <c r="W164" s="548"/>
    </row>
    <row r="165" spans="12:23" ht="24.75" customHeight="1" thickBot="1" x14ac:dyDescent="0.25">
      <c r="L165" s="549" t="s">
        <v>51</v>
      </c>
      <c r="M165" s="550"/>
      <c r="N165" s="550"/>
      <c r="O165" s="550"/>
      <c r="P165" s="550"/>
      <c r="Q165" s="550"/>
      <c r="R165" s="550"/>
      <c r="S165" s="550"/>
      <c r="T165" s="550"/>
      <c r="U165" s="550"/>
      <c r="V165" s="550"/>
      <c r="W165" s="551"/>
    </row>
    <row r="166" spans="12:23" ht="14.25" thickTop="1" thickBot="1" x14ac:dyDescent="0.25">
      <c r="L166" s="436"/>
      <c r="M166" s="437"/>
      <c r="N166" s="437"/>
      <c r="O166" s="437"/>
      <c r="P166" s="437"/>
      <c r="Q166" s="437"/>
      <c r="R166" s="437"/>
      <c r="S166" s="437"/>
      <c r="T166" s="437"/>
      <c r="U166" s="437"/>
      <c r="V166" s="437"/>
      <c r="W166" s="438" t="s">
        <v>34</v>
      </c>
    </row>
    <row r="167" spans="12:23" ht="14.25" thickTop="1" thickBot="1" x14ac:dyDescent="0.25">
      <c r="L167" s="439"/>
      <c r="M167" s="215" t="s">
        <v>64</v>
      </c>
      <c r="N167" s="216"/>
      <c r="O167" s="253"/>
      <c r="P167" s="215"/>
      <c r="Q167" s="215"/>
      <c r="R167" s="215" t="s">
        <v>65</v>
      </c>
      <c r="S167" s="216"/>
      <c r="T167" s="253"/>
      <c r="U167" s="215"/>
      <c r="V167" s="215"/>
      <c r="W167" s="440" t="s">
        <v>2</v>
      </c>
    </row>
    <row r="168" spans="12:23" ht="13.5" thickTop="1" x14ac:dyDescent="0.2">
      <c r="L168" s="441" t="s">
        <v>3</v>
      </c>
      <c r="M168" s="442"/>
      <c r="N168" s="436"/>
      <c r="O168" s="220"/>
      <c r="P168" s="443"/>
      <c r="Q168" s="220"/>
      <c r="R168" s="442"/>
      <c r="S168" s="436"/>
      <c r="T168" s="220"/>
      <c r="U168" s="443"/>
      <c r="V168" s="220"/>
      <c r="W168" s="444" t="s">
        <v>4</v>
      </c>
    </row>
    <row r="169" spans="12:23" ht="13.5" thickBot="1" x14ac:dyDescent="0.25">
      <c r="L169" s="445"/>
      <c r="M169" s="446" t="s">
        <v>35</v>
      </c>
      <c r="N169" s="447" t="s">
        <v>36</v>
      </c>
      <c r="O169" s="226" t="s">
        <v>37</v>
      </c>
      <c r="P169" s="445" t="s">
        <v>32</v>
      </c>
      <c r="Q169" s="226" t="s">
        <v>7</v>
      </c>
      <c r="R169" s="446" t="s">
        <v>35</v>
      </c>
      <c r="S169" s="447" t="s">
        <v>36</v>
      </c>
      <c r="T169" s="226" t="s">
        <v>37</v>
      </c>
      <c r="U169" s="445" t="s">
        <v>32</v>
      </c>
      <c r="V169" s="226" t="s">
        <v>7</v>
      </c>
      <c r="W169" s="423"/>
    </row>
    <row r="170" spans="12:23" ht="5.25" customHeight="1" thickTop="1" x14ac:dyDescent="0.2">
      <c r="L170" s="441"/>
      <c r="M170" s="448"/>
      <c r="N170" s="449"/>
      <c r="O170" s="450"/>
      <c r="P170" s="451"/>
      <c r="Q170" s="231"/>
      <c r="R170" s="448"/>
      <c r="S170" s="449"/>
      <c r="T170" s="450"/>
      <c r="U170" s="451"/>
      <c r="V170" s="231"/>
      <c r="W170" s="452"/>
    </row>
    <row r="171" spans="12:23" x14ac:dyDescent="0.2">
      <c r="L171" s="441" t="s">
        <v>10</v>
      </c>
      <c r="M171" s="234">
        <v>42</v>
      </c>
      <c r="N171" s="235">
        <v>1</v>
      </c>
      <c r="O171" s="236">
        <f>M171+N171</f>
        <v>43</v>
      </c>
      <c r="P171" s="235">
        <v>0</v>
      </c>
      <c r="Q171" s="236">
        <f>+O171+P171</f>
        <v>43</v>
      </c>
      <c r="R171" s="234">
        <v>35</v>
      </c>
      <c r="S171" s="235">
        <v>2</v>
      </c>
      <c r="T171" s="236">
        <f>R171+S171</f>
        <v>37</v>
      </c>
      <c r="U171" s="235">
        <v>0</v>
      </c>
      <c r="V171" s="236">
        <f>+T171+U171</f>
        <v>37</v>
      </c>
      <c r="W171" s="455">
        <f t="shared" ref="W171:W181" si="203">IF(Q171=0,0,((V171/Q171)-1)*100)</f>
        <v>-13.953488372093027</v>
      </c>
    </row>
    <row r="172" spans="12:23" x14ac:dyDescent="0.2">
      <c r="L172" s="441" t="s">
        <v>11</v>
      </c>
      <c r="M172" s="234">
        <v>56</v>
      </c>
      <c r="N172" s="235">
        <v>0</v>
      </c>
      <c r="O172" s="236">
        <f>M172+N172</f>
        <v>56</v>
      </c>
      <c r="P172" s="235">
        <v>0</v>
      </c>
      <c r="Q172" s="236">
        <f t="shared" ref="Q172:Q175" si="204">+O172+P172</f>
        <v>56</v>
      </c>
      <c r="R172" s="234">
        <v>36</v>
      </c>
      <c r="S172" s="235">
        <v>0</v>
      </c>
      <c r="T172" s="236">
        <f>R172+S172</f>
        <v>36</v>
      </c>
      <c r="U172" s="235">
        <v>0</v>
      </c>
      <c r="V172" s="236">
        <f t="shared" ref="V172:V179" si="205">+T172+U172</f>
        <v>36</v>
      </c>
      <c r="W172" s="455">
        <f t="shared" si="203"/>
        <v>-35.714285714285708</v>
      </c>
    </row>
    <row r="173" spans="12:23" ht="13.5" thickBot="1" x14ac:dyDescent="0.25">
      <c r="L173" s="445" t="s">
        <v>12</v>
      </c>
      <c r="M173" s="234">
        <v>46</v>
      </c>
      <c r="N173" s="235">
        <v>0</v>
      </c>
      <c r="O173" s="266">
        <f>M173+N173</f>
        <v>46</v>
      </c>
      <c r="P173" s="235">
        <v>0</v>
      </c>
      <c r="Q173" s="236">
        <f t="shared" si="204"/>
        <v>46</v>
      </c>
      <c r="R173" s="234">
        <v>35</v>
      </c>
      <c r="S173" s="235">
        <v>0</v>
      </c>
      <c r="T173" s="266">
        <f>R173+S173</f>
        <v>35</v>
      </c>
      <c r="U173" s="235">
        <v>0</v>
      </c>
      <c r="V173" s="236">
        <f t="shared" si="205"/>
        <v>35</v>
      </c>
      <c r="W173" s="455">
        <f t="shared" si="203"/>
        <v>-23.913043478260864</v>
      </c>
    </row>
    <row r="174" spans="12:23" ht="14.25" thickTop="1" thickBot="1" x14ac:dyDescent="0.25">
      <c r="L174" s="239" t="s">
        <v>57</v>
      </c>
      <c r="M174" s="240">
        <f>+M171+M172+M173</f>
        <v>144</v>
      </c>
      <c r="N174" s="456">
        <f>+N171+N172+N173</f>
        <v>1</v>
      </c>
      <c r="O174" s="457">
        <f t="shared" ref="O174:O175" si="206">+M174+N174</f>
        <v>145</v>
      </c>
      <c r="P174" s="456">
        <f>+P171+P172+P173</f>
        <v>0</v>
      </c>
      <c r="Q174" s="457">
        <f t="shared" si="204"/>
        <v>145</v>
      </c>
      <c r="R174" s="240">
        <f>+R171+R172+R173</f>
        <v>106</v>
      </c>
      <c r="S174" s="456">
        <f>+S171+S172+S173</f>
        <v>2</v>
      </c>
      <c r="T174" s="457">
        <f t="shared" ref="T174" si="207">+R174+S174</f>
        <v>108</v>
      </c>
      <c r="U174" s="456">
        <f>+U171+U172+U173</f>
        <v>0</v>
      </c>
      <c r="V174" s="457">
        <f t="shared" si="205"/>
        <v>108</v>
      </c>
      <c r="W174" s="458">
        <f t="shared" si="203"/>
        <v>-25.517241379310342</v>
      </c>
    </row>
    <row r="175" spans="12:23" ht="13.5" thickTop="1" x14ac:dyDescent="0.2">
      <c r="L175" s="441" t="s">
        <v>13</v>
      </c>
      <c r="M175" s="453">
        <v>51</v>
      </c>
      <c r="N175" s="454">
        <v>0</v>
      </c>
      <c r="O175" s="236">
        <f t="shared" si="206"/>
        <v>51</v>
      </c>
      <c r="P175" s="454">
        <v>0</v>
      </c>
      <c r="Q175" s="236">
        <f t="shared" si="204"/>
        <v>51</v>
      </c>
      <c r="R175" s="453">
        <v>29</v>
      </c>
      <c r="S175" s="454">
        <v>0</v>
      </c>
      <c r="T175" s="236">
        <f>SUM(R175:S175)</f>
        <v>29</v>
      </c>
      <c r="U175" s="454">
        <v>0</v>
      </c>
      <c r="V175" s="236">
        <f t="shared" si="205"/>
        <v>29</v>
      </c>
      <c r="W175" s="455">
        <f t="shared" si="203"/>
        <v>-43.137254901960787</v>
      </c>
    </row>
    <row r="176" spans="12:23" x14ac:dyDescent="0.2">
      <c r="L176" s="441" t="s">
        <v>14</v>
      </c>
      <c r="M176" s="453">
        <v>33</v>
      </c>
      <c r="N176" s="454">
        <v>0</v>
      </c>
      <c r="O176" s="236">
        <f>+M176+N176</f>
        <v>33</v>
      </c>
      <c r="P176" s="454">
        <v>0</v>
      </c>
      <c r="Q176" s="236">
        <f>+O176+P176</f>
        <v>33</v>
      </c>
      <c r="R176" s="453">
        <v>19</v>
      </c>
      <c r="S176" s="454">
        <v>0</v>
      </c>
      <c r="T176" s="236">
        <f t="shared" ref="T176:T179" si="208">SUM(R176:S176)</f>
        <v>19</v>
      </c>
      <c r="U176" s="454">
        <v>0</v>
      </c>
      <c r="V176" s="236">
        <f>+T176+U176</f>
        <v>19</v>
      </c>
      <c r="W176" s="455">
        <f>IF(Q176=0,0,((V176/Q176)-1)*100)</f>
        <v>-42.424242424242422</v>
      </c>
    </row>
    <row r="177" spans="1:23" ht="13.5" thickBot="1" x14ac:dyDescent="0.25">
      <c r="L177" s="441" t="s">
        <v>15</v>
      </c>
      <c r="M177" s="453">
        <v>34</v>
      </c>
      <c r="N177" s="454">
        <v>2</v>
      </c>
      <c r="O177" s="236">
        <f>+M177+N177</f>
        <v>36</v>
      </c>
      <c r="P177" s="454">
        <v>0</v>
      </c>
      <c r="Q177" s="236">
        <f>+O177+P177</f>
        <v>36</v>
      </c>
      <c r="R177" s="453">
        <v>17</v>
      </c>
      <c r="S177" s="454">
        <v>0</v>
      </c>
      <c r="T177" s="236">
        <f t="shared" si="208"/>
        <v>17</v>
      </c>
      <c r="U177" s="454">
        <v>0</v>
      </c>
      <c r="V177" s="236">
        <f>+T177+U177</f>
        <v>17</v>
      </c>
      <c r="W177" s="455">
        <f>IF(Q177=0,0,((V177/Q177)-1)*100)</f>
        <v>-52.777777777777779</v>
      </c>
    </row>
    <row r="178" spans="1:23" s="1" customFormat="1" ht="14.25" thickTop="1" thickBot="1" x14ac:dyDescent="0.25">
      <c r="A178" s="3"/>
      <c r="I178" s="2"/>
      <c r="K178" s="3"/>
      <c r="L178" s="239" t="s">
        <v>61</v>
      </c>
      <c r="M178" s="240">
        <f>+M175+M176+M177</f>
        <v>118</v>
      </c>
      <c r="N178" s="241">
        <f t="shared" ref="N178:V178" si="209">+N175+N176+N177</f>
        <v>2</v>
      </c>
      <c r="O178" s="242">
        <f t="shared" si="209"/>
        <v>120</v>
      </c>
      <c r="P178" s="240">
        <f t="shared" si="209"/>
        <v>0</v>
      </c>
      <c r="Q178" s="242">
        <f t="shared" si="209"/>
        <v>120</v>
      </c>
      <c r="R178" s="240">
        <f>+R175+R176+R177</f>
        <v>65</v>
      </c>
      <c r="S178" s="241">
        <f>+S175+S176+S177</f>
        <v>0</v>
      </c>
      <c r="T178" s="242">
        <f t="shared" si="208"/>
        <v>65</v>
      </c>
      <c r="U178" s="240">
        <f t="shared" si="209"/>
        <v>0</v>
      </c>
      <c r="V178" s="242">
        <f t="shared" si="209"/>
        <v>65</v>
      </c>
      <c r="W178" s="243">
        <f t="shared" ref="W178" si="210">IF(Q178=0,0,((V178/Q178)-1)*100)</f>
        <v>-45.833333333333336</v>
      </c>
    </row>
    <row r="179" spans="1:23" ht="13.5" thickTop="1" x14ac:dyDescent="0.2">
      <c r="L179" s="441" t="s">
        <v>16</v>
      </c>
      <c r="M179" s="453">
        <v>42</v>
      </c>
      <c r="N179" s="454">
        <v>3</v>
      </c>
      <c r="O179" s="236">
        <f t="shared" ref="O179" si="211">+M179+N179</f>
        <v>45</v>
      </c>
      <c r="P179" s="454">
        <v>0</v>
      </c>
      <c r="Q179" s="236">
        <f t="shared" ref="Q179" si="212">+O179+P179</f>
        <v>45</v>
      </c>
      <c r="R179" s="453">
        <v>0</v>
      </c>
      <c r="S179" s="454">
        <v>0</v>
      </c>
      <c r="T179" s="236">
        <f t="shared" si="208"/>
        <v>0</v>
      </c>
      <c r="U179" s="454">
        <v>0</v>
      </c>
      <c r="V179" s="236">
        <f t="shared" si="205"/>
        <v>0</v>
      </c>
      <c r="W179" s="455">
        <f t="shared" si="203"/>
        <v>-100</v>
      </c>
    </row>
    <row r="180" spans="1:23" ht="13.5" thickBot="1" x14ac:dyDescent="0.25">
      <c r="L180" s="441" t="s">
        <v>66</v>
      </c>
      <c r="M180" s="453">
        <v>37</v>
      </c>
      <c r="N180" s="454">
        <v>1</v>
      </c>
      <c r="O180" s="236">
        <f>+M180+N180</f>
        <v>38</v>
      </c>
      <c r="P180" s="454">
        <v>0</v>
      </c>
      <c r="Q180" s="236">
        <f>+O180+P180</f>
        <v>38</v>
      </c>
      <c r="R180" s="453">
        <v>0</v>
      </c>
      <c r="S180" s="454">
        <v>0</v>
      </c>
      <c r="T180" s="236">
        <f>SUM(R180:S180)</f>
        <v>0</v>
      </c>
      <c r="U180" s="454">
        <v>0</v>
      </c>
      <c r="V180" s="236">
        <f>+T180+U180</f>
        <v>0</v>
      </c>
      <c r="W180" s="455">
        <f>IF(Q180=0,0,((V180/Q180)-1)*100)</f>
        <v>-100</v>
      </c>
    </row>
    <row r="181" spans="1:23" s="1" customFormat="1" ht="14.25" thickTop="1" thickBot="1" x14ac:dyDescent="0.25">
      <c r="A181" s="3"/>
      <c r="I181" s="2"/>
      <c r="K181" s="3"/>
      <c r="L181" s="239" t="s">
        <v>67</v>
      </c>
      <c r="M181" s="240">
        <f>M178+M179+M180</f>
        <v>197</v>
      </c>
      <c r="N181" s="241">
        <f t="shared" ref="N181" si="213">N178+N179+N180</f>
        <v>6</v>
      </c>
      <c r="O181" s="242">
        <f t="shared" ref="O181" si="214">O178+O179+O180</f>
        <v>203</v>
      </c>
      <c r="P181" s="240">
        <f t="shared" ref="P181" si="215">P178+P179+P180</f>
        <v>0</v>
      </c>
      <c r="Q181" s="242">
        <f t="shared" ref="Q181" si="216">Q178+Q179+Q180</f>
        <v>203</v>
      </c>
      <c r="R181" s="240">
        <f t="shared" ref="R181" si="217">R178+R179+R180</f>
        <v>65</v>
      </c>
      <c r="S181" s="241">
        <f t="shared" ref="S181" si="218">S178+S179+S180</f>
        <v>0</v>
      </c>
      <c r="T181" s="242">
        <f t="shared" ref="T181" si="219">T178+T179+T180</f>
        <v>65</v>
      </c>
      <c r="U181" s="240">
        <f t="shared" ref="U181" si="220">U178+U179+U180</f>
        <v>0</v>
      </c>
      <c r="V181" s="242">
        <f t="shared" ref="V181" si="221">V178+V179+V180</f>
        <v>65</v>
      </c>
      <c r="W181" s="243">
        <f t="shared" si="203"/>
        <v>-67.980295566502463</v>
      </c>
    </row>
    <row r="182" spans="1:23" s="1" customFormat="1" ht="14.25" thickTop="1" thickBot="1" x14ac:dyDescent="0.25">
      <c r="A182" s="3"/>
      <c r="I182" s="2"/>
      <c r="K182" s="3"/>
      <c r="L182" s="239" t="s">
        <v>68</v>
      </c>
      <c r="M182" s="240">
        <f>+M174+M178+M179+M180</f>
        <v>341</v>
      </c>
      <c r="N182" s="241">
        <f t="shared" ref="N182:V182" si="222">+N174+N178+N179+N180</f>
        <v>7</v>
      </c>
      <c r="O182" s="242">
        <f t="shared" si="222"/>
        <v>348</v>
      </c>
      <c r="P182" s="240">
        <f t="shared" si="222"/>
        <v>0</v>
      </c>
      <c r="Q182" s="242">
        <f t="shared" si="222"/>
        <v>348</v>
      </c>
      <c r="R182" s="240">
        <f t="shared" si="222"/>
        <v>171</v>
      </c>
      <c r="S182" s="241">
        <f t="shared" si="222"/>
        <v>2</v>
      </c>
      <c r="T182" s="242">
        <f t="shared" si="222"/>
        <v>173</v>
      </c>
      <c r="U182" s="240">
        <f t="shared" si="222"/>
        <v>0</v>
      </c>
      <c r="V182" s="242">
        <f t="shared" si="222"/>
        <v>173</v>
      </c>
      <c r="W182" s="243">
        <f t="shared" ref="W182" si="223">IF(Q182=0,0,((V182/Q182)-1)*100)</f>
        <v>-50.287356321839084</v>
      </c>
    </row>
    <row r="183" spans="1:23" ht="14.25" thickTop="1" thickBot="1" x14ac:dyDescent="0.25">
      <c r="L183" s="441" t="s">
        <v>18</v>
      </c>
      <c r="M183" s="453">
        <v>37</v>
      </c>
      <c r="N183" s="454">
        <v>0</v>
      </c>
      <c r="O183" s="236">
        <f>+M183+N183</f>
        <v>37</v>
      </c>
      <c r="P183" s="459">
        <v>0</v>
      </c>
      <c r="Q183" s="236">
        <f>+O183+P183</f>
        <v>37</v>
      </c>
      <c r="R183" s="453"/>
      <c r="S183" s="454"/>
      <c r="T183" s="236"/>
      <c r="U183" s="459"/>
      <c r="V183" s="236"/>
      <c r="W183" s="455"/>
    </row>
    <row r="184" spans="1:23" ht="14.25" thickTop="1" thickBot="1" x14ac:dyDescent="0.25">
      <c r="L184" s="246" t="s">
        <v>19</v>
      </c>
      <c r="M184" s="247">
        <f t="shared" ref="M184:Q184" si="224">+M179+M180+M183</f>
        <v>116</v>
      </c>
      <c r="N184" s="460">
        <f t="shared" si="224"/>
        <v>4</v>
      </c>
      <c r="O184" s="461">
        <f t="shared" si="224"/>
        <v>120</v>
      </c>
      <c r="P184" s="460">
        <f t="shared" si="224"/>
        <v>0</v>
      </c>
      <c r="Q184" s="461">
        <f t="shared" si="224"/>
        <v>120</v>
      </c>
      <c r="R184" s="247"/>
      <c r="S184" s="460"/>
      <c r="T184" s="461"/>
      <c r="U184" s="460"/>
      <c r="V184" s="461"/>
      <c r="W184" s="250"/>
    </row>
    <row r="185" spans="1:23" ht="13.5" thickTop="1" x14ac:dyDescent="0.2">
      <c r="A185" s="399"/>
      <c r="K185" s="399"/>
      <c r="L185" s="441" t="s">
        <v>21</v>
      </c>
      <c r="M185" s="453">
        <v>31</v>
      </c>
      <c r="N185" s="454">
        <v>2</v>
      </c>
      <c r="O185" s="236">
        <f>+M185+N185</f>
        <v>33</v>
      </c>
      <c r="P185" s="462">
        <v>0</v>
      </c>
      <c r="Q185" s="236">
        <f>+O185+P185</f>
        <v>33</v>
      </c>
      <c r="R185" s="453"/>
      <c r="S185" s="454"/>
      <c r="T185" s="236"/>
      <c r="U185" s="462"/>
      <c r="V185" s="236"/>
      <c r="W185" s="455"/>
    </row>
    <row r="186" spans="1:23" x14ac:dyDescent="0.2">
      <c r="A186" s="399"/>
      <c r="K186" s="399"/>
      <c r="L186" s="441" t="s">
        <v>22</v>
      </c>
      <c r="M186" s="453">
        <v>28</v>
      </c>
      <c r="N186" s="454">
        <v>0</v>
      </c>
      <c r="O186" s="236">
        <f>+M186+N186</f>
        <v>28</v>
      </c>
      <c r="P186" s="454">
        <v>0</v>
      </c>
      <c r="Q186" s="236">
        <f>+O186+P186</f>
        <v>28</v>
      </c>
      <c r="R186" s="453"/>
      <c r="S186" s="454"/>
      <c r="T186" s="236"/>
      <c r="U186" s="454"/>
      <c r="V186" s="236"/>
      <c r="W186" s="455"/>
    </row>
    <row r="187" spans="1:23" ht="13.5" thickBot="1" x14ac:dyDescent="0.25">
      <c r="A187" s="399"/>
      <c r="K187" s="399"/>
      <c r="L187" s="441" t="s">
        <v>23</v>
      </c>
      <c r="M187" s="453">
        <v>29</v>
      </c>
      <c r="N187" s="454">
        <v>0</v>
      </c>
      <c r="O187" s="236">
        <f t="shared" ref="O187:O189" si="225">+M187+N187</f>
        <v>29</v>
      </c>
      <c r="P187" s="454">
        <v>0</v>
      </c>
      <c r="Q187" s="236">
        <f t="shared" ref="Q187:Q189" si="226">+O187+P187</f>
        <v>29</v>
      </c>
      <c r="R187" s="453"/>
      <c r="S187" s="454"/>
      <c r="T187" s="236"/>
      <c r="U187" s="454"/>
      <c r="V187" s="236"/>
      <c r="W187" s="455"/>
    </row>
    <row r="188" spans="1:23" ht="14.25" thickTop="1" thickBot="1" x14ac:dyDescent="0.25">
      <c r="L188" s="239" t="s">
        <v>40</v>
      </c>
      <c r="M188" s="240">
        <f>+M185+M186+M187</f>
        <v>88</v>
      </c>
      <c r="N188" s="456">
        <f>+N185+N186+N187</f>
        <v>2</v>
      </c>
      <c r="O188" s="457">
        <f t="shared" si="225"/>
        <v>90</v>
      </c>
      <c r="P188" s="456">
        <f>+P185+P186+P187</f>
        <v>0</v>
      </c>
      <c r="Q188" s="457">
        <f t="shared" si="226"/>
        <v>90</v>
      </c>
      <c r="R188" s="240"/>
      <c r="S188" s="456"/>
      <c r="T188" s="457"/>
      <c r="U188" s="456"/>
      <c r="V188" s="457"/>
      <c r="W188" s="458"/>
    </row>
    <row r="189" spans="1:23" ht="14.25" thickTop="1" thickBot="1" x14ac:dyDescent="0.25">
      <c r="L189" s="239" t="s">
        <v>63</v>
      </c>
      <c r="M189" s="240">
        <f>+M174+M182+M184+M188</f>
        <v>689</v>
      </c>
      <c r="N189" s="241">
        <f>+N174+N182+N184+N188</f>
        <v>14</v>
      </c>
      <c r="O189" s="242">
        <f t="shared" si="225"/>
        <v>703</v>
      </c>
      <c r="P189" s="240">
        <f>+P174+P182+P184+P188</f>
        <v>0</v>
      </c>
      <c r="Q189" s="242">
        <f t="shared" si="226"/>
        <v>703</v>
      </c>
      <c r="R189" s="240"/>
      <c r="S189" s="241"/>
      <c r="T189" s="242"/>
      <c r="U189" s="240"/>
      <c r="V189" s="242"/>
      <c r="W189" s="243"/>
    </row>
    <row r="190" spans="1:23" ht="14.25" thickTop="1" thickBot="1" x14ac:dyDescent="0.25">
      <c r="L190" s="463" t="s">
        <v>60</v>
      </c>
      <c r="M190" s="437"/>
      <c r="N190" s="437"/>
      <c r="O190" s="437"/>
      <c r="P190" s="437"/>
      <c r="Q190" s="437"/>
      <c r="R190" s="437"/>
      <c r="S190" s="437"/>
      <c r="T190" s="437"/>
      <c r="U190" s="437"/>
      <c r="V190" s="437"/>
      <c r="W190" s="437"/>
    </row>
    <row r="191" spans="1:23" ht="13.5" thickTop="1" x14ac:dyDescent="0.2">
      <c r="L191" s="546" t="s">
        <v>55</v>
      </c>
      <c r="M191" s="547"/>
      <c r="N191" s="547"/>
      <c r="O191" s="547"/>
      <c r="P191" s="547"/>
      <c r="Q191" s="547"/>
      <c r="R191" s="547"/>
      <c r="S191" s="547"/>
      <c r="T191" s="547"/>
      <c r="U191" s="547"/>
      <c r="V191" s="547"/>
      <c r="W191" s="548"/>
    </row>
    <row r="192" spans="1:23" ht="13.5" thickBot="1" x14ac:dyDescent="0.25">
      <c r="L192" s="549" t="s">
        <v>52</v>
      </c>
      <c r="M192" s="550"/>
      <c r="N192" s="550"/>
      <c r="O192" s="550"/>
      <c r="P192" s="550"/>
      <c r="Q192" s="550"/>
      <c r="R192" s="550"/>
      <c r="S192" s="550"/>
      <c r="T192" s="550"/>
      <c r="U192" s="550"/>
      <c r="V192" s="550"/>
      <c r="W192" s="551"/>
    </row>
    <row r="193" spans="1:23" ht="14.25" thickTop="1" thickBot="1" x14ac:dyDescent="0.25">
      <c r="L193" s="436"/>
      <c r="M193" s="437"/>
      <c r="N193" s="437"/>
      <c r="O193" s="437"/>
      <c r="P193" s="437"/>
      <c r="Q193" s="437"/>
      <c r="R193" s="437"/>
      <c r="S193" s="437"/>
      <c r="T193" s="437"/>
      <c r="U193" s="437"/>
      <c r="V193" s="437"/>
      <c r="W193" s="438" t="s">
        <v>34</v>
      </c>
    </row>
    <row r="194" spans="1:23" ht="14.25" thickTop="1" thickBot="1" x14ac:dyDescent="0.25">
      <c r="L194" s="439"/>
      <c r="M194" s="215" t="s">
        <v>64</v>
      </c>
      <c r="N194" s="216"/>
      <c r="O194" s="253"/>
      <c r="P194" s="215"/>
      <c r="Q194" s="215"/>
      <c r="R194" s="215" t="s">
        <v>65</v>
      </c>
      <c r="S194" s="216"/>
      <c r="T194" s="253"/>
      <c r="U194" s="215"/>
      <c r="V194" s="215"/>
      <c r="W194" s="440" t="s">
        <v>2</v>
      </c>
    </row>
    <row r="195" spans="1:23" ht="13.5" thickTop="1" x14ac:dyDescent="0.2">
      <c r="L195" s="441" t="s">
        <v>3</v>
      </c>
      <c r="M195" s="442"/>
      <c r="N195" s="436"/>
      <c r="O195" s="220"/>
      <c r="P195" s="443"/>
      <c r="Q195" s="220"/>
      <c r="R195" s="442"/>
      <c r="S195" s="436"/>
      <c r="T195" s="220"/>
      <c r="U195" s="443"/>
      <c r="V195" s="220"/>
      <c r="W195" s="444" t="s">
        <v>4</v>
      </c>
    </row>
    <row r="196" spans="1:23" ht="13.5" thickBot="1" x14ac:dyDescent="0.25">
      <c r="L196" s="445"/>
      <c r="M196" s="446" t="s">
        <v>35</v>
      </c>
      <c r="N196" s="447" t="s">
        <v>36</v>
      </c>
      <c r="O196" s="226" t="s">
        <v>37</v>
      </c>
      <c r="P196" s="445" t="s">
        <v>32</v>
      </c>
      <c r="Q196" s="226" t="s">
        <v>7</v>
      </c>
      <c r="R196" s="446" t="s">
        <v>35</v>
      </c>
      <c r="S196" s="447" t="s">
        <v>36</v>
      </c>
      <c r="T196" s="226" t="s">
        <v>37</v>
      </c>
      <c r="U196" s="445" t="s">
        <v>32</v>
      </c>
      <c r="V196" s="226" t="s">
        <v>7</v>
      </c>
      <c r="W196" s="423"/>
    </row>
    <row r="197" spans="1:23" ht="6" customHeight="1" thickTop="1" x14ac:dyDescent="0.2">
      <c r="L197" s="441"/>
      <c r="M197" s="448"/>
      <c r="N197" s="449"/>
      <c r="O197" s="231"/>
      <c r="P197" s="464"/>
      <c r="Q197" s="231"/>
      <c r="R197" s="448"/>
      <c r="S197" s="449"/>
      <c r="T197" s="231"/>
      <c r="U197" s="464"/>
      <c r="V197" s="231"/>
      <c r="W197" s="452"/>
    </row>
    <row r="198" spans="1:23" x14ac:dyDescent="0.2">
      <c r="L198" s="441" t="s">
        <v>10</v>
      </c>
      <c r="M198" s="234">
        <v>0</v>
      </c>
      <c r="N198" s="235">
        <v>0</v>
      </c>
      <c r="O198" s="236">
        <f>M198+N198</f>
        <v>0</v>
      </c>
      <c r="P198" s="237">
        <v>0</v>
      </c>
      <c r="Q198" s="236">
        <f>+O198+P198</f>
        <v>0</v>
      </c>
      <c r="R198" s="234">
        <v>0</v>
      </c>
      <c r="S198" s="235">
        <v>0</v>
      </c>
      <c r="T198" s="236">
        <f>R198+S198</f>
        <v>0</v>
      </c>
      <c r="U198" s="237">
        <v>0</v>
      </c>
      <c r="V198" s="236">
        <f>+T198+U198</f>
        <v>0</v>
      </c>
      <c r="W198" s="341">
        <f t="shared" ref="W198:W206" si="227">IF(Q198=0,0,((V198/Q198)-1)*100)</f>
        <v>0</v>
      </c>
    </row>
    <row r="199" spans="1:23" x14ac:dyDescent="0.2">
      <c r="L199" s="441" t="s">
        <v>11</v>
      </c>
      <c r="M199" s="234">
        <v>0</v>
      </c>
      <c r="N199" s="235">
        <v>0</v>
      </c>
      <c r="O199" s="236">
        <f>M199+N199</f>
        <v>0</v>
      </c>
      <c r="P199" s="237">
        <v>0</v>
      </c>
      <c r="Q199" s="236">
        <f t="shared" ref="Q199:Q202" si="228">+O199+P199</f>
        <v>0</v>
      </c>
      <c r="R199" s="234">
        <v>0</v>
      </c>
      <c r="S199" s="235">
        <v>0</v>
      </c>
      <c r="T199" s="236">
        <f>R199+S199</f>
        <v>0</v>
      </c>
      <c r="U199" s="237">
        <v>0</v>
      </c>
      <c r="V199" s="236">
        <f t="shared" ref="V199:V206" si="229">+T199+U199</f>
        <v>0</v>
      </c>
      <c r="W199" s="341">
        <f t="shared" si="227"/>
        <v>0</v>
      </c>
    </row>
    <row r="200" spans="1:23" ht="13.5" thickBot="1" x14ac:dyDescent="0.25">
      <c r="L200" s="445" t="s">
        <v>12</v>
      </c>
      <c r="M200" s="234">
        <v>0</v>
      </c>
      <c r="N200" s="235">
        <v>0</v>
      </c>
      <c r="O200" s="236">
        <f>M200+N200</f>
        <v>0</v>
      </c>
      <c r="P200" s="237">
        <v>0</v>
      </c>
      <c r="Q200" s="236">
        <f t="shared" si="228"/>
        <v>0</v>
      </c>
      <c r="R200" s="234">
        <v>0</v>
      </c>
      <c r="S200" s="235">
        <v>0</v>
      </c>
      <c r="T200" s="236">
        <f>R200+S200</f>
        <v>0</v>
      </c>
      <c r="U200" s="237">
        <v>0</v>
      </c>
      <c r="V200" s="236">
        <f t="shared" si="229"/>
        <v>0</v>
      </c>
      <c r="W200" s="341">
        <f t="shared" si="227"/>
        <v>0</v>
      </c>
    </row>
    <row r="201" spans="1:23" ht="14.25" thickTop="1" thickBot="1" x14ac:dyDescent="0.25">
      <c r="L201" s="239" t="s">
        <v>38</v>
      </c>
      <c r="M201" s="240">
        <f>+M198+M199+M200</f>
        <v>0</v>
      </c>
      <c r="N201" s="456">
        <f>+N198+N199+N200</f>
        <v>0</v>
      </c>
      <c r="O201" s="457">
        <f t="shared" ref="O201:O202" si="230">+M201+N201</f>
        <v>0</v>
      </c>
      <c r="P201" s="456">
        <f>+P198+P199+P200</f>
        <v>0</v>
      </c>
      <c r="Q201" s="457">
        <f t="shared" si="228"/>
        <v>0</v>
      </c>
      <c r="R201" s="240">
        <f>+R198+R199+R200</f>
        <v>0</v>
      </c>
      <c r="S201" s="456">
        <f>+S198+S199+S200</f>
        <v>0</v>
      </c>
      <c r="T201" s="457">
        <f t="shared" ref="T201" si="231">+R201+S201</f>
        <v>0</v>
      </c>
      <c r="U201" s="456">
        <f>+U198+U199+U200</f>
        <v>0</v>
      </c>
      <c r="V201" s="457">
        <f t="shared" si="229"/>
        <v>0</v>
      </c>
      <c r="W201" s="502">
        <f t="shared" si="227"/>
        <v>0</v>
      </c>
    </row>
    <row r="202" spans="1:23" ht="13.5" thickTop="1" x14ac:dyDescent="0.2">
      <c r="L202" s="441" t="s">
        <v>13</v>
      </c>
      <c r="M202" s="453">
        <v>0</v>
      </c>
      <c r="N202" s="454">
        <v>0</v>
      </c>
      <c r="O202" s="236">
        <f t="shared" si="230"/>
        <v>0</v>
      </c>
      <c r="P202" s="465">
        <v>0</v>
      </c>
      <c r="Q202" s="236">
        <f t="shared" si="228"/>
        <v>0</v>
      </c>
      <c r="R202" s="453">
        <v>0</v>
      </c>
      <c r="S202" s="454">
        <v>0</v>
      </c>
      <c r="T202" s="236">
        <f>SUM(R202:S202)</f>
        <v>0</v>
      </c>
      <c r="U202" s="465">
        <v>0</v>
      </c>
      <c r="V202" s="236">
        <f t="shared" si="229"/>
        <v>0</v>
      </c>
      <c r="W202" s="341">
        <f t="shared" si="227"/>
        <v>0</v>
      </c>
    </row>
    <row r="203" spans="1:23" ht="15.75" customHeight="1" x14ac:dyDescent="0.2">
      <c r="L203" s="441" t="s">
        <v>14</v>
      </c>
      <c r="M203" s="453">
        <v>0</v>
      </c>
      <c r="N203" s="454">
        <v>0</v>
      </c>
      <c r="O203" s="236">
        <f>+M203+N203</f>
        <v>0</v>
      </c>
      <c r="P203" s="465">
        <v>0</v>
      </c>
      <c r="Q203" s="236">
        <f>+O203+P203</f>
        <v>0</v>
      </c>
      <c r="R203" s="453">
        <v>0</v>
      </c>
      <c r="S203" s="454">
        <v>0</v>
      </c>
      <c r="T203" s="236">
        <f t="shared" ref="T203:T206" si="232">SUM(R203:S203)</f>
        <v>0</v>
      </c>
      <c r="U203" s="465">
        <v>0</v>
      </c>
      <c r="V203" s="236">
        <f>+T203+U203</f>
        <v>0</v>
      </c>
      <c r="W203" s="341">
        <f>IF(Q203=0,0,((V203/Q203)-1)*100)</f>
        <v>0</v>
      </c>
    </row>
    <row r="204" spans="1:23" ht="13.5" thickBot="1" x14ac:dyDescent="0.25">
      <c r="L204" s="441" t="s">
        <v>15</v>
      </c>
      <c r="M204" s="453">
        <v>0</v>
      </c>
      <c r="N204" s="454">
        <v>0</v>
      </c>
      <c r="O204" s="236">
        <f>+M204+N204</f>
        <v>0</v>
      </c>
      <c r="P204" s="465">
        <v>0</v>
      </c>
      <c r="Q204" s="236">
        <f>+O204+P204</f>
        <v>0</v>
      </c>
      <c r="R204" s="453">
        <v>0</v>
      </c>
      <c r="S204" s="454">
        <v>0</v>
      </c>
      <c r="T204" s="236">
        <f t="shared" si="232"/>
        <v>0</v>
      </c>
      <c r="U204" s="465">
        <v>0</v>
      </c>
      <c r="V204" s="236">
        <f>+T204+U204</f>
        <v>0</v>
      </c>
      <c r="W204" s="341">
        <f>IF(Q204=0,0,((V204/Q204)-1)*100)</f>
        <v>0</v>
      </c>
    </row>
    <row r="205" spans="1:23" s="1" customFormat="1" ht="14.25" thickTop="1" thickBot="1" x14ac:dyDescent="0.25">
      <c r="A205" s="3"/>
      <c r="I205" s="2"/>
      <c r="K205" s="3"/>
      <c r="L205" s="239" t="s">
        <v>61</v>
      </c>
      <c r="M205" s="240">
        <f>+M202+M203+M204</f>
        <v>0</v>
      </c>
      <c r="N205" s="241">
        <f t="shared" ref="N205:V205" si="233">+N202+N203+N204</f>
        <v>0</v>
      </c>
      <c r="O205" s="242">
        <f t="shared" si="233"/>
        <v>0</v>
      </c>
      <c r="P205" s="240">
        <f t="shared" si="233"/>
        <v>0</v>
      </c>
      <c r="Q205" s="242">
        <f t="shared" si="233"/>
        <v>0</v>
      </c>
      <c r="R205" s="240">
        <f>+R202+R203+R204</f>
        <v>0</v>
      </c>
      <c r="S205" s="241">
        <f>+S202+S203+S204</f>
        <v>0</v>
      </c>
      <c r="T205" s="242">
        <f t="shared" si="232"/>
        <v>0</v>
      </c>
      <c r="U205" s="240">
        <f t="shared" si="233"/>
        <v>0</v>
      </c>
      <c r="V205" s="242">
        <f t="shared" si="233"/>
        <v>0</v>
      </c>
      <c r="W205" s="340">
        <f t="shared" ref="W205" si="234">IF(Q205=0,0,((V205/Q205)-1)*100)</f>
        <v>0</v>
      </c>
    </row>
    <row r="206" spans="1:23" ht="13.5" thickTop="1" x14ac:dyDescent="0.2">
      <c r="L206" s="441" t="s">
        <v>16</v>
      </c>
      <c r="M206" s="453">
        <v>0</v>
      </c>
      <c r="N206" s="454">
        <v>0</v>
      </c>
      <c r="O206" s="236">
        <f t="shared" ref="O206" si="235">+M206+N206</f>
        <v>0</v>
      </c>
      <c r="P206" s="465">
        <v>0</v>
      </c>
      <c r="Q206" s="236">
        <f t="shared" ref="Q206" si="236">+O206+P206</f>
        <v>0</v>
      </c>
      <c r="R206" s="453">
        <v>0</v>
      </c>
      <c r="S206" s="454">
        <v>0</v>
      </c>
      <c r="T206" s="236">
        <f t="shared" si="232"/>
        <v>0</v>
      </c>
      <c r="U206" s="465">
        <v>0</v>
      </c>
      <c r="V206" s="236">
        <f t="shared" si="229"/>
        <v>0</v>
      </c>
      <c r="W206" s="341">
        <f t="shared" si="227"/>
        <v>0</v>
      </c>
    </row>
    <row r="207" spans="1:23" ht="13.5" thickBot="1" x14ac:dyDescent="0.25">
      <c r="L207" s="441" t="s">
        <v>66</v>
      </c>
      <c r="M207" s="453">
        <v>0</v>
      </c>
      <c r="N207" s="454">
        <v>0</v>
      </c>
      <c r="O207" s="236">
        <f>+M207+N207</f>
        <v>0</v>
      </c>
      <c r="P207" s="465">
        <v>0</v>
      </c>
      <c r="Q207" s="236">
        <f>+O207+P207</f>
        <v>0</v>
      </c>
      <c r="R207" s="453">
        <v>0</v>
      </c>
      <c r="S207" s="454">
        <v>0</v>
      </c>
      <c r="T207" s="236">
        <f>SUM(R207:S207)</f>
        <v>0</v>
      </c>
      <c r="U207" s="465">
        <v>0</v>
      </c>
      <c r="V207" s="236">
        <f>+T207+U207</f>
        <v>0</v>
      </c>
      <c r="W207" s="341">
        <f>IF(Q207=0,0,((V207/Q207)-1)*100)</f>
        <v>0</v>
      </c>
    </row>
    <row r="208" spans="1:23" s="1" customFormat="1" ht="14.25" thickTop="1" thickBot="1" x14ac:dyDescent="0.25">
      <c r="A208" s="3"/>
      <c r="I208" s="2"/>
      <c r="K208" s="3"/>
      <c r="L208" s="239" t="s">
        <v>67</v>
      </c>
      <c r="M208" s="240">
        <f>M205+M206+M207</f>
        <v>0</v>
      </c>
      <c r="N208" s="241">
        <f t="shared" ref="N208" si="237">N205+N206+N207</f>
        <v>0</v>
      </c>
      <c r="O208" s="242">
        <f t="shared" ref="O208" si="238">O205+O206+O207</f>
        <v>0</v>
      </c>
      <c r="P208" s="240">
        <f t="shared" ref="P208" si="239">P205+P206+P207</f>
        <v>0</v>
      </c>
      <c r="Q208" s="242">
        <f t="shared" ref="Q208" si="240">Q205+Q206+Q207</f>
        <v>0</v>
      </c>
      <c r="R208" s="240">
        <f t="shared" ref="R208" si="241">R205+R206+R207</f>
        <v>0</v>
      </c>
      <c r="S208" s="241">
        <f t="shared" ref="S208" si="242">S205+S206+S207</f>
        <v>0</v>
      </c>
      <c r="T208" s="242">
        <f t="shared" ref="T208" si="243">T205+T206+T207</f>
        <v>0</v>
      </c>
      <c r="U208" s="240">
        <f t="shared" ref="U208" si="244">U205+U206+U207</f>
        <v>0</v>
      </c>
      <c r="V208" s="242">
        <f t="shared" ref="V208" si="245">V205+V206+V207</f>
        <v>0</v>
      </c>
      <c r="W208" s="340">
        <f t="shared" ref="W208:W209" si="246">IF(Q208=0,0,((V208/Q208)-1)*100)</f>
        <v>0</v>
      </c>
    </row>
    <row r="209" spans="1:23" s="1" customFormat="1" ht="14.25" thickTop="1" thickBot="1" x14ac:dyDescent="0.25">
      <c r="A209" s="3"/>
      <c r="I209" s="2"/>
      <c r="K209" s="3"/>
      <c r="L209" s="239" t="s">
        <v>68</v>
      </c>
      <c r="M209" s="240">
        <f>+M201+M205+M206+M207</f>
        <v>0</v>
      </c>
      <c r="N209" s="241">
        <f t="shared" ref="N209:V209" si="247">+N201+N205+N206+N207</f>
        <v>0</v>
      </c>
      <c r="O209" s="242">
        <f t="shared" si="247"/>
        <v>0</v>
      </c>
      <c r="P209" s="240">
        <f t="shared" si="247"/>
        <v>0</v>
      </c>
      <c r="Q209" s="242">
        <f t="shared" si="247"/>
        <v>0</v>
      </c>
      <c r="R209" s="240">
        <f t="shared" si="247"/>
        <v>0</v>
      </c>
      <c r="S209" s="241">
        <f t="shared" si="247"/>
        <v>0</v>
      </c>
      <c r="T209" s="242">
        <f t="shared" si="247"/>
        <v>0</v>
      </c>
      <c r="U209" s="240">
        <f t="shared" si="247"/>
        <v>0</v>
      </c>
      <c r="V209" s="242">
        <f t="shared" si="247"/>
        <v>0</v>
      </c>
      <c r="W209" s="340">
        <f t="shared" si="246"/>
        <v>0</v>
      </c>
    </row>
    <row r="210" spans="1:23" ht="14.25" thickTop="1" thickBot="1" x14ac:dyDescent="0.25">
      <c r="L210" s="441" t="s">
        <v>18</v>
      </c>
      <c r="M210" s="453">
        <v>0</v>
      </c>
      <c r="N210" s="454">
        <v>0</v>
      </c>
      <c r="O210" s="244">
        <f>+M210+N210</f>
        <v>0</v>
      </c>
      <c r="P210" s="467">
        <v>0</v>
      </c>
      <c r="Q210" s="244">
        <f>+O210+P210</f>
        <v>0</v>
      </c>
      <c r="R210" s="453"/>
      <c r="S210" s="454"/>
      <c r="T210" s="244"/>
      <c r="U210" s="467"/>
      <c r="V210" s="244"/>
      <c r="W210" s="341"/>
    </row>
    <row r="211" spans="1:23" ht="14.25" thickTop="1" thickBot="1" x14ac:dyDescent="0.25">
      <c r="L211" s="246" t="s">
        <v>19</v>
      </c>
      <c r="M211" s="247">
        <f t="shared" ref="M211:Q211" si="248">+M206+M207+M210</f>
        <v>0</v>
      </c>
      <c r="N211" s="460">
        <f t="shared" si="248"/>
        <v>0</v>
      </c>
      <c r="O211" s="461">
        <f t="shared" si="248"/>
        <v>0</v>
      </c>
      <c r="P211" s="460">
        <f t="shared" si="248"/>
        <v>0</v>
      </c>
      <c r="Q211" s="461">
        <f t="shared" si="248"/>
        <v>0</v>
      </c>
      <c r="R211" s="247"/>
      <c r="S211" s="460"/>
      <c r="T211" s="461"/>
      <c r="U211" s="460"/>
      <c r="V211" s="461"/>
      <c r="W211" s="342"/>
    </row>
    <row r="212" spans="1:23" ht="13.5" thickTop="1" x14ac:dyDescent="0.2">
      <c r="A212" s="399"/>
      <c r="K212" s="399"/>
      <c r="L212" s="441" t="s">
        <v>21</v>
      </c>
      <c r="M212" s="453">
        <v>0</v>
      </c>
      <c r="N212" s="454">
        <v>0</v>
      </c>
      <c r="O212" s="244">
        <f>+M212+N212</f>
        <v>0</v>
      </c>
      <c r="P212" s="468">
        <v>0</v>
      </c>
      <c r="Q212" s="244">
        <f>+O212+P212</f>
        <v>0</v>
      </c>
      <c r="R212" s="453"/>
      <c r="S212" s="454"/>
      <c r="T212" s="244"/>
      <c r="U212" s="468"/>
      <c r="V212" s="244"/>
      <c r="W212" s="341"/>
    </row>
    <row r="213" spans="1:23" x14ac:dyDescent="0.2">
      <c r="A213" s="399"/>
      <c r="K213" s="399"/>
      <c r="L213" s="441" t="s">
        <v>22</v>
      </c>
      <c r="M213" s="453">
        <v>0</v>
      </c>
      <c r="N213" s="454">
        <v>0</v>
      </c>
      <c r="O213" s="244">
        <f>+M213+N213</f>
        <v>0</v>
      </c>
      <c r="P213" s="465">
        <v>0</v>
      </c>
      <c r="Q213" s="244">
        <f>+O213+P213</f>
        <v>0</v>
      </c>
      <c r="R213" s="453"/>
      <c r="S213" s="454"/>
      <c r="T213" s="244"/>
      <c r="U213" s="465"/>
      <c r="V213" s="244"/>
      <c r="W213" s="341"/>
    </row>
    <row r="214" spans="1:23" ht="13.5" thickBot="1" x14ac:dyDescent="0.25">
      <c r="A214" s="399"/>
      <c r="K214" s="399"/>
      <c r="L214" s="441" t="s">
        <v>23</v>
      </c>
      <c r="M214" s="453">
        <v>0</v>
      </c>
      <c r="N214" s="454">
        <v>0</v>
      </c>
      <c r="O214" s="244">
        <f t="shared" ref="O214:O216" si="249">+M214+N214</f>
        <v>0</v>
      </c>
      <c r="P214" s="465">
        <v>0</v>
      </c>
      <c r="Q214" s="244">
        <f t="shared" ref="Q214:Q216" si="250">+O214+P214</f>
        <v>0</v>
      </c>
      <c r="R214" s="453"/>
      <c r="S214" s="454"/>
      <c r="T214" s="244"/>
      <c r="U214" s="465"/>
      <c r="V214" s="244"/>
      <c r="W214" s="341"/>
    </row>
    <row r="215" spans="1:23" ht="14.25" thickTop="1" thickBot="1" x14ac:dyDescent="0.25">
      <c r="L215" s="239" t="s">
        <v>40</v>
      </c>
      <c r="M215" s="240">
        <f>+M212+M213+M214</f>
        <v>0</v>
      </c>
      <c r="N215" s="456">
        <f>+N212+N213+N214</f>
        <v>0</v>
      </c>
      <c r="O215" s="457">
        <f t="shared" si="249"/>
        <v>0</v>
      </c>
      <c r="P215" s="456">
        <f>+P212+P213+P214</f>
        <v>0</v>
      </c>
      <c r="Q215" s="457">
        <f t="shared" si="250"/>
        <v>0</v>
      </c>
      <c r="R215" s="240"/>
      <c r="S215" s="456"/>
      <c r="T215" s="457"/>
      <c r="U215" s="456"/>
      <c r="V215" s="457"/>
      <c r="W215" s="502"/>
    </row>
    <row r="216" spans="1:23" ht="14.25" thickTop="1" thickBot="1" x14ac:dyDescent="0.25">
      <c r="L216" s="239" t="s">
        <v>63</v>
      </c>
      <c r="M216" s="240">
        <f>+M201+M209+M211+M215</f>
        <v>0</v>
      </c>
      <c r="N216" s="241">
        <f>+N201+N209+N211+N215</f>
        <v>0</v>
      </c>
      <c r="O216" s="242">
        <f t="shared" si="249"/>
        <v>0</v>
      </c>
      <c r="P216" s="240">
        <f>+P201+P209+P211+P215</f>
        <v>0</v>
      </c>
      <c r="Q216" s="242">
        <f t="shared" si="250"/>
        <v>0</v>
      </c>
      <c r="R216" s="240"/>
      <c r="S216" s="241"/>
      <c r="T216" s="242"/>
      <c r="U216" s="240"/>
      <c r="V216" s="242"/>
      <c r="W216" s="340"/>
    </row>
    <row r="217" spans="1:23" ht="14.25" thickTop="1" thickBot="1" x14ac:dyDescent="0.25">
      <c r="L217" s="463" t="s">
        <v>60</v>
      </c>
      <c r="M217" s="437"/>
      <c r="N217" s="437"/>
      <c r="O217" s="437"/>
      <c r="P217" s="437"/>
      <c r="Q217" s="437"/>
      <c r="R217" s="437"/>
      <c r="S217" s="437"/>
      <c r="T217" s="437"/>
      <c r="U217" s="437"/>
      <c r="V217" s="437"/>
      <c r="W217" s="437"/>
    </row>
    <row r="218" spans="1:23" ht="13.5" thickTop="1" x14ac:dyDescent="0.2">
      <c r="L218" s="513" t="s">
        <v>56</v>
      </c>
      <c r="M218" s="514"/>
      <c r="N218" s="514"/>
      <c r="O218" s="514"/>
      <c r="P218" s="514"/>
      <c r="Q218" s="514"/>
      <c r="R218" s="514"/>
      <c r="S218" s="514"/>
      <c r="T218" s="514"/>
      <c r="U218" s="514"/>
      <c r="V218" s="514"/>
      <c r="W218" s="515"/>
    </row>
    <row r="219" spans="1:23" ht="13.5" thickBot="1" x14ac:dyDescent="0.25">
      <c r="L219" s="516" t="s">
        <v>53</v>
      </c>
      <c r="M219" s="517"/>
      <c r="N219" s="517"/>
      <c r="O219" s="517"/>
      <c r="P219" s="517"/>
      <c r="Q219" s="517"/>
      <c r="R219" s="517"/>
      <c r="S219" s="517"/>
      <c r="T219" s="517"/>
      <c r="U219" s="517"/>
      <c r="V219" s="517"/>
      <c r="W219" s="518"/>
    </row>
    <row r="220" spans="1:23" ht="14.25" thickTop="1" thickBot="1" x14ac:dyDescent="0.25">
      <c r="L220" s="436"/>
      <c r="M220" s="437"/>
      <c r="N220" s="437"/>
      <c r="O220" s="437"/>
      <c r="P220" s="437"/>
      <c r="Q220" s="437"/>
      <c r="R220" s="437"/>
      <c r="S220" s="437"/>
      <c r="T220" s="437"/>
      <c r="U220" s="437"/>
      <c r="V220" s="437"/>
      <c r="W220" s="438" t="s">
        <v>34</v>
      </c>
    </row>
    <row r="221" spans="1:23" ht="14.25" thickTop="1" thickBot="1" x14ac:dyDescent="0.25">
      <c r="L221" s="439"/>
      <c r="M221" s="215" t="s">
        <v>64</v>
      </c>
      <c r="N221" s="216"/>
      <c r="O221" s="253"/>
      <c r="P221" s="215"/>
      <c r="Q221" s="215"/>
      <c r="R221" s="215" t="s">
        <v>65</v>
      </c>
      <c r="S221" s="216"/>
      <c r="T221" s="253"/>
      <c r="U221" s="215"/>
      <c r="V221" s="215"/>
      <c r="W221" s="440" t="s">
        <v>2</v>
      </c>
    </row>
    <row r="222" spans="1:23" ht="13.5" thickTop="1" x14ac:dyDescent="0.2">
      <c r="L222" s="441" t="s">
        <v>3</v>
      </c>
      <c r="M222" s="442"/>
      <c r="N222" s="436"/>
      <c r="O222" s="220"/>
      <c r="P222" s="443"/>
      <c r="Q222" s="307"/>
      <c r="R222" s="442"/>
      <c r="S222" s="436"/>
      <c r="T222" s="220"/>
      <c r="U222" s="443"/>
      <c r="V222" s="307"/>
      <c r="W222" s="444" t="s">
        <v>4</v>
      </c>
    </row>
    <row r="223" spans="1:23" ht="13.5" thickBot="1" x14ac:dyDescent="0.25">
      <c r="L223" s="445"/>
      <c r="M223" s="446" t="s">
        <v>35</v>
      </c>
      <c r="N223" s="447" t="s">
        <v>36</v>
      </c>
      <c r="O223" s="226" t="s">
        <v>37</v>
      </c>
      <c r="P223" s="445" t="s">
        <v>32</v>
      </c>
      <c r="Q223" s="508" t="s">
        <v>7</v>
      </c>
      <c r="R223" s="446" t="s">
        <v>35</v>
      </c>
      <c r="S223" s="447" t="s">
        <v>36</v>
      </c>
      <c r="T223" s="226" t="s">
        <v>37</v>
      </c>
      <c r="U223" s="445" t="s">
        <v>32</v>
      </c>
      <c r="V223" s="303" t="s">
        <v>7</v>
      </c>
      <c r="W223" s="423"/>
    </row>
    <row r="224" spans="1:23" ht="4.5" customHeight="1" thickTop="1" x14ac:dyDescent="0.2">
      <c r="L224" s="441"/>
      <c r="M224" s="448"/>
      <c r="N224" s="449"/>
      <c r="O224" s="231"/>
      <c r="P224" s="464"/>
      <c r="Q224" s="264"/>
      <c r="R224" s="448"/>
      <c r="S224" s="449"/>
      <c r="T224" s="231"/>
      <c r="U224" s="464"/>
      <c r="V224" s="264"/>
      <c r="W224" s="452"/>
    </row>
    <row r="225" spans="1:23" x14ac:dyDescent="0.2">
      <c r="L225" s="441" t="s">
        <v>10</v>
      </c>
      <c r="M225" s="453">
        <f t="shared" ref="M225:N227" si="251">+M171+M198</f>
        <v>42</v>
      </c>
      <c r="N225" s="454">
        <f t="shared" si="251"/>
        <v>1</v>
      </c>
      <c r="O225" s="236">
        <f>M225+N225</f>
        <v>43</v>
      </c>
      <c r="P225" s="465">
        <f>+P171+P198</f>
        <v>0</v>
      </c>
      <c r="Q225" s="265">
        <f>O225+P225</f>
        <v>43</v>
      </c>
      <c r="R225" s="453">
        <f t="shared" ref="R225:S227" si="252">+R171+R198</f>
        <v>35</v>
      </c>
      <c r="S225" s="454">
        <f t="shared" si="252"/>
        <v>2</v>
      </c>
      <c r="T225" s="236">
        <f>R225+S225</f>
        <v>37</v>
      </c>
      <c r="U225" s="465">
        <f>+U171+U198</f>
        <v>0</v>
      </c>
      <c r="V225" s="265">
        <f>T225+U225</f>
        <v>37</v>
      </c>
      <c r="W225" s="466">
        <f t="shared" ref="W225:W233" si="253">IF(Q225=0,0,((V225/Q225)-1)*100)</f>
        <v>-13.953488372093027</v>
      </c>
    </row>
    <row r="226" spans="1:23" x14ac:dyDescent="0.2">
      <c r="L226" s="441" t="s">
        <v>11</v>
      </c>
      <c r="M226" s="453">
        <f t="shared" si="251"/>
        <v>56</v>
      </c>
      <c r="N226" s="454">
        <f t="shared" si="251"/>
        <v>0</v>
      </c>
      <c r="O226" s="236">
        <f t="shared" ref="O226:O227" si="254">M226+N226</f>
        <v>56</v>
      </c>
      <c r="P226" s="465">
        <f>+P172+P199</f>
        <v>0</v>
      </c>
      <c r="Q226" s="265">
        <f t="shared" ref="Q226:Q229" si="255">O226+P226</f>
        <v>56</v>
      </c>
      <c r="R226" s="453">
        <f t="shared" si="252"/>
        <v>36</v>
      </c>
      <c r="S226" s="454">
        <f t="shared" si="252"/>
        <v>0</v>
      </c>
      <c r="T226" s="236">
        <f t="shared" ref="T226:T227" si="256">R226+S226</f>
        <v>36</v>
      </c>
      <c r="U226" s="465">
        <f>+U172+U199</f>
        <v>0</v>
      </c>
      <c r="V226" s="265">
        <f t="shared" ref="V226:V233" si="257">T226+U226</f>
        <v>36</v>
      </c>
      <c r="W226" s="466">
        <f t="shared" si="253"/>
        <v>-35.714285714285708</v>
      </c>
    </row>
    <row r="227" spans="1:23" ht="13.5" thickBot="1" x14ac:dyDescent="0.25">
      <c r="L227" s="445" t="s">
        <v>12</v>
      </c>
      <c r="M227" s="453">
        <f t="shared" si="251"/>
        <v>46</v>
      </c>
      <c r="N227" s="454">
        <f t="shared" si="251"/>
        <v>0</v>
      </c>
      <c r="O227" s="236">
        <f t="shared" si="254"/>
        <v>46</v>
      </c>
      <c r="P227" s="465">
        <f>+P173+P200</f>
        <v>0</v>
      </c>
      <c r="Q227" s="265">
        <f t="shared" si="255"/>
        <v>46</v>
      </c>
      <c r="R227" s="453">
        <f t="shared" si="252"/>
        <v>35</v>
      </c>
      <c r="S227" s="454">
        <f t="shared" si="252"/>
        <v>0</v>
      </c>
      <c r="T227" s="236">
        <f t="shared" si="256"/>
        <v>35</v>
      </c>
      <c r="U227" s="465">
        <f>+U173+U200</f>
        <v>0</v>
      </c>
      <c r="V227" s="265">
        <f t="shared" si="257"/>
        <v>35</v>
      </c>
      <c r="W227" s="466">
        <f t="shared" si="253"/>
        <v>-23.913043478260864</v>
      </c>
    </row>
    <row r="228" spans="1:23" ht="14.25" thickTop="1" thickBot="1" x14ac:dyDescent="0.25">
      <c r="L228" s="239" t="s">
        <v>38</v>
      </c>
      <c r="M228" s="240">
        <f t="shared" ref="M228:P228" si="258">+M225+M226+M227</f>
        <v>144</v>
      </c>
      <c r="N228" s="456">
        <f t="shared" si="258"/>
        <v>1</v>
      </c>
      <c r="O228" s="457">
        <f t="shared" si="258"/>
        <v>145</v>
      </c>
      <c r="P228" s="456">
        <f t="shared" si="258"/>
        <v>0</v>
      </c>
      <c r="Q228" s="457">
        <f t="shared" si="255"/>
        <v>145</v>
      </c>
      <c r="R228" s="240">
        <f t="shared" ref="R228:U228" si="259">+R225+R226+R227</f>
        <v>106</v>
      </c>
      <c r="S228" s="456">
        <f t="shared" si="259"/>
        <v>2</v>
      </c>
      <c r="T228" s="457">
        <f t="shared" si="259"/>
        <v>108</v>
      </c>
      <c r="U228" s="456">
        <f t="shared" si="259"/>
        <v>0</v>
      </c>
      <c r="V228" s="457">
        <f t="shared" si="257"/>
        <v>108</v>
      </c>
      <c r="W228" s="458">
        <f t="shared" si="253"/>
        <v>-25.517241379310342</v>
      </c>
    </row>
    <row r="229" spans="1:23" ht="13.5" thickTop="1" x14ac:dyDescent="0.2">
      <c r="L229" s="441" t="s">
        <v>13</v>
      </c>
      <c r="M229" s="453">
        <f t="shared" ref="M229:N231" si="260">+M175+M202</f>
        <v>51</v>
      </c>
      <c r="N229" s="454">
        <f t="shared" si="260"/>
        <v>0</v>
      </c>
      <c r="O229" s="236">
        <f t="shared" ref="O229" si="261">M229+N229</f>
        <v>51</v>
      </c>
      <c r="P229" s="469">
        <f>+P175+P202</f>
        <v>0</v>
      </c>
      <c r="Q229" s="337">
        <f t="shared" si="255"/>
        <v>51</v>
      </c>
      <c r="R229" s="453">
        <f t="shared" ref="R229:S231" si="262">+R175+R202</f>
        <v>29</v>
      </c>
      <c r="S229" s="454">
        <f t="shared" si="262"/>
        <v>0</v>
      </c>
      <c r="T229" s="236">
        <f>R229+S229</f>
        <v>29</v>
      </c>
      <c r="U229" s="469">
        <f>+U175+U202</f>
        <v>0</v>
      </c>
      <c r="V229" s="337">
        <f t="shared" si="257"/>
        <v>29</v>
      </c>
      <c r="W229" s="466">
        <f t="shared" si="253"/>
        <v>-43.137254901960787</v>
      </c>
    </row>
    <row r="230" spans="1:23" x14ac:dyDescent="0.2">
      <c r="L230" s="441" t="s">
        <v>14</v>
      </c>
      <c r="M230" s="453">
        <f t="shared" si="260"/>
        <v>33</v>
      </c>
      <c r="N230" s="454">
        <f t="shared" si="260"/>
        <v>0</v>
      </c>
      <c r="O230" s="244">
        <f>M230+N230</f>
        <v>33</v>
      </c>
      <c r="P230" s="469">
        <f>+P176+P203</f>
        <v>0</v>
      </c>
      <c r="Q230" s="236">
        <f>O230+P230</f>
        <v>33</v>
      </c>
      <c r="R230" s="453">
        <f t="shared" si="262"/>
        <v>19</v>
      </c>
      <c r="S230" s="454">
        <f t="shared" si="262"/>
        <v>0</v>
      </c>
      <c r="T230" s="244">
        <f t="shared" ref="T230:T233" si="263">R230+S230</f>
        <v>19</v>
      </c>
      <c r="U230" s="469">
        <f>+U176+U203</f>
        <v>0</v>
      </c>
      <c r="V230" s="236">
        <f>T230+U230</f>
        <v>19</v>
      </c>
      <c r="W230" s="466">
        <f>IF(Q230=0,0,((V230/Q230)-1)*100)</f>
        <v>-42.424242424242422</v>
      </c>
    </row>
    <row r="231" spans="1:23" ht="13.5" thickBot="1" x14ac:dyDescent="0.25">
      <c r="L231" s="441" t="s">
        <v>15</v>
      </c>
      <c r="M231" s="470">
        <f t="shared" si="260"/>
        <v>34</v>
      </c>
      <c r="N231" s="459">
        <f t="shared" si="260"/>
        <v>2</v>
      </c>
      <c r="O231" s="266">
        <f t="shared" ref="O231" si="264">M231+N231</f>
        <v>36</v>
      </c>
      <c r="P231" s="467">
        <f>+P177+P204</f>
        <v>0</v>
      </c>
      <c r="Q231" s="345">
        <f>O231+P231</f>
        <v>36</v>
      </c>
      <c r="R231" s="470">
        <f t="shared" si="262"/>
        <v>17</v>
      </c>
      <c r="S231" s="459">
        <f t="shared" si="262"/>
        <v>0</v>
      </c>
      <c r="T231" s="266">
        <f t="shared" si="263"/>
        <v>17</v>
      </c>
      <c r="U231" s="467">
        <f>+U177+U204</f>
        <v>0</v>
      </c>
      <c r="V231" s="345">
        <f>T231+U231</f>
        <v>17</v>
      </c>
      <c r="W231" s="466">
        <f>IF(Q231=0,0,((V231/Q231)-1)*100)</f>
        <v>-52.777777777777779</v>
      </c>
    </row>
    <row r="232" spans="1:23" ht="14.25" thickTop="1" thickBot="1" x14ac:dyDescent="0.25">
      <c r="L232" s="239" t="s">
        <v>61</v>
      </c>
      <c r="M232" s="240">
        <f>+M229+M230+M231</f>
        <v>118</v>
      </c>
      <c r="N232" s="456">
        <f t="shared" ref="N232" si="265">+N229+N230+N231</f>
        <v>2</v>
      </c>
      <c r="O232" s="457">
        <f t="shared" ref="O232" si="266">+O229+O230+O231</f>
        <v>120</v>
      </c>
      <c r="P232" s="456">
        <f t="shared" ref="P232" si="267">+P229+P230+P231</f>
        <v>0</v>
      </c>
      <c r="Q232" s="457">
        <f t="shared" ref="Q232" si="268">+Q229+Q230+Q231</f>
        <v>120</v>
      </c>
      <c r="R232" s="240">
        <f>+R229+R230+R231</f>
        <v>65</v>
      </c>
      <c r="S232" s="456">
        <f t="shared" ref="S232:V232" si="269">+S229+S230+S231</f>
        <v>0</v>
      </c>
      <c r="T232" s="457">
        <f t="shared" si="263"/>
        <v>65</v>
      </c>
      <c r="U232" s="456">
        <f t="shared" si="269"/>
        <v>0</v>
      </c>
      <c r="V232" s="457">
        <f t="shared" si="269"/>
        <v>65</v>
      </c>
      <c r="W232" s="458">
        <f>IF(Q232=0,0,((V232/Q232)-1)*100)</f>
        <v>-45.833333333333336</v>
      </c>
    </row>
    <row r="233" spans="1:23" ht="13.5" thickTop="1" x14ac:dyDescent="0.2">
      <c r="L233" s="441" t="s">
        <v>16</v>
      </c>
      <c r="M233" s="453">
        <f>+M179+M206</f>
        <v>42</v>
      </c>
      <c r="N233" s="454">
        <f>+N179+N206</f>
        <v>3</v>
      </c>
      <c r="O233" s="236">
        <f t="shared" ref="O233" si="270">M233+N233</f>
        <v>45</v>
      </c>
      <c r="P233" s="465">
        <f>+P179+P206</f>
        <v>0</v>
      </c>
      <c r="Q233" s="265">
        <f t="shared" ref="Q233" si="271">O233+P233</f>
        <v>45</v>
      </c>
      <c r="R233" s="453">
        <f>+R179+R206</f>
        <v>0</v>
      </c>
      <c r="S233" s="454">
        <f>+S179+S206</f>
        <v>0</v>
      </c>
      <c r="T233" s="236">
        <f t="shared" si="263"/>
        <v>0</v>
      </c>
      <c r="U233" s="465">
        <f>+U179+U206</f>
        <v>0</v>
      </c>
      <c r="V233" s="265">
        <f t="shared" si="257"/>
        <v>0</v>
      </c>
      <c r="W233" s="466">
        <f t="shared" si="253"/>
        <v>-100</v>
      </c>
    </row>
    <row r="234" spans="1:23" ht="13.5" thickBot="1" x14ac:dyDescent="0.25">
      <c r="L234" s="441" t="s">
        <v>66</v>
      </c>
      <c r="M234" s="453">
        <f>+M180+M207</f>
        <v>37</v>
      </c>
      <c r="N234" s="454">
        <f>+N180+N207</f>
        <v>1</v>
      </c>
      <c r="O234" s="236">
        <f>M234+N234</f>
        <v>38</v>
      </c>
      <c r="P234" s="465">
        <f>+P180+P207</f>
        <v>0</v>
      </c>
      <c r="Q234" s="265">
        <f>O234+P234</f>
        <v>38</v>
      </c>
      <c r="R234" s="453">
        <f>+R180+R207</f>
        <v>0</v>
      </c>
      <c r="S234" s="454">
        <f>+S180+S207</f>
        <v>0</v>
      </c>
      <c r="T234" s="236">
        <f>R234+S234</f>
        <v>0</v>
      </c>
      <c r="U234" s="465">
        <f>+U180+U207</f>
        <v>0</v>
      </c>
      <c r="V234" s="265">
        <f>T234+U234</f>
        <v>0</v>
      </c>
      <c r="W234" s="466">
        <f>IF(Q234=0,0,((V234/Q234)-1)*100)</f>
        <v>-100</v>
      </c>
    </row>
    <row r="235" spans="1:23" s="1" customFormat="1" ht="14.25" thickTop="1" thickBot="1" x14ac:dyDescent="0.25">
      <c r="A235" s="3"/>
      <c r="I235" s="2"/>
      <c r="K235" s="3"/>
      <c r="L235" s="239" t="s">
        <v>67</v>
      </c>
      <c r="M235" s="240">
        <f>M232+M233+M234</f>
        <v>197</v>
      </c>
      <c r="N235" s="241">
        <f t="shared" ref="N235" si="272">N232+N233+N234</f>
        <v>6</v>
      </c>
      <c r="O235" s="242">
        <f t="shared" ref="O235" si="273">O232+O233+O234</f>
        <v>203</v>
      </c>
      <c r="P235" s="240">
        <f t="shared" ref="P235" si="274">P232+P233+P234</f>
        <v>0</v>
      </c>
      <c r="Q235" s="242">
        <f t="shared" ref="Q235" si="275">Q232+Q233+Q234</f>
        <v>203</v>
      </c>
      <c r="R235" s="240">
        <f t="shared" ref="R235" si="276">R232+R233+R234</f>
        <v>65</v>
      </c>
      <c r="S235" s="241">
        <f t="shared" ref="S235" si="277">S232+S233+S234</f>
        <v>0</v>
      </c>
      <c r="T235" s="242">
        <f t="shared" ref="T235" si="278">T232+T233+T234</f>
        <v>65</v>
      </c>
      <c r="U235" s="240">
        <f t="shared" ref="U235" si="279">U232+U233+U234</f>
        <v>0</v>
      </c>
      <c r="V235" s="242">
        <f t="shared" ref="V235" si="280">V232+V233+V234</f>
        <v>65</v>
      </c>
      <c r="W235" s="243">
        <f t="shared" ref="W235:W236" si="281">IF(Q235=0,0,((V235/Q235)-1)*100)</f>
        <v>-67.980295566502463</v>
      </c>
    </row>
    <row r="236" spans="1:23" s="1" customFormat="1" ht="14.25" thickTop="1" thickBot="1" x14ac:dyDescent="0.25">
      <c r="A236" s="3"/>
      <c r="I236" s="2"/>
      <c r="K236" s="3"/>
      <c r="L236" s="239" t="s">
        <v>68</v>
      </c>
      <c r="M236" s="240">
        <f>+M228+M232+M233+M234</f>
        <v>341</v>
      </c>
      <c r="N236" s="241">
        <f t="shared" ref="N236:V236" si="282">+N228+N232+N233+N234</f>
        <v>7</v>
      </c>
      <c r="O236" s="242">
        <f t="shared" si="282"/>
        <v>348</v>
      </c>
      <c r="P236" s="240">
        <f t="shared" si="282"/>
        <v>0</v>
      </c>
      <c r="Q236" s="242">
        <f t="shared" si="282"/>
        <v>348</v>
      </c>
      <c r="R236" s="240">
        <f t="shared" si="282"/>
        <v>171</v>
      </c>
      <c r="S236" s="241">
        <f t="shared" si="282"/>
        <v>2</v>
      </c>
      <c r="T236" s="242">
        <f t="shared" si="282"/>
        <v>173</v>
      </c>
      <c r="U236" s="240">
        <f t="shared" si="282"/>
        <v>0</v>
      </c>
      <c r="V236" s="242">
        <f t="shared" si="282"/>
        <v>173</v>
      </c>
      <c r="W236" s="243">
        <f t="shared" si="281"/>
        <v>-50.287356321839084</v>
      </c>
    </row>
    <row r="237" spans="1:23" ht="14.25" thickTop="1" thickBot="1" x14ac:dyDescent="0.25">
      <c r="L237" s="441" t="s">
        <v>18</v>
      </c>
      <c r="M237" s="453">
        <f>+M183+M210</f>
        <v>37</v>
      </c>
      <c r="N237" s="454">
        <f>+N183+N210</f>
        <v>0</v>
      </c>
      <c r="O237" s="244">
        <f>M237+N237</f>
        <v>37</v>
      </c>
      <c r="P237" s="467">
        <f>+P183+P210</f>
        <v>0</v>
      </c>
      <c r="Q237" s="265">
        <f>O237+P237</f>
        <v>37</v>
      </c>
      <c r="R237" s="453"/>
      <c r="S237" s="454"/>
      <c r="T237" s="244"/>
      <c r="U237" s="467"/>
      <c r="V237" s="265"/>
      <c r="W237" s="466"/>
    </row>
    <row r="238" spans="1:23" ht="14.25" thickTop="1" thickBot="1" x14ac:dyDescent="0.25">
      <c r="L238" s="246" t="s">
        <v>19</v>
      </c>
      <c r="M238" s="247">
        <f t="shared" ref="M238:Q238" si="283">+M233+M234+M237</f>
        <v>116</v>
      </c>
      <c r="N238" s="460">
        <f t="shared" si="283"/>
        <v>4</v>
      </c>
      <c r="O238" s="461">
        <f t="shared" si="283"/>
        <v>120</v>
      </c>
      <c r="P238" s="460">
        <f t="shared" si="283"/>
        <v>0</v>
      </c>
      <c r="Q238" s="461">
        <f t="shared" si="283"/>
        <v>120</v>
      </c>
      <c r="R238" s="247"/>
      <c r="S238" s="460"/>
      <c r="T238" s="461"/>
      <c r="U238" s="460"/>
      <c r="V238" s="461"/>
      <c r="W238" s="250"/>
    </row>
    <row r="239" spans="1:23" ht="13.5" thickTop="1" x14ac:dyDescent="0.2">
      <c r="A239" s="399"/>
      <c r="K239" s="399"/>
      <c r="L239" s="441" t="s">
        <v>21</v>
      </c>
      <c r="M239" s="453">
        <f t="shared" ref="M239:N241" si="284">+M185+M212</f>
        <v>31</v>
      </c>
      <c r="N239" s="454">
        <f t="shared" si="284"/>
        <v>2</v>
      </c>
      <c r="O239" s="244">
        <f>M239+N239</f>
        <v>33</v>
      </c>
      <c r="P239" s="468">
        <f>+P185+P212</f>
        <v>0</v>
      </c>
      <c r="Q239" s="265">
        <f>O239+P239</f>
        <v>33</v>
      </c>
      <c r="R239" s="453"/>
      <c r="S239" s="454"/>
      <c r="T239" s="244"/>
      <c r="U239" s="468"/>
      <c r="V239" s="265"/>
      <c r="W239" s="466"/>
    </row>
    <row r="240" spans="1:23" x14ac:dyDescent="0.2">
      <c r="A240" s="399"/>
      <c r="K240" s="399"/>
      <c r="L240" s="441" t="s">
        <v>22</v>
      </c>
      <c r="M240" s="453">
        <f t="shared" si="284"/>
        <v>28</v>
      </c>
      <c r="N240" s="454">
        <f t="shared" si="284"/>
        <v>0</v>
      </c>
      <c r="O240" s="244">
        <f>M240+N240</f>
        <v>28</v>
      </c>
      <c r="P240" s="465">
        <f>+P186+P213</f>
        <v>0</v>
      </c>
      <c r="Q240" s="265">
        <f>O240+P240</f>
        <v>28</v>
      </c>
      <c r="R240" s="453"/>
      <c r="S240" s="454"/>
      <c r="T240" s="244"/>
      <c r="U240" s="465"/>
      <c r="V240" s="265"/>
      <c r="W240" s="466"/>
    </row>
    <row r="241" spans="1:23" ht="13.5" thickBot="1" x14ac:dyDescent="0.25">
      <c r="A241" s="399"/>
      <c r="K241" s="399"/>
      <c r="L241" s="441" t="s">
        <v>23</v>
      </c>
      <c r="M241" s="453">
        <f t="shared" si="284"/>
        <v>29</v>
      </c>
      <c r="N241" s="454">
        <f t="shared" si="284"/>
        <v>0</v>
      </c>
      <c r="O241" s="244">
        <f t="shared" ref="O241" si="285">M241+N241</f>
        <v>29</v>
      </c>
      <c r="P241" s="465">
        <f>+P187+P214</f>
        <v>0</v>
      </c>
      <c r="Q241" s="265">
        <f t="shared" ref="Q241:Q243" si="286">O241+P241</f>
        <v>29</v>
      </c>
      <c r="R241" s="453"/>
      <c r="S241" s="454"/>
      <c r="T241" s="244"/>
      <c r="U241" s="465"/>
      <c r="V241" s="265"/>
      <c r="W241" s="466"/>
    </row>
    <row r="242" spans="1:23" ht="14.25" thickTop="1" thickBot="1" x14ac:dyDescent="0.25">
      <c r="L242" s="239" t="s">
        <v>40</v>
      </c>
      <c r="M242" s="240">
        <f t="shared" ref="M242:P242" si="287">+M239+M240+M241</f>
        <v>88</v>
      </c>
      <c r="N242" s="456">
        <f t="shared" si="287"/>
        <v>2</v>
      </c>
      <c r="O242" s="457">
        <f t="shared" si="287"/>
        <v>90</v>
      </c>
      <c r="P242" s="456">
        <f t="shared" si="287"/>
        <v>0</v>
      </c>
      <c r="Q242" s="457">
        <f t="shared" si="286"/>
        <v>90</v>
      </c>
      <c r="R242" s="240"/>
      <c r="S242" s="456"/>
      <c r="T242" s="457"/>
      <c r="U242" s="456"/>
      <c r="V242" s="457"/>
      <c r="W242" s="458"/>
    </row>
    <row r="243" spans="1:23" ht="14.25" thickTop="1" thickBot="1" x14ac:dyDescent="0.25">
      <c r="L243" s="239" t="s">
        <v>63</v>
      </c>
      <c r="M243" s="240">
        <f>+M228+M232+M238+M242</f>
        <v>466</v>
      </c>
      <c r="N243" s="241">
        <f>+N228+N232+N238+N242</f>
        <v>9</v>
      </c>
      <c r="O243" s="242">
        <f>+O228+O232+O238+O242</f>
        <v>475</v>
      </c>
      <c r="P243" s="240">
        <f>+P228+P232+P238+P242</f>
        <v>0</v>
      </c>
      <c r="Q243" s="242">
        <f t="shared" si="286"/>
        <v>475</v>
      </c>
      <c r="R243" s="240"/>
      <c r="S243" s="241"/>
      <c r="T243" s="242"/>
      <c r="U243" s="240"/>
      <c r="V243" s="242"/>
      <c r="W243" s="243"/>
    </row>
    <row r="244" spans="1:23" ht="13.5" thickTop="1" x14ac:dyDescent="0.2">
      <c r="L244" s="463" t="s">
        <v>60</v>
      </c>
      <c r="M244" s="437"/>
      <c r="N244" s="437"/>
      <c r="O244" s="437"/>
      <c r="P244" s="437"/>
      <c r="Q244" s="437"/>
      <c r="R244" s="437"/>
      <c r="S244" s="437"/>
      <c r="T244" s="437"/>
      <c r="U244" s="437"/>
      <c r="V244" s="437"/>
      <c r="W244" s="437"/>
    </row>
  </sheetData>
  <sheetProtection algorithmName="SHA-512" hashValue="yizAnam8STXpLsFd2D6NMiJbXpauxhE/2PMEGFaVFo9j6TMwB66h8lTl9Qp+aTvrpnblF8dZDAaJfq2vzpLNSw==" saltValue="bdgTki7jO7Ylg4O+VG4PYw==" spinCount="100000" sheet="1" objects="1" scenarios="1"/>
  <mergeCells count="42">
    <mergeCell ref="L218:W218"/>
    <mergeCell ref="L219:W219"/>
    <mergeCell ref="L164:W164"/>
    <mergeCell ref="L165:W165"/>
    <mergeCell ref="L191:W191"/>
    <mergeCell ref="L192:W192"/>
    <mergeCell ref="B2:I2"/>
    <mergeCell ref="L2:W2"/>
    <mergeCell ref="B3:I3"/>
    <mergeCell ref="L3:W3"/>
    <mergeCell ref="C5:E5"/>
    <mergeCell ref="F5:H5"/>
    <mergeCell ref="M5:Q5"/>
    <mergeCell ref="R5:V5"/>
    <mergeCell ref="B29:I29"/>
    <mergeCell ref="L29:W29"/>
    <mergeCell ref="B30:I30"/>
    <mergeCell ref="L30:W30"/>
    <mergeCell ref="C32:E32"/>
    <mergeCell ref="F32:H32"/>
    <mergeCell ref="M32:Q32"/>
    <mergeCell ref="R32:V32"/>
    <mergeCell ref="B56:I56"/>
    <mergeCell ref="L56:W56"/>
    <mergeCell ref="B57:I57"/>
    <mergeCell ref="L57:W57"/>
    <mergeCell ref="C59:E59"/>
    <mergeCell ref="F59:H59"/>
    <mergeCell ref="M59:Q59"/>
    <mergeCell ref="R59:V59"/>
    <mergeCell ref="L83:W83"/>
    <mergeCell ref="M86:Q86"/>
    <mergeCell ref="R86:V86"/>
    <mergeCell ref="M113:Q113"/>
    <mergeCell ref="R113:V113"/>
    <mergeCell ref="M140:Q140"/>
    <mergeCell ref="R140:V140"/>
    <mergeCell ref="L84:W84"/>
    <mergeCell ref="L110:W110"/>
    <mergeCell ref="L111:W111"/>
    <mergeCell ref="L137:W137"/>
    <mergeCell ref="L138:W138"/>
  </mergeCells>
  <conditionalFormatting sqref="K50:K58 A50:A58 A131:A139 K131:K139 K212:K220 A212:A220 K239:K1048576 A239:A1048576 K33:K42 A33:A42 K60:K69 A60:A69 K195:K204 A195:A204 K222:K231 A222:A231 A114:A123 K114:K123 A141:A150 K141:K150 K158:K177 A158:A177 A1:A18 A20:A31 K1:K18 K20:K31 K48 K44:K45 A48 A44:A45 K75 K71:K72 A75 A71:A72 K77:K99 K101:K112 A77:A99 A101:A112 K129 K125:K126 A129 A125:A126 K156 K152:K153 A156 A152:A153 A183:A193 A179:A180 K183:K193 K179:K180 K210 K206:K207 A210 A206:A207 K237 K233:K234 A237 A233:A234">
    <cfRule type="containsText" dxfId="182" priority="384" operator="containsText" text="NOT OK">
      <formula>NOT(ISERROR(SEARCH("NOT OK",A1)))</formula>
    </cfRule>
  </conditionalFormatting>
  <conditionalFormatting sqref="A32 K32">
    <cfRule type="containsText" dxfId="181" priority="371" operator="containsText" text="NOT OK">
      <formula>NOT(ISERROR(SEARCH("NOT OK",A32)))</formula>
    </cfRule>
  </conditionalFormatting>
  <conditionalFormatting sqref="A59 K59">
    <cfRule type="containsText" dxfId="180" priority="370" operator="containsText" text="NOT OK">
      <formula>NOT(ISERROR(SEARCH("NOT OK",A59)))</formula>
    </cfRule>
  </conditionalFormatting>
  <conditionalFormatting sqref="A194 K194">
    <cfRule type="containsText" dxfId="179" priority="367" operator="containsText" text="NOT OK">
      <formula>NOT(ISERROR(SEARCH("NOT OK",A194)))</formula>
    </cfRule>
  </conditionalFormatting>
  <conditionalFormatting sqref="K113 A113">
    <cfRule type="containsText" dxfId="178" priority="369" operator="containsText" text="NOT OK">
      <formula>NOT(ISERROR(SEARCH("NOT OK",A113)))</formula>
    </cfRule>
  </conditionalFormatting>
  <conditionalFormatting sqref="K140 A140">
    <cfRule type="containsText" dxfId="177" priority="368" operator="containsText" text="NOT OK">
      <formula>NOT(ISERROR(SEARCH("NOT OK",A140)))</formula>
    </cfRule>
  </conditionalFormatting>
  <conditionalFormatting sqref="A221 K221">
    <cfRule type="containsText" dxfId="176" priority="366" operator="containsText" text="NOT OK">
      <formula>NOT(ISERROR(SEARCH("NOT OK",A221)))</formula>
    </cfRule>
  </conditionalFormatting>
  <conditionalFormatting sqref="A15:A16 K15:K16">
    <cfRule type="containsText" dxfId="175" priority="365" operator="containsText" text="NOT OK">
      <formula>NOT(ISERROR(SEARCH("NOT OK",A15)))</formula>
    </cfRule>
  </conditionalFormatting>
  <conditionalFormatting sqref="K42 A42">
    <cfRule type="containsText" dxfId="174" priority="364" operator="containsText" text="NOT OK">
      <formula>NOT(ISERROR(SEARCH("NOT OK",A42)))</formula>
    </cfRule>
  </conditionalFormatting>
  <conditionalFormatting sqref="K69 A69">
    <cfRule type="containsText" dxfId="173" priority="363" operator="containsText" text="NOT OK">
      <formula>NOT(ISERROR(SEARCH("NOT OK",A69)))</formula>
    </cfRule>
  </conditionalFormatting>
  <conditionalFormatting sqref="A123 K123">
    <cfRule type="containsText" dxfId="172" priority="361" operator="containsText" text="NOT OK">
      <formula>NOT(ISERROR(SEARCH("NOT OK",A123)))</formula>
    </cfRule>
  </conditionalFormatting>
  <conditionalFormatting sqref="K150 A150">
    <cfRule type="containsText" dxfId="171" priority="360" operator="containsText" text="NOT OK">
      <formula>NOT(ISERROR(SEARCH("NOT OK",A150)))</formula>
    </cfRule>
  </conditionalFormatting>
  <conditionalFormatting sqref="K204 A204">
    <cfRule type="containsText" dxfId="170" priority="358" operator="containsText" text="NOT OK">
      <formula>NOT(ISERROR(SEARCH("NOT OK",A204)))</formula>
    </cfRule>
  </conditionalFormatting>
  <conditionalFormatting sqref="K231 A231">
    <cfRule type="containsText" dxfId="169" priority="357" operator="containsText" text="NOT OK">
      <formula>NOT(ISERROR(SEARCH("NOT OK",A231)))</formula>
    </cfRule>
  </conditionalFormatting>
  <conditionalFormatting sqref="A231 K231">
    <cfRule type="containsText" dxfId="168" priority="356" operator="containsText" text="NOT OK">
      <formula>NOT(ISERROR(SEARCH("NOT OK",A231)))</formula>
    </cfRule>
  </conditionalFormatting>
  <conditionalFormatting sqref="A27 K27">
    <cfRule type="containsText" dxfId="167" priority="349" operator="containsText" text="NOT OK">
      <formula>NOT(ISERROR(SEARCH("NOT OK",A27)))</formula>
    </cfRule>
  </conditionalFormatting>
  <conditionalFormatting sqref="K108 A108">
    <cfRule type="containsText" dxfId="166" priority="348" operator="containsText" text="NOT OK">
      <formula>NOT(ISERROR(SEARCH("NOT OK",A108)))</formula>
    </cfRule>
  </conditionalFormatting>
  <conditionalFormatting sqref="A189 K189">
    <cfRule type="containsText" dxfId="165" priority="346" operator="containsText" text="NOT OK">
      <formula>NOT(ISERROR(SEARCH("NOT OK",A189)))</formula>
    </cfRule>
  </conditionalFormatting>
  <conditionalFormatting sqref="A54 K54">
    <cfRule type="containsText" dxfId="164" priority="333" operator="containsText" text="NOT OK">
      <formula>NOT(ISERROR(SEARCH("NOT OK",A54)))</formula>
    </cfRule>
  </conditionalFormatting>
  <conditionalFormatting sqref="A81 K81">
    <cfRule type="containsText" dxfId="163" priority="331" operator="containsText" text="NOT OK">
      <formula>NOT(ISERROR(SEARCH("NOT OK",A81)))</formula>
    </cfRule>
  </conditionalFormatting>
  <conditionalFormatting sqref="K135 A135">
    <cfRule type="containsText" dxfId="162" priority="330" operator="containsText" text="NOT OK">
      <formula>NOT(ISERROR(SEARCH("NOT OK",A135)))</formula>
    </cfRule>
  </conditionalFormatting>
  <conditionalFormatting sqref="K162 A162">
    <cfRule type="containsText" dxfId="161" priority="328" operator="containsText" text="NOT OK">
      <formula>NOT(ISERROR(SEARCH("NOT OK",A162)))</formula>
    </cfRule>
  </conditionalFormatting>
  <conditionalFormatting sqref="A216 K216">
    <cfRule type="containsText" dxfId="160" priority="326" operator="containsText" text="NOT OK">
      <formula>NOT(ISERROR(SEARCH("NOT OK",A216)))</formula>
    </cfRule>
  </conditionalFormatting>
  <conditionalFormatting sqref="A243 K243">
    <cfRule type="containsText" dxfId="159" priority="324" operator="containsText" text="NOT OK">
      <formula>NOT(ISERROR(SEARCH("NOT OK",A243)))</formula>
    </cfRule>
  </conditionalFormatting>
  <conditionalFormatting sqref="A49:A51 K49:K51">
    <cfRule type="containsText" dxfId="158" priority="181" operator="containsText" text="NOT OK">
      <formula>NOT(ISERROR(SEARCH("NOT OK",A49)))</formula>
    </cfRule>
  </conditionalFormatting>
  <conditionalFormatting sqref="A76:A78 K76:K78">
    <cfRule type="containsText" dxfId="157" priority="177" operator="containsText" text="NOT OK">
      <formula>NOT(ISERROR(SEARCH("NOT OK",A76)))</formula>
    </cfRule>
  </conditionalFormatting>
  <conditionalFormatting sqref="A130:A132 K130:K132">
    <cfRule type="containsText" dxfId="156" priority="173" operator="containsText" text="NOT OK">
      <formula>NOT(ISERROR(SEARCH("NOT OK",A130)))</formula>
    </cfRule>
  </conditionalFormatting>
  <conditionalFormatting sqref="A157:A159 K157:K159">
    <cfRule type="containsText" dxfId="155" priority="170" operator="containsText" text="NOT OK">
      <formula>NOT(ISERROR(SEARCH("NOT OK",A157)))</formula>
    </cfRule>
  </conditionalFormatting>
  <conditionalFormatting sqref="K211:K213 A211:A213">
    <cfRule type="containsText" dxfId="154" priority="167" operator="containsText" text="NOT OK">
      <formula>NOT(ISERROR(SEARCH("NOT OK",A211)))</formula>
    </cfRule>
  </conditionalFormatting>
  <conditionalFormatting sqref="K238:K240 A238:A240">
    <cfRule type="containsText" dxfId="153" priority="164" operator="containsText" text="NOT OK">
      <formula>NOT(ISERROR(SEARCH("NOT OK",A238)))</formula>
    </cfRule>
  </conditionalFormatting>
  <conditionalFormatting sqref="A20 K20">
    <cfRule type="containsText" dxfId="152" priority="117" operator="containsText" text="NOT OK">
      <formula>NOT(ISERROR(SEARCH("NOT OK",A20)))</formula>
    </cfRule>
  </conditionalFormatting>
  <conditionalFormatting sqref="K101 A101">
    <cfRule type="containsText" dxfId="151" priority="114" operator="containsText" text="NOT OK">
      <formula>NOT(ISERROR(SEARCH("NOT OK",A101)))</formula>
    </cfRule>
  </conditionalFormatting>
  <conditionalFormatting sqref="K43 A43">
    <cfRule type="containsText" dxfId="150" priority="59" operator="containsText" text="NOT OK">
      <formula>NOT(ISERROR(SEARCH("NOT OK",A43)))</formula>
    </cfRule>
  </conditionalFormatting>
  <conditionalFormatting sqref="K232 A232">
    <cfRule type="containsText" dxfId="149" priority="51" operator="containsText" text="NOT OK">
      <formula>NOT(ISERROR(SEARCH("NOT OK",A232)))</formula>
    </cfRule>
  </conditionalFormatting>
  <conditionalFormatting sqref="A43 K43">
    <cfRule type="containsText" dxfId="148" priority="58" operator="containsText" text="NOT OK">
      <formula>NOT(ISERROR(SEARCH("NOT OK",A43)))</formula>
    </cfRule>
  </conditionalFormatting>
  <conditionalFormatting sqref="K19 A19">
    <cfRule type="containsText" dxfId="147" priority="49" operator="containsText" text="NOT OK">
      <formula>NOT(ISERROR(SEARCH("NOT OK",A19)))</formula>
    </cfRule>
  </conditionalFormatting>
  <conditionalFormatting sqref="K70 A70">
    <cfRule type="containsText" dxfId="146" priority="46" operator="containsText" text="NOT OK">
      <formula>NOT(ISERROR(SEARCH("NOT OK",A70)))</formula>
    </cfRule>
  </conditionalFormatting>
  <conditionalFormatting sqref="A70 K70">
    <cfRule type="containsText" dxfId="145" priority="45" operator="containsText" text="NOT OK">
      <formula>NOT(ISERROR(SEARCH("NOT OK",A70)))</formula>
    </cfRule>
  </conditionalFormatting>
  <conditionalFormatting sqref="K100 A100">
    <cfRule type="containsText" dxfId="144" priority="38" operator="containsText" text="NOT OK">
      <formula>NOT(ISERROR(SEARCH("NOT OK",A100)))</formula>
    </cfRule>
  </conditionalFormatting>
  <conditionalFormatting sqref="A124 K124">
    <cfRule type="containsText" dxfId="143" priority="37" operator="containsText" text="NOT OK">
      <formula>NOT(ISERROR(SEARCH("NOT OK",A124)))</formula>
    </cfRule>
  </conditionalFormatting>
  <conditionalFormatting sqref="A151 K151">
    <cfRule type="containsText" dxfId="142" priority="32" operator="containsText" text="NOT OK">
      <formula>NOT(ISERROR(SEARCH("NOT OK",A151)))</formula>
    </cfRule>
  </conditionalFormatting>
  <conditionalFormatting sqref="A182 K182">
    <cfRule type="containsText" dxfId="141" priority="25" operator="containsText" text="NOT OK">
      <formula>NOT(ISERROR(SEARCH("NOT OK",A182)))</formula>
    </cfRule>
  </conditionalFormatting>
  <conditionalFormatting sqref="K181 A181">
    <cfRule type="containsText" dxfId="140" priority="24" operator="containsText" text="NOT OK">
      <formula>NOT(ISERROR(SEARCH("NOT OK",A181)))</formula>
    </cfRule>
  </conditionalFormatting>
  <conditionalFormatting sqref="K178 A178">
    <cfRule type="containsText" dxfId="139" priority="26" operator="containsText" text="NOT OK">
      <formula>NOT(ISERROR(SEARCH("NOT OK",A178)))</formula>
    </cfRule>
  </conditionalFormatting>
  <conditionalFormatting sqref="K205 A205">
    <cfRule type="containsText" dxfId="138" priority="23" operator="containsText" text="NOT OK">
      <formula>NOT(ISERROR(SEARCH("NOT OK",A205)))</formula>
    </cfRule>
  </conditionalFormatting>
  <conditionalFormatting sqref="A47 K47">
    <cfRule type="containsText" dxfId="137" priority="16" operator="containsText" text="NOT OK">
      <formula>NOT(ISERROR(SEARCH("NOT OK",A47)))</formula>
    </cfRule>
  </conditionalFormatting>
  <conditionalFormatting sqref="A47 K47">
    <cfRule type="containsText" dxfId="136" priority="15" operator="containsText" text="NOT OK">
      <formula>NOT(ISERROR(SEARCH("NOT OK",A47)))</formula>
    </cfRule>
  </conditionalFormatting>
  <conditionalFormatting sqref="K46 A46">
    <cfRule type="containsText" dxfId="135" priority="14" operator="containsText" text="NOT OK">
      <formula>NOT(ISERROR(SEARCH("NOT OK",A46)))</formula>
    </cfRule>
  </conditionalFormatting>
  <conditionalFormatting sqref="A74 K74">
    <cfRule type="containsText" dxfId="134" priority="13" operator="containsText" text="NOT OK">
      <formula>NOT(ISERROR(SEARCH("NOT OK",A74)))</formula>
    </cfRule>
  </conditionalFormatting>
  <conditionalFormatting sqref="A74 K74">
    <cfRule type="containsText" dxfId="133" priority="12" operator="containsText" text="NOT OK">
      <formula>NOT(ISERROR(SEARCH("NOT OK",A74)))</formula>
    </cfRule>
  </conditionalFormatting>
  <conditionalFormatting sqref="K73 A73">
    <cfRule type="containsText" dxfId="132" priority="11" operator="containsText" text="NOT OK">
      <formula>NOT(ISERROR(SEARCH("NOT OK",A73)))</formula>
    </cfRule>
  </conditionalFormatting>
  <conditionalFormatting sqref="K128 A128">
    <cfRule type="containsText" dxfId="131" priority="10" operator="containsText" text="NOT OK">
      <formula>NOT(ISERROR(SEARCH("NOT OK",A128)))</formula>
    </cfRule>
  </conditionalFormatting>
  <conditionalFormatting sqref="K128 A128">
    <cfRule type="containsText" dxfId="130" priority="9" operator="containsText" text="NOT OK">
      <formula>NOT(ISERROR(SEARCH("NOT OK",A128)))</formula>
    </cfRule>
  </conditionalFormatting>
  <conditionalFormatting sqref="K127 A127">
    <cfRule type="containsText" dxfId="129" priority="8" operator="containsText" text="NOT OK">
      <formula>NOT(ISERROR(SEARCH("NOT OK",A127)))</formula>
    </cfRule>
  </conditionalFormatting>
  <conditionalFormatting sqref="K155 A155">
    <cfRule type="containsText" dxfId="128" priority="7" operator="containsText" text="NOT OK">
      <formula>NOT(ISERROR(SEARCH("NOT OK",A155)))</formula>
    </cfRule>
  </conditionalFormatting>
  <conditionalFormatting sqref="K155 A155">
    <cfRule type="containsText" dxfId="127" priority="6" operator="containsText" text="NOT OK">
      <formula>NOT(ISERROR(SEARCH("NOT OK",A155)))</formula>
    </cfRule>
  </conditionalFormatting>
  <conditionalFormatting sqref="K154 A154">
    <cfRule type="containsText" dxfId="126" priority="5" operator="containsText" text="NOT OK">
      <formula>NOT(ISERROR(SEARCH("NOT OK",A154)))</formula>
    </cfRule>
  </conditionalFormatting>
  <conditionalFormatting sqref="A209 K209">
    <cfRule type="containsText" dxfId="125" priority="4" operator="containsText" text="NOT OK">
      <formula>NOT(ISERROR(SEARCH("NOT OK",A209)))</formula>
    </cfRule>
  </conditionalFormatting>
  <conditionalFormatting sqref="K208 A208">
    <cfRule type="containsText" dxfId="124" priority="3" operator="containsText" text="NOT OK">
      <formula>NOT(ISERROR(SEARCH("NOT OK",A208)))</formula>
    </cfRule>
  </conditionalFormatting>
  <conditionalFormatting sqref="A236 K236">
    <cfRule type="containsText" dxfId="123" priority="2" operator="containsText" text="NOT OK">
      <formula>NOT(ISERROR(SEARCH("NOT OK",A236)))</formula>
    </cfRule>
  </conditionalFormatting>
  <conditionalFormatting sqref="K235 A235">
    <cfRule type="containsText" dxfId="122" priority="1" operator="containsText" text="NOT OK">
      <formula>NOT(ISERROR(SEARCH("NOT OK",A235)))</formula>
    </cfRule>
  </conditionalFormatting>
  <printOptions horizontalCentered="1"/>
  <pageMargins left="0.55118110236220474" right="0.51181102362204722" top="0.74803149606299213" bottom="0.74803149606299213" header="0.31496062992125984" footer="0.31496062992125984"/>
  <pageSetup paperSize="9" scale="67" fitToHeight="4" orientation="portrait" r:id="rId1"/>
  <headerFooter alignWithMargins="0">
    <oddHeader>&amp;LMonthly Air Transport Statistics : Phuket International Airport</oddHeader>
  </headerFooter>
  <rowBreaks count="2" manualBreakCount="2">
    <brk id="82" min="11" max="22" man="1"/>
    <brk id="163" min="1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W244"/>
  <sheetViews>
    <sheetView zoomScaleNormal="100" workbookViewId="0">
      <selection activeCell="A11" sqref="A11"/>
    </sheetView>
  </sheetViews>
  <sheetFormatPr defaultColWidth="9.140625" defaultRowHeight="12.75" x14ac:dyDescent="0.2"/>
  <cols>
    <col min="1" max="1" width="9.140625" style="3"/>
    <col min="2" max="3" width="12.42578125" style="1" customWidth="1"/>
    <col min="4" max="4" width="13.5703125" style="1" customWidth="1"/>
    <col min="5" max="6" width="13" style="1" customWidth="1"/>
    <col min="7" max="7" width="12.28515625" style="1" customWidth="1"/>
    <col min="8" max="8" width="13.5703125" style="1" customWidth="1"/>
    <col min="9" max="9" width="11.7109375" style="2" customWidth="1"/>
    <col min="10" max="10" width="7" style="1" customWidth="1"/>
    <col min="11" max="11" width="9.140625" style="3"/>
    <col min="12" max="12" width="13" style="1" customWidth="1"/>
    <col min="13" max="13" width="14.42578125" style="1" customWidth="1"/>
    <col min="14" max="14" width="12.7109375" style="1" customWidth="1"/>
    <col min="15" max="15" width="16.140625" style="1" customWidth="1"/>
    <col min="16" max="16" width="12.7109375" style="1" customWidth="1"/>
    <col min="17" max="17" width="13.5703125" style="1" customWidth="1"/>
    <col min="18" max="18" width="13.85546875" style="1" customWidth="1"/>
    <col min="19" max="19" width="13.140625" style="1" customWidth="1"/>
    <col min="20" max="20" width="15.140625" style="1" customWidth="1"/>
    <col min="21" max="21" width="13.42578125" style="1" customWidth="1"/>
    <col min="22" max="22" width="13" style="1" customWidth="1"/>
    <col min="23" max="23" width="14.140625" style="2" customWidth="1"/>
    <col min="24" max="16384" width="9.140625" style="1"/>
  </cols>
  <sheetData>
    <row r="1" spans="1:23" ht="13.5" thickBot="1" x14ac:dyDescent="0.25"/>
    <row r="2" spans="1:23" ht="13.5" thickTop="1" x14ac:dyDescent="0.2">
      <c r="B2" s="528" t="s">
        <v>0</v>
      </c>
      <c r="C2" s="529"/>
      <c r="D2" s="529"/>
      <c r="E2" s="529"/>
      <c r="F2" s="529"/>
      <c r="G2" s="529"/>
      <c r="H2" s="529"/>
      <c r="I2" s="530"/>
      <c r="J2" s="3"/>
      <c r="L2" s="531" t="s">
        <v>1</v>
      </c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3"/>
    </row>
    <row r="3" spans="1:23" ht="13.5" thickBot="1" x14ac:dyDescent="0.25">
      <c r="B3" s="534" t="s">
        <v>46</v>
      </c>
      <c r="C3" s="535"/>
      <c r="D3" s="535"/>
      <c r="E3" s="535"/>
      <c r="F3" s="535"/>
      <c r="G3" s="535"/>
      <c r="H3" s="535"/>
      <c r="I3" s="536"/>
      <c r="J3" s="3"/>
      <c r="L3" s="537" t="s">
        <v>48</v>
      </c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9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540" t="s">
        <v>64</v>
      </c>
      <c r="D5" s="541"/>
      <c r="E5" s="542"/>
      <c r="F5" s="540" t="s">
        <v>65</v>
      </c>
      <c r="G5" s="541"/>
      <c r="H5" s="542"/>
      <c r="I5" s="105" t="s">
        <v>2</v>
      </c>
      <c r="J5" s="3"/>
      <c r="L5" s="11"/>
      <c r="M5" s="543" t="s">
        <v>64</v>
      </c>
      <c r="N5" s="544"/>
      <c r="O5" s="544"/>
      <c r="P5" s="544"/>
      <c r="Q5" s="545"/>
      <c r="R5" s="543" t="s">
        <v>65</v>
      </c>
      <c r="S5" s="544"/>
      <c r="T5" s="544"/>
      <c r="U5" s="544"/>
      <c r="V5" s="545"/>
      <c r="W5" s="12" t="s">
        <v>2</v>
      </c>
    </row>
    <row r="6" spans="1:23" ht="13.5" thickTop="1" x14ac:dyDescent="0.2">
      <c r="B6" s="106" t="s">
        <v>3</v>
      </c>
      <c r="C6" s="107"/>
      <c r="D6" s="108"/>
      <c r="E6" s="109"/>
      <c r="F6" s="107"/>
      <c r="G6" s="108"/>
      <c r="H6" s="109"/>
      <c r="I6" s="110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1"/>
      <c r="C7" s="112" t="s">
        <v>5</v>
      </c>
      <c r="D7" s="113" t="s">
        <v>6</v>
      </c>
      <c r="E7" s="506" t="s">
        <v>7</v>
      </c>
      <c r="F7" s="112" t="s">
        <v>5</v>
      </c>
      <c r="G7" s="113" t="s">
        <v>6</v>
      </c>
      <c r="H7" s="114" t="s">
        <v>7</v>
      </c>
      <c r="I7" s="115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x14ac:dyDescent="0.2">
      <c r="B8" s="106"/>
      <c r="C8" s="116"/>
      <c r="D8" s="117"/>
      <c r="E8" s="147"/>
      <c r="F8" s="116"/>
      <c r="G8" s="117"/>
      <c r="H8" s="147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10</v>
      </c>
      <c r="C9" s="120">
        <v>28</v>
      </c>
      <c r="D9" s="121">
        <v>27</v>
      </c>
      <c r="E9" s="144">
        <f>SUM(C9:D9)</f>
        <v>55</v>
      </c>
      <c r="F9" s="120">
        <v>42</v>
      </c>
      <c r="G9" s="121">
        <v>43</v>
      </c>
      <c r="H9" s="144">
        <f>SUM(F9:G9)</f>
        <v>85</v>
      </c>
      <c r="I9" s="123">
        <f>IF(E9=0,0,((H9/E9)-1)*100)</f>
        <v>54.54545454545454</v>
      </c>
      <c r="J9" s="3"/>
      <c r="L9" s="13" t="s">
        <v>10</v>
      </c>
      <c r="M9" s="39">
        <v>4120</v>
      </c>
      <c r="N9" s="37">
        <v>3457</v>
      </c>
      <c r="O9" s="165">
        <f>SUM(M9:N9)</f>
        <v>7577</v>
      </c>
      <c r="P9" s="140">
        <v>0</v>
      </c>
      <c r="Q9" s="165">
        <f t="shared" ref="Q9" si="0">O9+P9</f>
        <v>7577</v>
      </c>
      <c r="R9" s="39">
        <v>7067</v>
      </c>
      <c r="S9" s="37">
        <v>6653</v>
      </c>
      <c r="T9" s="165">
        <f>SUM(R9:S9)</f>
        <v>13720</v>
      </c>
      <c r="U9" s="140">
        <v>0</v>
      </c>
      <c r="V9" s="165">
        <f t="shared" ref="V9:V11" si="1">T9+U9</f>
        <v>13720</v>
      </c>
      <c r="W9" s="40">
        <f>IF(Q9=0,0,((V9/Q9)-1)*100)</f>
        <v>81.074303814174471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11</v>
      </c>
      <c r="C10" s="120">
        <v>31</v>
      </c>
      <c r="D10" s="121">
        <v>31</v>
      </c>
      <c r="E10" s="144">
        <f t="shared" ref="E10:E13" si="2">SUM(C10:D10)</f>
        <v>62</v>
      </c>
      <c r="F10" s="120">
        <v>29</v>
      </c>
      <c r="G10" s="121">
        <v>29</v>
      </c>
      <c r="H10" s="144">
        <f t="shared" ref="H10:H17" si="3">SUM(F10:G10)</f>
        <v>58</v>
      </c>
      <c r="I10" s="123">
        <f>IF(E10=0,0,((H10/E10)-1)*100)</f>
        <v>-6.4516129032258114</v>
      </c>
      <c r="J10" s="3"/>
      <c r="K10" s="6"/>
      <c r="L10" s="13" t="s">
        <v>11</v>
      </c>
      <c r="M10" s="39">
        <v>4225</v>
      </c>
      <c r="N10" s="37">
        <v>3853</v>
      </c>
      <c r="O10" s="165">
        <f>SUM(M10:N10)</f>
        <v>8078</v>
      </c>
      <c r="P10" s="140">
        <v>0</v>
      </c>
      <c r="Q10" s="165">
        <f>O10+P10</f>
        <v>8078</v>
      </c>
      <c r="R10" s="39">
        <v>4583</v>
      </c>
      <c r="S10" s="37">
        <v>4501</v>
      </c>
      <c r="T10" s="165">
        <f>SUM(R10:S10)</f>
        <v>9084</v>
      </c>
      <c r="U10" s="140">
        <v>0</v>
      </c>
      <c r="V10" s="165">
        <f>T10+U10</f>
        <v>9084</v>
      </c>
      <c r="W10" s="40">
        <f>IF(Q10=0,0,((V10/Q10)-1)*100)</f>
        <v>12.453577618222322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12</v>
      </c>
      <c r="C11" s="124">
        <v>30</v>
      </c>
      <c r="D11" s="331">
        <v>30</v>
      </c>
      <c r="E11" s="144">
        <f t="shared" si="2"/>
        <v>60</v>
      </c>
      <c r="F11" s="124">
        <v>49</v>
      </c>
      <c r="G11" s="331">
        <v>48</v>
      </c>
      <c r="H11" s="144">
        <f t="shared" si="3"/>
        <v>97</v>
      </c>
      <c r="I11" s="123">
        <f>IF(E11=0,0,((H11/E11)-1)*100)</f>
        <v>61.666666666666671</v>
      </c>
      <c r="J11" s="3"/>
      <c r="K11" s="6"/>
      <c r="L11" s="22" t="s">
        <v>12</v>
      </c>
      <c r="M11" s="39">
        <v>4581</v>
      </c>
      <c r="N11" s="37">
        <v>4639</v>
      </c>
      <c r="O11" s="165">
        <f t="shared" ref="O11" si="4">SUM(M11:N11)</f>
        <v>9220</v>
      </c>
      <c r="P11" s="140">
        <v>0</v>
      </c>
      <c r="Q11" s="210">
        <f t="shared" ref="Q11" si="5">O11+P11</f>
        <v>9220</v>
      </c>
      <c r="R11" s="39">
        <v>6856</v>
      </c>
      <c r="S11" s="37">
        <v>7743</v>
      </c>
      <c r="T11" s="165">
        <f t="shared" ref="T11" si="6">SUM(R11:S11)</f>
        <v>14599</v>
      </c>
      <c r="U11" s="140">
        <v>0</v>
      </c>
      <c r="V11" s="210">
        <f t="shared" si="1"/>
        <v>14599</v>
      </c>
      <c r="W11" s="40">
        <f>IF(Q11=0,0,((V11/Q11)-1)*100)</f>
        <v>58.340563991323215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57</v>
      </c>
      <c r="C12" s="127">
        <f t="shared" ref="C12:D12" si="7">+C9+C10+C11</f>
        <v>89</v>
      </c>
      <c r="D12" s="128">
        <f t="shared" si="7"/>
        <v>88</v>
      </c>
      <c r="E12" s="145">
        <f t="shared" si="2"/>
        <v>177</v>
      </c>
      <c r="F12" s="127">
        <f t="shared" ref="F12:G12" si="8">+F9+F10+F11</f>
        <v>120</v>
      </c>
      <c r="G12" s="128">
        <f t="shared" si="8"/>
        <v>120</v>
      </c>
      <c r="H12" s="145">
        <f t="shared" si="3"/>
        <v>240</v>
      </c>
      <c r="I12" s="130">
        <f>IF(E12=0,0,((H12/E12)-1)*100)</f>
        <v>35.593220338983045</v>
      </c>
      <c r="J12" s="3"/>
      <c r="L12" s="41" t="s">
        <v>57</v>
      </c>
      <c r="M12" s="45">
        <f t="shared" ref="M12:N12" si="9">+M9+M10+M11</f>
        <v>12926</v>
      </c>
      <c r="N12" s="43">
        <f t="shared" si="9"/>
        <v>11949</v>
      </c>
      <c r="O12" s="166">
        <f>+O9+O10+O11</f>
        <v>24875</v>
      </c>
      <c r="P12" s="43">
        <f t="shared" ref="P12:Q12" si="10">+P9+P10+P11</f>
        <v>0</v>
      </c>
      <c r="Q12" s="166">
        <f t="shared" si="10"/>
        <v>24875</v>
      </c>
      <c r="R12" s="45">
        <f t="shared" ref="R12:V12" si="11">+R9+R10+R11</f>
        <v>18506</v>
      </c>
      <c r="S12" s="43">
        <f t="shared" si="11"/>
        <v>18897</v>
      </c>
      <c r="T12" s="166">
        <f>+T9+T10+T11</f>
        <v>37403</v>
      </c>
      <c r="U12" s="43">
        <f t="shared" si="11"/>
        <v>0</v>
      </c>
      <c r="V12" s="166">
        <f t="shared" si="11"/>
        <v>37403</v>
      </c>
      <c r="W12" s="46">
        <f t="shared" ref="W12:W13" si="12">IF(Q12=0,0,((V12/Q12)-1)*100)</f>
        <v>50.363819095477382</v>
      </c>
    </row>
    <row r="13" spans="1:23" ht="13.5" thickTop="1" x14ac:dyDescent="0.2">
      <c r="A13" s="3" t="str">
        <f t="shared" ref="A13:A67" si="13">IF(ISERROR(F13/G13)," ",IF(F13/G13&gt;0.5,IF(F13/G13&lt;1.5," ","NOT OK"),"NOT OK"))</f>
        <v xml:space="preserve"> </v>
      </c>
      <c r="B13" s="106" t="s">
        <v>13</v>
      </c>
      <c r="C13" s="120">
        <v>34</v>
      </c>
      <c r="D13" s="121">
        <v>34</v>
      </c>
      <c r="E13" s="144">
        <f t="shared" si="2"/>
        <v>68</v>
      </c>
      <c r="F13" s="120">
        <v>50</v>
      </c>
      <c r="G13" s="121">
        <v>51</v>
      </c>
      <c r="H13" s="144">
        <f t="shared" si="3"/>
        <v>101</v>
      </c>
      <c r="I13" s="123">
        <f t="shared" ref="I13" si="14">IF(E13=0,0,((H13/E13)-1)*100)</f>
        <v>48.529411764705884</v>
      </c>
      <c r="J13" s="3"/>
      <c r="L13" s="13" t="s">
        <v>13</v>
      </c>
      <c r="M13" s="39">
        <v>5077</v>
      </c>
      <c r="N13" s="500">
        <v>5792</v>
      </c>
      <c r="O13" s="165">
        <f t="shared" ref="O13" si="15">+M13+N13</f>
        <v>10869</v>
      </c>
      <c r="P13" s="140">
        <v>0</v>
      </c>
      <c r="Q13" s="165">
        <f>O13+P13</f>
        <v>10869</v>
      </c>
      <c r="R13" s="39">
        <v>6242</v>
      </c>
      <c r="S13" s="500">
        <v>7704</v>
      </c>
      <c r="T13" s="165">
        <f t="shared" ref="T13" si="16">+R13+S13</f>
        <v>13946</v>
      </c>
      <c r="U13" s="140">
        <v>0</v>
      </c>
      <c r="V13" s="165">
        <f>T13+U13</f>
        <v>13946</v>
      </c>
      <c r="W13" s="40">
        <f t="shared" si="12"/>
        <v>28.309872113349897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14</v>
      </c>
      <c r="C14" s="120">
        <v>68</v>
      </c>
      <c r="D14" s="121">
        <v>68</v>
      </c>
      <c r="E14" s="144">
        <f>SUM(C14:D14)</f>
        <v>136</v>
      </c>
      <c r="F14" s="120">
        <v>17</v>
      </c>
      <c r="G14" s="121">
        <v>16</v>
      </c>
      <c r="H14" s="144">
        <f>SUM(F14:G14)</f>
        <v>33</v>
      </c>
      <c r="I14" s="123">
        <f>IF(E14=0,0,((H14/E14)-1)*100)</f>
        <v>-75.735294117647058</v>
      </c>
      <c r="J14" s="3"/>
      <c r="L14" s="13" t="s">
        <v>14</v>
      </c>
      <c r="M14" s="37">
        <v>9445</v>
      </c>
      <c r="N14" s="473">
        <v>8824</v>
      </c>
      <c r="O14" s="302">
        <f>+M14+N14</f>
        <v>18269</v>
      </c>
      <c r="P14" s="140">
        <v>0</v>
      </c>
      <c r="Q14" s="165">
        <f>O14+P14</f>
        <v>18269</v>
      </c>
      <c r="R14" s="37">
        <v>716</v>
      </c>
      <c r="S14" s="473">
        <v>1084</v>
      </c>
      <c r="T14" s="302">
        <f>+R14+S14</f>
        <v>1800</v>
      </c>
      <c r="U14" s="140">
        <v>0</v>
      </c>
      <c r="V14" s="165">
        <f>T14+U14</f>
        <v>1800</v>
      </c>
      <c r="W14" s="40">
        <f>IF(Q14=0,0,((V14/Q14)-1)*100)</f>
        <v>-90.147243965186931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15</v>
      </c>
      <c r="C15" s="120">
        <v>74</v>
      </c>
      <c r="D15" s="121">
        <v>75</v>
      </c>
      <c r="E15" s="144">
        <f>SUM(C15:D15)</f>
        <v>149</v>
      </c>
      <c r="F15" s="120">
        <v>0</v>
      </c>
      <c r="G15" s="121">
        <v>0</v>
      </c>
      <c r="H15" s="144">
        <f>SUM(F15:G15)</f>
        <v>0</v>
      </c>
      <c r="I15" s="123">
        <f>IF(E15=0,0,((H15/E15)-1)*100)</f>
        <v>-100</v>
      </c>
      <c r="J15" s="7"/>
      <c r="L15" s="13" t="s">
        <v>15</v>
      </c>
      <c r="M15" s="37">
        <v>9662</v>
      </c>
      <c r="N15" s="473">
        <v>8416</v>
      </c>
      <c r="O15" s="480">
        <f>+M15+N15</f>
        <v>18078</v>
      </c>
      <c r="P15" s="486">
        <v>0</v>
      </c>
      <c r="Q15" s="165">
        <f>O15+P15</f>
        <v>18078</v>
      </c>
      <c r="R15" s="37">
        <v>0</v>
      </c>
      <c r="S15" s="473">
        <v>0</v>
      </c>
      <c r="T15" s="480">
        <f>+R15+S15</f>
        <v>0</v>
      </c>
      <c r="U15" s="486">
        <v>0</v>
      </c>
      <c r="V15" s="165">
        <f>T15+U15</f>
        <v>0</v>
      </c>
      <c r="W15" s="40">
        <f>IF(Q15=0,0,((V15/Q15)-1)*100)</f>
        <v>-100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61</v>
      </c>
      <c r="C16" s="127">
        <f>+C13+C14+C15</f>
        <v>176</v>
      </c>
      <c r="D16" s="128">
        <f t="shared" ref="D16:H16" si="17">+D13+D14+D15</f>
        <v>177</v>
      </c>
      <c r="E16" s="145">
        <f t="shared" si="17"/>
        <v>353</v>
      </c>
      <c r="F16" s="127">
        <f t="shared" si="17"/>
        <v>67</v>
      </c>
      <c r="G16" s="128">
        <f t="shared" si="17"/>
        <v>67</v>
      </c>
      <c r="H16" s="145">
        <f t="shared" si="17"/>
        <v>134</v>
      </c>
      <c r="I16" s="130">
        <f>IF(E16=0,0,((H16/E16)-1)*100)</f>
        <v>-62.039660056657219</v>
      </c>
      <c r="J16" s="3"/>
      <c r="L16" s="41" t="s">
        <v>61</v>
      </c>
      <c r="M16" s="43">
        <f>+M13+M14+M15</f>
        <v>24184</v>
      </c>
      <c r="N16" s="474">
        <f t="shared" ref="N16:V16" si="18">+N13+N14+N15</f>
        <v>23032</v>
      </c>
      <c r="O16" s="481">
        <f t="shared" si="18"/>
        <v>47216</v>
      </c>
      <c r="P16" s="487">
        <f t="shared" si="18"/>
        <v>0</v>
      </c>
      <c r="Q16" s="166">
        <f t="shared" si="18"/>
        <v>47216</v>
      </c>
      <c r="R16" s="43">
        <f t="shared" si="18"/>
        <v>6958</v>
      </c>
      <c r="S16" s="474">
        <f t="shared" si="18"/>
        <v>8788</v>
      </c>
      <c r="T16" s="481">
        <f t="shared" si="18"/>
        <v>15746</v>
      </c>
      <c r="U16" s="487">
        <f t="shared" si="18"/>
        <v>0</v>
      </c>
      <c r="V16" s="166">
        <f t="shared" si="18"/>
        <v>15746</v>
      </c>
      <c r="W16" s="46">
        <f t="shared" ref="W16" si="19">IF(Q16=0,0,((V16/Q16)-1)*100)</f>
        <v>-66.651135208403929</v>
      </c>
    </row>
    <row r="17" spans="1:23" ht="13.5" thickTop="1" x14ac:dyDescent="0.2">
      <c r="A17" s="3" t="str">
        <f t="shared" ref="A17" si="20">IF(ISERROR(F17/G17)," ",IF(F17/G17&gt;0.5,IF(F17/G17&lt;1.5," ","NOT OK"),"NOT OK"))</f>
        <v xml:space="preserve"> </v>
      </c>
      <c r="B17" s="106" t="s">
        <v>16</v>
      </c>
      <c r="C17" s="120">
        <v>73</v>
      </c>
      <c r="D17" s="121">
        <v>73</v>
      </c>
      <c r="E17" s="144">
        <f t="shared" ref="E17" si="21">SUM(C17:D17)</f>
        <v>146</v>
      </c>
      <c r="F17" s="120">
        <v>0</v>
      </c>
      <c r="G17" s="121">
        <v>0</v>
      </c>
      <c r="H17" s="144">
        <f t="shared" si="3"/>
        <v>0</v>
      </c>
      <c r="I17" s="123">
        <f t="shared" ref="I17" si="22">IF(E17=0,0,((H17/E17)-1)*100)</f>
        <v>-100</v>
      </c>
      <c r="J17" s="7"/>
      <c r="L17" s="13" t="s">
        <v>16</v>
      </c>
      <c r="M17" s="37">
        <v>10138</v>
      </c>
      <c r="N17" s="473">
        <v>9536</v>
      </c>
      <c r="O17" s="480">
        <f>+M17+N17</f>
        <v>19674</v>
      </c>
      <c r="P17" s="486">
        <v>0</v>
      </c>
      <c r="Q17" s="165">
        <f>O17+P17</f>
        <v>19674</v>
      </c>
      <c r="R17" s="37">
        <v>0</v>
      </c>
      <c r="S17" s="473">
        <v>0</v>
      </c>
      <c r="T17" s="480">
        <f>+R17+S17</f>
        <v>0</v>
      </c>
      <c r="U17" s="486">
        <v>0</v>
      </c>
      <c r="V17" s="165">
        <f>T17+U17</f>
        <v>0</v>
      </c>
      <c r="W17" s="40">
        <f>IF(Q17=0,0,((V17/Q17)-1)*100)</f>
        <v>-100</v>
      </c>
    </row>
    <row r="18" spans="1:23" ht="13.5" thickBot="1" x14ac:dyDescent="0.25">
      <c r="A18" s="3" t="str">
        <f>IF(ISERROR(F18/G18)," ",IF(F18/G18&gt;0.5,IF(F18/G18&lt;1.5," ","NOT OK"),"NOT OK"))</f>
        <v xml:space="preserve"> </v>
      </c>
      <c r="B18" s="106" t="s">
        <v>66</v>
      </c>
      <c r="C18" s="120">
        <v>107</v>
      </c>
      <c r="D18" s="121">
        <v>107</v>
      </c>
      <c r="E18" s="144">
        <f>SUM(C18:D18)</f>
        <v>214</v>
      </c>
      <c r="F18" s="120">
        <v>0</v>
      </c>
      <c r="G18" s="121">
        <v>0</v>
      </c>
      <c r="H18" s="144">
        <f>SUM(F18:G18)</f>
        <v>0</v>
      </c>
      <c r="I18" s="123">
        <f t="shared" ref="I18" si="23">IF(E18=0,0,((H18/E18)-1)*100)</f>
        <v>-100</v>
      </c>
      <c r="L18" s="13" t="s">
        <v>66</v>
      </c>
      <c r="M18" s="37">
        <v>12902</v>
      </c>
      <c r="N18" s="473">
        <v>13071</v>
      </c>
      <c r="O18" s="480">
        <f>+M18+N18</f>
        <v>25973</v>
      </c>
      <c r="P18" s="486">
        <v>0</v>
      </c>
      <c r="Q18" s="165">
        <f>O18+P18</f>
        <v>25973</v>
      </c>
      <c r="R18" s="37">
        <v>0</v>
      </c>
      <c r="S18" s="473">
        <v>0</v>
      </c>
      <c r="T18" s="480">
        <f>+R18+S18</f>
        <v>0</v>
      </c>
      <c r="U18" s="486"/>
      <c r="V18" s="165">
        <f>T18+U18</f>
        <v>0</v>
      </c>
      <c r="W18" s="40">
        <f t="shared" ref="W18" si="24">IF(Q18=0,0,((V18/Q18)-1)*100)</f>
        <v>-100</v>
      </c>
    </row>
    <row r="19" spans="1:23" ht="14.25" thickTop="1" thickBot="1" x14ac:dyDescent="0.25">
      <c r="A19" s="3" t="str">
        <f t="shared" ref="A19:A23" si="25">IF(ISERROR(F19/G19)," ",IF(F19/G19&gt;0.5,IF(F19/G19&lt;1.5," ","NOT OK"),"NOT OK"))</f>
        <v xml:space="preserve"> </v>
      </c>
      <c r="B19" s="126" t="s">
        <v>67</v>
      </c>
      <c r="C19" s="127">
        <f>C16+C17+C18</f>
        <v>356</v>
      </c>
      <c r="D19" s="128">
        <f t="shared" ref="D19:H19" si="26">D16+D17+D18</f>
        <v>357</v>
      </c>
      <c r="E19" s="511">
        <f t="shared" si="26"/>
        <v>713</v>
      </c>
      <c r="F19" s="127">
        <f t="shared" si="26"/>
        <v>67</v>
      </c>
      <c r="G19" s="129">
        <f t="shared" si="26"/>
        <v>67</v>
      </c>
      <c r="H19" s="299">
        <f t="shared" si="26"/>
        <v>134</v>
      </c>
      <c r="I19" s="130">
        <f>IF(E19=0,0,((H19/E19)-1)*100)</f>
        <v>-81.206171107994393</v>
      </c>
      <c r="J19" s="3"/>
      <c r="L19" s="41" t="s">
        <v>67</v>
      </c>
      <c r="M19" s="42">
        <f>M16+M17+M18</f>
        <v>47224</v>
      </c>
      <c r="N19" s="42">
        <f t="shared" ref="N19:V19" si="27">N16+N17+N18</f>
        <v>45639</v>
      </c>
      <c r="O19" s="512">
        <f t="shared" si="27"/>
        <v>92863</v>
      </c>
      <c r="P19" s="42">
        <f t="shared" si="27"/>
        <v>0</v>
      </c>
      <c r="Q19" s="512">
        <f t="shared" si="27"/>
        <v>92863</v>
      </c>
      <c r="R19" s="42">
        <f t="shared" si="27"/>
        <v>6958</v>
      </c>
      <c r="S19" s="42">
        <f t="shared" si="27"/>
        <v>8788</v>
      </c>
      <c r="T19" s="512">
        <f t="shared" si="27"/>
        <v>15746</v>
      </c>
      <c r="U19" s="42">
        <f t="shared" si="27"/>
        <v>0</v>
      </c>
      <c r="V19" s="512">
        <f t="shared" si="27"/>
        <v>15746</v>
      </c>
      <c r="W19" s="46">
        <f>IF(Q19=0,0,((V19/Q19)-1)*100)</f>
        <v>-83.04383877324662</v>
      </c>
    </row>
    <row r="20" spans="1:23" ht="14.25" thickTop="1" thickBot="1" x14ac:dyDescent="0.25">
      <c r="A20" s="3" t="str">
        <f t="shared" si="25"/>
        <v xml:space="preserve"> </v>
      </c>
      <c r="B20" s="126" t="s">
        <v>68</v>
      </c>
      <c r="C20" s="127">
        <f>+C12+C16+C17+C18</f>
        <v>445</v>
      </c>
      <c r="D20" s="128">
        <f t="shared" ref="D20:H20" si="28">+D12+D16+D17+D18</f>
        <v>445</v>
      </c>
      <c r="E20" s="145">
        <f t="shared" si="28"/>
        <v>890</v>
      </c>
      <c r="F20" s="127">
        <f t="shared" si="28"/>
        <v>187</v>
      </c>
      <c r="G20" s="128">
        <f t="shared" si="28"/>
        <v>187</v>
      </c>
      <c r="H20" s="145">
        <f t="shared" si="28"/>
        <v>374</v>
      </c>
      <c r="I20" s="130">
        <f>IF(E20=0,0,((H20/E20)-1)*100)</f>
        <v>-57.977528089887642</v>
      </c>
      <c r="J20" s="3"/>
      <c r="L20" s="41" t="s">
        <v>68</v>
      </c>
      <c r="M20" s="45">
        <f>+M12+M16+M17+M18</f>
        <v>60150</v>
      </c>
      <c r="N20" s="43">
        <f t="shared" ref="N20:V20" si="29">+N12+N16+N17+N18</f>
        <v>57588</v>
      </c>
      <c r="O20" s="166">
        <f t="shared" si="29"/>
        <v>117738</v>
      </c>
      <c r="P20" s="43">
        <f t="shared" si="29"/>
        <v>0</v>
      </c>
      <c r="Q20" s="166">
        <f t="shared" si="29"/>
        <v>117738</v>
      </c>
      <c r="R20" s="45">
        <f t="shared" si="29"/>
        <v>25464</v>
      </c>
      <c r="S20" s="43">
        <f t="shared" si="29"/>
        <v>27685</v>
      </c>
      <c r="T20" s="166">
        <f t="shared" si="29"/>
        <v>53149</v>
      </c>
      <c r="U20" s="43">
        <f t="shared" si="29"/>
        <v>0</v>
      </c>
      <c r="V20" s="166">
        <f t="shared" si="29"/>
        <v>53149</v>
      </c>
      <c r="W20" s="46">
        <f t="shared" ref="W20" si="30">IF(Q20=0,0,((V20/Q20)-1)*100)</f>
        <v>-54.858244576942013</v>
      </c>
    </row>
    <row r="21" spans="1:23" ht="14.25" thickTop="1" thickBot="1" x14ac:dyDescent="0.25">
      <c r="A21" s="8" t="str">
        <f t="shared" si="25"/>
        <v xml:space="preserve"> </v>
      </c>
      <c r="B21" s="106" t="s">
        <v>18</v>
      </c>
      <c r="C21" s="120">
        <v>85</v>
      </c>
      <c r="D21" s="121">
        <v>84</v>
      </c>
      <c r="E21" s="144">
        <f>SUM(C21:D21)</f>
        <v>169</v>
      </c>
      <c r="F21" s="120"/>
      <c r="G21" s="121"/>
      <c r="H21" s="144"/>
      <c r="I21" s="123"/>
      <c r="J21" s="8"/>
      <c r="L21" s="13" t="s">
        <v>18</v>
      </c>
      <c r="M21" s="37">
        <v>10817</v>
      </c>
      <c r="N21" s="473">
        <v>10448</v>
      </c>
      <c r="O21" s="480">
        <f>+M21+N21</f>
        <v>21265</v>
      </c>
      <c r="P21" s="486">
        <v>0</v>
      </c>
      <c r="Q21" s="165">
        <f>O21+P21</f>
        <v>21265</v>
      </c>
      <c r="R21" s="37"/>
      <c r="S21" s="473"/>
      <c r="T21" s="480"/>
      <c r="U21" s="486"/>
      <c r="V21" s="165"/>
      <c r="W21" s="40"/>
    </row>
    <row r="22" spans="1:23" ht="15.75" customHeight="1" thickTop="1" thickBot="1" x14ac:dyDescent="0.25">
      <c r="A22" s="9" t="str">
        <f t="shared" si="25"/>
        <v xml:space="preserve"> </v>
      </c>
      <c r="B22" s="133" t="s">
        <v>19</v>
      </c>
      <c r="C22" s="127">
        <f t="shared" ref="C22:E22" si="31">+C17+C18+C21</f>
        <v>265</v>
      </c>
      <c r="D22" s="128">
        <f t="shared" si="31"/>
        <v>264</v>
      </c>
      <c r="E22" s="145">
        <f t="shared" si="31"/>
        <v>529</v>
      </c>
      <c r="F22" s="127"/>
      <c r="G22" s="128"/>
      <c r="H22" s="145"/>
      <c r="I22" s="130"/>
      <c r="J22" s="9"/>
      <c r="K22" s="10"/>
      <c r="L22" s="47" t="s">
        <v>19</v>
      </c>
      <c r="M22" s="49">
        <f t="shared" ref="M22:Q22" si="32">+M17+M18+M21</f>
        <v>33857</v>
      </c>
      <c r="N22" s="475">
        <f t="shared" si="32"/>
        <v>33055</v>
      </c>
      <c r="O22" s="482">
        <f t="shared" si="32"/>
        <v>66912</v>
      </c>
      <c r="P22" s="488">
        <f t="shared" si="32"/>
        <v>0</v>
      </c>
      <c r="Q22" s="167">
        <f t="shared" si="32"/>
        <v>66912</v>
      </c>
      <c r="R22" s="49"/>
      <c r="S22" s="475"/>
      <c r="T22" s="482"/>
      <c r="U22" s="488"/>
      <c r="V22" s="167"/>
      <c r="W22" s="50"/>
    </row>
    <row r="23" spans="1:23" ht="13.5" thickTop="1" x14ac:dyDescent="0.2">
      <c r="A23" s="3" t="str">
        <f t="shared" si="25"/>
        <v xml:space="preserve"> </v>
      </c>
      <c r="B23" s="106" t="s">
        <v>20</v>
      </c>
      <c r="C23" s="120">
        <v>71</v>
      </c>
      <c r="D23" s="121">
        <v>70</v>
      </c>
      <c r="E23" s="150">
        <f>SUM(C23:D23)</f>
        <v>141</v>
      </c>
      <c r="F23" s="120"/>
      <c r="G23" s="121"/>
      <c r="H23" s="150"/>
      <c r="I23" s="123"/>
      <c r="J23" s="3"/>
      <c r="L23" s="13" t="s">
        <v>21</v>
      </c>
      <c r="M23" s="37">
        <v>9752</v>
      </c>
      <c r="N23" s="473">
        <v>8660</v>
      </c>
      <c r="O23" s="480">
        <f>+M23+N23</f>
        <v>18412</v>
      </c>
      <c r="P23" s="486">
        <v>0</v>
      </c>
      <c r="Q23" s="165">
        <f>O23+P23</f>
        <v>18412</v>
      </c>
      <c r="R23" s="37"/>
      <c r="S23" s="473"/>
      <c r="T23" s="480"/>
      <c r="U23" s="486"/>
      <c r="V23" s="165"/>
      <c r="W23" s="40"/>
    </row>
    <row r="24" spans="1:23" x14ac:dyDescent="0.2">
      <c r="A24" s="3" t="str">
        <f t="shared" ref="A24" si="33">IF(ISERROR(F24/G24)," ",IF(F24/G24&gt;0.5,IF(F24/G24&lt;1.5," ","NOT OK"),"NOT OK"))</f>
        <v xml:space="preserve"> </v>
      </c>
      <c r="B24" s="106" t="s">
        <v>22</v>
      </c>
      <c r="C24" s="120">
        <v>58</v>
      </c>
      <c r="D24" s="121">
        <v>59</v>
      </c>
      <c r="E24" s="144">
        <f>SUM(C24:D24)</f>
        <v>117</v>
      </c>
      <c r="F24" s="120"/>
      <c r="G24" s="121"/>
      <c r="H24" s="144"/>
      <c r="I24" s="123"/>
      <c r="J24" s="3"/>
      <c r="L24" s="13" t="s">
        <v>22</v>
      </c>
      <c r="M24" s="37">
        <v>8913</v>
      </c>
      <c r="N24" s="473">
        <v>9157</v>
      </c>
      <c r="O24" s="480">
        <f t="shared" ref="O24" si="34">+M24+N24</f>
        <v>18070</v>
      </c>
      <c r="P24" s="486">
        <v>164</v>
      </c>
      <c r="Q24" s="165">
        <f>O24+P24</f>
        <v>18234</v>
      </c>
      <c r="R24" s="37"/>
      <c r="S24" s="473"/>
      <c r="T24" s="480"/>
      <c r="U24" s="486"/>
      <c r="V24" s="165"/>
      <c r="W24" s="40"/>
    </row>
    <row r="25" spans="1:23" ht="13.5" thickBot="1" x14ac:dyDescent="0.25">
      <c r="A25" s="3" t="str">
        <f t="shared" ref="A25:A27" si="35">IF(ISERROR(F25/G25)," ",IF(F25/G25&gt;0.5,IF(F25/G25&lt;1.5," ","NOT OK"),"NOT OK"))</f>
        <v xml:space="preserve"> </v>
      </c>
      <c r="B25" s="106" t="s">
        <v>23</v>
      </c>
      <c r="C25" s="120">
        <v>47</v>
      </c>
      <c r="D25" s="121">
        <v>47</v>
      </c>
      <c r="E25" s="146">
        <f t="shared" ref="E25" si="36">SUM(C25:D25)</f>
        <v>94</v>
      </c>
      <c r="F25" s="120"/>
      <c r="G25" s="121"/>
      <c r="H25" s="146"/>
      <c r="I25" s="137"/>
      <c r="J25" s="3"/>
      <c r="L25" s="13" t="s">
        <v>23</v>
      </c>
      <c r="M25" s="37">
        <v>6781</v>
      </c>
      <c r="N25" s="473">
        <v>6608</v>
      </c>
      <c r="O25" s="480">
        <f>+M25+N25</f>
        <v>13389</v>
      </c>
      <c r="P25" s="486">
        <v>0</v>
      </c>
      <c r="Q25" s="165">
        <f>O25+P25</f>
        <v>13389</v>
      </c>
      <c r="R25" s="37"/>
      <c r="S25" s="473"/>
      <c r="T25" s="480"/>
      <c r="U25" s="486"/>
      <c r="V25" s="165"/>
      <c r="W25" s="40"/>
    </row>
    <row r="26" spans="1:23" ht="14.25" thickTop="1" thickBot="1" x14ac:dyDescent="0.25">
      <c r="A26" s="3" t="str">
        <f t="shared" si="35"/>
        <v xml:space="preserve"> </v>
      </c>
      <c r="B26" s="126" t="s">
        <v>40</v>
      </c>
      <c r="C26" s="127">
        <f>+C23+C24+C25</f>
        <v>176</v>
      </c>
      <c r="D26" s="127">
        <f t="shared" ref="D26:E26" si="37">+D23+D24+D25</f>
        <v>176</v>
      </c>
      <c r="E26" s="127">
        <f t="shared" si="37"/>
        <v>352</v>
      </c>
      <c r="F26" s="127"/>
      <c r="G26" s="127"/>
      <c r="H26" s="127"/>
      <c r="I26" s="130"/>
      <c r="J26" s="3"/>
      <c r="L26" s="472" t="s">
        <v>40</v>
      </c>
      <c r="M26" s="43">
        <f t="shared" ref="M26:Q26" si="38">+M23+M24+M25</f>
        <v>25446</v>
      </c>
      <c r="N26" s="474">
        <f t="shared" si="38"/>
        <v>24425</v>
      </c>
      <c r="O26" s="481">
        <f t="shared" si="38"/>
        <v>49871</v>
      </c>
      <c r="P26" s="487">
        <f t="shared" si="38"/>
        <v>164</v>
      </c>
      <c r="Q26" s="166">
        <f t="shared" si="38"/>
        <v>50035</v>
      </c>
      <c r="R26" s="43"/>
      <c r="S26" s="474"/>
      <c r="T26" s="481"/>
      <c r="U26" s="487"/>
      <c r="V26" s="166"/>
      <c r="W26" s="46"/>
    </row>
    <row r="27" spans="1:23" ht="14.25" thickTop="1" thickBot="1" x14ac:dyDescent="0.25">
      <c r="A27" s="3" t="str">
        <f t="shared" si="35"/>
        <v xml:space="preserve"> </v>
      </c>
      <c r="B27" s="126" t="s">
        <v>63</v>
      </c>
      <c r="C27" s="127">
        <f t="shared" ref="C27:E27" si="39">+C12+C16+C22+C26</f>
        <v>706</v>
      </c>
      <c r="D27" s="129">
        <f t="shared" si="39"/>
        <v>705</v>
      </c>
      <c r="E27" s="299">
        <f t="shared" si="39"/>
        <v>1411</v>
      </c>
      <c r="F27" s="127"/>
      <c r="G27" s="129"/>
      <c r="H27" s="299"/>
      <c r="I27" s="130"/>
      <c r="J27" s="3"/>
      <c r="L27" s="472" t="s">
        <v>63</v>
      </c>
      <c r="M27" s="43">
        <f t="shared" ref="M27:Q27" si="40">+M12+M16+M22+M26</f>
        <v>96413</v>
      </c>
      <c r="N27" s="474">
        <f t="shared" si="40"/>
        <v>92461</v>
      </c>
      <c r="O27" s="478">
        <f t="shared" si="40"/>
        <v>188874</v>
      </c>
      <c r="P27" s="487">
        <f t="shared" si="40"/>
        <v>164</v>
      </c>
      <c r="Q27" s="301">
        <f t="shared" si="40"/>
        <v>189038</v>
      </c>
      <c r="R27" s="43"/>
      <c r="S27" s="474"/>
      <c r="T27" s="478"/>
      <c r="U27" s="487"/>
      <c r="V27" s="301"/>
      <c r="W27" s="46"/>
    </row>
    <row r="28" spans="1:23" ht="14.25" thickTop="1" thickBot="1" x14ac:dyDescent="0.25">
      <c r="B28" s="138" t="s">
        <v>60</v>
      </c>
      <c r="C28" s="102"/>
      <c r="D28" s="102"/>
      <c r="E28" s="102"/>
      <c r="F28" s="102"/>
      <c r="G28" s="102"/>
      <c r="H28" s="102"/>
      <c r="I28" s="102"/>
      <c r="J28" s="102"/>
      <c r="L28" s="53" t="s">
        <v>60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13.5" thickTop="1" x14ac:dyDescent="0.2">
      <c r="B29" s="528" t="s">
        <v>25</v>
      </c>
      <c r="C29" s="529"/>
      <c r="D29" s="529"/>
      <c r="E29" s="529"/>
      <c r="F29" s="529"/>
      <c r="G29" s="529"/>
      <c r="H29" s="529"/>
      <c r="I29" s="530"/>
      <c r="J29" s="3"/>
      <c r="L29" s="531" t="s">
        <v>26</v>
      </c>
      <c r="M29" s="532"/>
      <c r="N29" s="532"/>
      <c r="O29" s="532"/>
      <c r="P29" s="532"/>
      <c r="Q29" s="532"/>
      <c r="R29" s="532"/>
      <c r="S29" s="532"/>
      <c r="T29" s="532"/>
      <c r="U29" s="532"/>
      <c r="V29" s="532"/>
      <c r="W29" s="533"/>
    </row>
    <row r="30" spans="1:23" ht="13.5" thickBot="1" x14ac:dyDescent="0.25">
      <c r="B30" s="534" t="s">
        <v>47</v>
      </c>
      <c r="C30" s="535"/>
      <c r="D30" s="535"/>
      <c r="E30" s="535"/>
      <c r="F30" s="535"/>
      <c r="G30" s="535"/>
      <c r="H30" s="535"/>
      <c r="I30" s="536"/>
      <c r="J30" s="3"/>
      <c r="L30" s="537" t="s">
        <v>49</v>
      </c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539"/>
    </row>
    <row r="31" spans="1:23" ht="14.25" thickTop="1" thickBot="1" x14ac:dyDescent="0.25">
      <c r="B31" s="101"/>
      <c r="C31" s="102"/>
      <c r="D31" s="102"/>
      <c r="E31" s="102"/>
      <c r="F31" s="102"/>
      <c r="G31" s="102"/>
      <c r="H31" s="102"/>
      <c r="I31" s="103"/>
      <c r="J31" s="3"/>
      <c r="L31" s="15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</row>
    <row r="32" spans="1:23" ht="14.25" thickTop="1" thickBot="1" x14ac:dyDescent="0.25">
      <c r="B32" s="104"/>
      <c r="C32" s="540" t="s">
        <v>64</v>
      </c>
      <c r="D32" s="541"/>
      <c r="E32" s="542"/>
      <c r="F32" s="540" t="s">
        <v>65</v>
      </c>
      <c r="G32" s="541"/>
      <c r="H32" s="542"/>
      <c r="I32" s="105" t="s">
        <v>2</v>
      </c>
      <c r="J32" s="3"/>
      <c r="L32" s="11"/>
      <c r="M32" s="543" t="s">
        <v>64</v>
      </c>
      <c r="N32" s="544"/>
      <c r="O32" s="544"/>
      <c r="P32" s="544"/>
      <c r="Q32" s="545"/>
      <c r="R32" s="543" t="s">
        <v>65</v>
      </c>
      <c r="S32" s="544"/>
      <c r="T32" s="544"/>
      <c r="U32" s="544"/>
      <c r="V32" s="545"/>
      <c r="W32" s="12" t="s">
        <v>2</v>
      </c>
    </row>
    <row r="33" spans="1:23" ht="13.5" thickTop="1" x14ac:dyDescent="0.2">
      <c r="B33" s="106" t="s">
        <v>3</v>
      </c>
      <c r="C33" s="107"/>
      <c r="D33" s="108"/>
      <c r="E33" s="109"/>
      <c r="F33" s="107"/>
      <c r="G33" s="108"/>
      <c r="H33" s="109"/>
      <c r="I33" s="110" t="s">
        <v>4</v>
      </c>
      <c r="J33" s="3"/>
      <c r="L33" s="13" t="s">
        <v>3</v>
      </c>
      <c r="M33" s="19"/>
      <c r="N33" s="15"/>
      <c r="O33" s="16"/>
      <c r="P33" s="17"/>
      <c r="Q33" s="20"/>
      <c r="R33" s="19"/>
      <c r="S33" s="15"/>
      <c r="T33" s="16"/>
      <c r="U33" s="17"/>
      <c r="V33" s="20"/>
      <c r="W33" s="21" t="s">
        <v>4</v>
      </c>
    </row>
    <row r="34" spans="1:23" ht="13.5" thickBot="1" x14ac:dyDescent="0.25">
      <c r="B34" s="111"/>
      <c r="C34" s="112" t="s">
        <v>5</v>
      </c>
      <c r="D34" s="113" t="s">
        <v>6</v>
      </c>
      <c r="E34" s="506" t="s">
        <v>7</v>
      </c>
      <c r="F34" s="112" t="s">
        <v>5</v>
      </c>
      <c r="G34" s="113" t="s">
        <v>6</v>
      </c>
      <c r="H34" s="114" t="s">
        <v>7</v>
      </c>
      <c r="I34" s="115"/>
      <c r="J34" s="3"/>
      <c r="L34" s="22"/>
      <c r="M34" s="27" t="s">
        <v>8</v>
      </c>
      <c r="N34" s="24" t="s">
        <v>9</v>
      </c>
      <c r="O34" s="25" t="s">
        <v>31</v>
      </c>
      <c r="P34" s="209" t="s">
        <v>32</v>
      </c>
      <c r="Q34" s="25" t="s">
        <v>7</v>
      </c>
      <c r="R34" s="27" t="s">
        <v>8</v>
      </c>
      <c r="S34" s="24" t="s">
        <v>9</v>
      </c>
      <c r="T34" s="25" t="s">
        <v>31</v>
      </c>
      <c r="U34" s="209" t="s">
        <v>32</v>
      </c>
      <c r="V34" s="25" t="s">
        <v>7</v>
      </c>
      <c r="W34" s="28"/>
    </row>
    <row r="35" spans="1:23" ht="5.25" customHeight="1" thickTop="1" x14ac:dyDescent="0.2">
      <c r="B35" s="106"/>
      <c r="C35" s="116"/>
      <c r="D35" s="117"/>
      <c r="E35" s="118"/>
      <c r="F35" s="116"/>
      <c r="G35" s="117"/>
      <c r="H35" s="118"/>
      <c r="I35" s="119"/>
      <c r="J35" s="3"/>
      <c r="L35" s="13"/>
      <c r="M35" s="33"/>
      <c r="N35" s="30"/>
      <c r="O35" s="31"/>
      <c r="P35" s="141"/>
      <c r="Q35" s="31"/>
      <c r="R35" s="33"/>
      <c r="S35" s="30"/>
      <c r="T35" s="31"/>
      <c r="U35" s="141"/>
      <c r="V35" s="31"/>
      <c r="W35" s="35"/>
    </row>
    <row r="36" spans="1:23" x14ac:dyDescent="0.2">
      <c r="A36" s="3" t="str">
        <f>IF(ISERROR(F36/G36)," ",IF(F36/G36&gt;0.5,IF(F36/G36&lt;1.5," ","NOT OK"),"NOT OK"))</f>
        <v xml:space="preserve"> </v>
      </c>
      <c r="B36" s="106" t="s">
        <v>10</v>
      </c>
      <c r="C36" s="120">
        <v>553</v>
      </c>
      <c r="D36" s="122">
        <v>554</v>
      </c>
      <c r="E36" s="148">
        <f t="shared" ref="E36" si="41">SUM(C36:D36)</f>
        <v>1107</v>
      </c>
      <c r="F36" s="120">
        <v>537</v>
      </c>
      <c r="G36" s="122">
        <v>536</v>
      </c>
      <c r="H36" s="148">
        <f t="shared" ref="H36:H40" si="42">SUM(F36:G36)</f>
        <v>1073</v>
      </c>
      <c r="I36" s="123">
        <f>IF(E36=0,0,((H36/E36)-1)*100)</f>
        <v>-3.0713640469738013</v>
      </c>
      <c r="J36" s="3"/>
      <c r="K36" s="6"/>
      <c r="L36" s="13" t="s">
        <v>10</v>
      </c>
      <c r="M36" s="39">
        <v>93033</v>
      </c>
      <c r="N36" s="37">
        <v>92835</v>
      </c>
      <c r="O36" s="165">
        <f>SUM(M36:N36)</f>
        <v>185868</v>
      </c>
      <c r="P36" s="140">
        <v>0</v>
      </c>
      <c r="Q36" s="165">
        <f>O36+P36</f>
        <v>185868</v>
      </c>
      <c r="R36" s="39">
        <v>93697</v>
      </c>
      <c r="S36" s="37">
        <v>90274</v>
      </c>
      <c r="T36" s="165">
        <f>SUM(R36:S36)</f>
        <v>183971</v>
      </c>
      <c r="U36" s="140">
        <v>0</v>
      </c>
      <c r="V36" s="165">
        <f>T36+U36</f>
        <v>183971</v>
      </c>
      <c r="W36" s="40">
        <f>IF(Q36=0,0,((V36/Q36)-1)*100)</f>
        <v>-1.0206167818021417</v>
      </c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11</v>
      </c>
      <c r="C37" s="120">
        <v>592</v>
      </c>
      <c r="D37" s="122">
        <v>591</v>
      </c>
      <c r="E37" s="148">
        <f>SUM(C37:D37)</f>
        <v>1183</v>
      </c>
      <c r="F37" s="120">
        <v>546</v>
      </c>
      <c r="G37" s="122">
        <v>547</v>
      </c>
      <c r="H37" s="148">
        <f>SUM(F37:G37)</f>
        <v>1093</v>
      </c>
      <c r="I37" s="123">
        <f>IF(E37=0,0,((H37/E37)-1)*100)</f>
        <v>-7.6077768385460658</v>
      </c>
      <c r="J37" s="3"/>
      <c r="K37" s="6"/>
      <c r="L37" s="13" t="s">
        <v>11</v>
      </c>
      <c r="M37" s="39">
        <v>94556</v>
      </c>
      <c r="N37" s="37">
        <v>92602</v>
      </c>
      <c r="O37" s="165">
        <f>SUM(M37:N37)</f>
        <v>187158</v>
      </c>
      <c r="P37" s="140">
        <v>0</v>
      </c>
      <c r="Q37" s="165">
        <f>O37+P37</f>
        <v>187158</v>
      </c>
      <c r="R37" s="39">
        <v>90211</v>
      </c>
      <c r="S37" s="37">
        <v>89186</v>
      </c>
      <c r="T37" s="165">
        <f>SUM(R37:S37)</f>
        <v>179397</v>
      </c>
      <c r="U37" s="140">
        <v>186</v>
      </c>
      <c r="V37" s="165">
        <f>T37+U37</f>
        <v>179583</v>
      </c>
      <c r="W37" s="40">
        <f>IF(Q37=0,0,((V37/Q37)-1)*100)</f>
        <v>-4.0473824255441881</v>
      </c>
    </row>
    <row r="38" spans="1:23" ht="13.5" thickBot="1" x14ac:dyDescent="0.25">
      <c r="A38" s="3" t="str">
        <f>IF(ISERROR(F38/G38)," ",IF(F38/G38&gt;0.5,IF(F38/G38&lt;1.5," ","NOT OK"),"NOT OK"))</f>
        <v xml:space="preserve"> </v>
      </c>
      <c r="B38" s="111" t="s">
        <v>12</v>
      </c>
      <c r="C38" s="124">
        <v>623</v>
      </c>
      <c r="D38" s="125">
        <v>623</v>
      </c>
      <c r="E38" s="148">
        <f t="shared" ref="E38:E40" si="43">SUM(C38:D38)</f>
        <v>1246</v>
      </c>
      <c r="F38" s="124">
        <v>581</v>
      </c>
      <c r="G38" s="125">
        <v>581</v>
      </c>
      <c r="H38" s="148">
        <f t="shared" si="42"/>
        <v>1162</v>
      </c>
      <c r="I38" s="123">
        <f>IF(E38=0,0,((H38/E38)-1)*100)</f>
        <v>-6.741573033707871</v>
      </c>
      <c r="J38" s="3"/>
      <c r="K38" s="6"/>
      <c r="L38" s="22" t="s">
        <v>12</v>
      </c>
      <c r="M38" s="39">
        <v>97494</v>
      </c>
      <c r="N38" s="37">
        <v>96430</v>
      </c>
      <c r="O38" s="165">
        <f t="shared" ref="O38" si="44">SUM(M38:N38)</f>
        <v>193924</v>
      </c>
      <c r="P38" s="140">
        <v>0</v>
      </c>
      <c r="Q38" s="210">
        <f t="shared" ref="Q38" si="45">O38+P38</f>
        <v>193924</v>
      </c>
      <c r="R38" s="39">
        <v>96934</v>
      </c>
      <c r="S38" s="37">
        <v>95537</v>
      </c>
      <c r="T38" s="165">
        <f t="shared" ref="T38" si="46">SUM(R38:S38)</f>
        <v>192471</v>
      </c>
      <c r="U38" s="140">
        <v>0</v>
      </c>
      <c r="V38" s="210">
        <f t="shared" ref="V38" si="47">T38+U38</f>
        <v>192471</v>
      </c>
      <c r="W38" s="40">
        <f>IF(Q38=0,0,((V38/Q38)-1)*100)</f>
        <v>-0.74926259771869175</v>
      </c>
    </row>
    <row r="39" spans="1:23" ht="14.25" thickTop="1" thickBot="1" x14ac:dyDescent="0.25">
      <c r="A39" s="3" t="str">
        <f>IF(ISERROR(F39/G39)," ",IF(F39/G39&gt;0.5,IF(F39/G39&lt;1.5," ","NOT OK"),"NOT OK"))</f>
        <v xml:space="preserve"> </v>
      </c>
      <c r="B39" s="126" t="s">
        <v>57</v>
      </c>
      <c r="C39" s="127">
        <f t="shared" ref="C39:D39" si="48">+C36+C37+C38</f>
        <v>1768</v>
      </c>
      <c r="D39" s="128">
        <f t="shared" si="48"/>
        <v>1768</v>
      </c>
      <c r="E39" s="145">
        <f t="shared" si="43"/>
        <v>3536</v>
      </c>
      <c r="F39" s="127">
        <f t="shared" ref="F39:G39" si="49">+F36+F37+F38</f>
        <v>1664</v>
      </c>
      <c r="G39" s="128">
        <f t="shared" si="49"/>
        <v>1664</v>
      </c>
      <c r="H39" s="145">
        <f t="shared" si="42"/>
        <v>3328</v>
      </c>
      <c r="I39" s="130">
        <f>IF(E39=0,0,((H39/E39)-1)*100)</f>
        <v>-5.8823529411764719</v>
      </c>
      <c r="J39" s="3"/>
      <c r="L39" s="41" t="s">
        <v>57</v>
      </c>
      <c r="M39" s="45">
        <f t="shared" ref="M39:N39" si="50">+M36+M37+M38</f>
        <v>285083</v>
      </c>
      <c r="N39" s="43">
        <f t="shared" si="50"/>
        <v>281867</v>
      </c>
      <c r="O39" s="166">
        <f>+O36+O37+O38</f>
        <v>566950</v>
      </c>
      <c r="P39" s="43">
        <f t="shared" ref="P39:Q39" si="51">+P36+P37+P38</f>
        <v>0</v>
      </c>
      <c r="Q39" s="166">
        <f t="shared" si="51"/>
        <v>566950</v>
      </c>
      <c r="R39" s="45">
        <f t="shared" ref="R39:V39" si="52">+R36+R37+R38</f>
        <v>280842</v>
      </c>
      <c r="S39" s="43">
        <f t="shared" si="52"/>
        <v>274997</v>
      </c>
      <c r="T39" s="166">
        <f>+T36+T37+T38</f>
        <v>555839</v>
      </c>
      <c r="U39" s="43">
        <f t="shared" si="52"/>
        <v>186</v>
      </c>
      <c r="V39" s="166">
        <f t="shared" si="52"/>
        <v>556025</v>
      </c>
      <c r="W39" s="46">
        <f t="shared" ref="W39:W40" si="53">IF(Q39=0,0,((V39/Q39)-1)*100)</f>
        <v>-1.9269776876267741</v>
      </c>
    </row>
    <row r="40" spans="1:23" ht="13.5" thickTop="1" x14ac:dyDescent="0.2">
      <c r="A40" s="3" t="str">
        <f t="shared" si="13"/>
        <v xml:space="preserve"> </v>
      </c>
      <c r="B40" s="106" t="s">
        <v>13</v>
      </c>
      <c r="C40" s="120">
        <v>621</v>
      </c>
      <c r="D40" s="121">
        <v>620</v>
      </c>
      <c r="E40" s="144">
        <f t="shared" si="43"/>
        <v>1241</v>
      </c>
      <c r="F40" s="120">
        <v>575</v>
      </c>
      <c r="G40" s="121">
        <v>574</v>
      </c>
      <c r="H40" s="144">
        <f t="shared" si="42"/>
        <v>1149</v>
      </c>
      <c r="I40" s="123">
        <f t="shared" ref="I40" si="54">IF(E40=0,0,((H40/E40)-1)*100)</f>
        <v>-7.4133763094278766</v>
      </c>
      <c r="L40" s="13" t="s">
        <v>13</v>
      </c>
      <c r="M40" s="39">
        <v>96160</v>
      </c>
      <c r="N40" s="37">
        <v>100545</v>
      </c>
      <c r="O40" s="165">
        <f t="shared" ref="O40" si="55">+M40+N40</f>
        <v>196705</v>
      </c>
      <c r="P40" s="140">
        <v>0</v>
      </c>
      <c r="Q40" s="165">
        <f>O40+P40</f>
        <v>196705</v>
      </c>
      <c r="R40" s="39">
        <v>92402</v>
      </c>
      <c r="S40" s="37">
        <v>96347</v>
      </c>
      <c r="T40" s="165">
        <f t="shared" ref="T40" si="56">+R40+S40</f>
        <v>188749</v>
      </c>
      <c r="U40" s="140">
        <v>0</v>
      </c>
      <c r="V40" s="165">
        <f>T40+U40</f>
        <v>188749</v>
      </c>
      <c r="W40" s="40">
        <f t="shared" si="53"/>
        <v>-4.0446353676825701</v>
      </c>
    </row>
    <row r="41" spans="1:23" ht="14.25" customHeight="1" x14ac:dyDescent="0.2">
      <c r="A41" s="3" t="str">
        <f>IF(ISERROR(F41/G41)," ",IF(F41/G41&gt;0.5,IF(F41/G41&lt;1.5," ","NOT OK"),"NOT OK"))</f>
        <v xml:space="preserve"> </v>
      </c>
      <c r="B41" s="106" t="s">
        <v>14</v>
      </c>
      <c r="C41" s="120">
        <v>570</v>
      </c>
      <c r="D41" s="121">
        <v>570</v>
      </c>
      <c r="E41" s="144">
        <f>SUM(C41:D41)</f>
        <v>1140</v>
      </c>
      <c r="F41" s="120">
        <v>580</v>
      </c>
      <c r="G41" s="121">
        <v>580</v>
      </c>
      <c r="H41" s="144">
        <f>SUM(F41:G41)</f>
        <v>1160</v>
      </c>
      <c r="I41" s="123">
        <f>IF(E41=0,0,((H41/E41)-1)*100)</f>
        <v>1.7543859649122862</v>
      </c>
      <c r="J41" s="3"/>
      <c r="L41" s="13" t="s">
        <v>14</v>
      </c>
      <c r="M41" s="39">
        <v>88895</v>
      </c>
      <c r="N41" s="37">
        <v>89375</v>
      </c>
      <c r="O41" s="165">
        <f>+M41+N41</f>
        <v>178270</v>
      </c>
      <c r="P41" s="140">
        <v>0</v>
      </c>
      <c r="Q41" s="165">
        <f>O41+P41</f>
        <v>178270</v>
      </c>
      <c r="R41" s="39">
        <v>84365</v>
      </c>
      <c r="S41" s="37">
        <v>85976</v>
      </c>
      <c r="T41" s="165">
        <f>+R41+S41</f>
        <v>170341</v>
      </c>
      <c r="U41" s="140">
        <v>0</v>
      </c>
      <c r="V41" s="165">
        <f>T41+U41</f>
        <v>170341</v>
      </c>
      <c r="W41" s="40">
        <f>IF(Q41=0,0,((V41/Q41)-1)*100)</f>
        <v>-4.4477477982835083</v>
      </c>
    </row>
    <row r="42" spans="1:23" ht="13.5" thickBot="1" x14ac:dyDescent="0.25">
      <c r="A42" s="3" t="str">
        <f>IF(ISERROR(F42/G42)," ",IF(F42/G42&gt;0.5,IF(F42/G42&lt;1.5," ","NOT OK"),"NOT OK"))</f>
        <v xml:space="preserve"> </v>
      </c>
      <c r="B42" s="106" t="s">
        <v>15</v>
      </c>
      <c r="C42" s="120">
        <v>577</v>
      </c>
      <c r="D42" s="121">
        <v>578</v>
      </c>
      <c r="E42" s="144">
        <f t="shared" ref="E42" si="57">SUM(C42:D42)</f>
        <v>1155</v>
      </c>
      <c r="F42" s="120">
        <v>455</v>
      </c>
      <c r="G42" s="121">
        <v>458</v>
      </c>
      <c r="H42" s="144">
        <f t="shared" ref="H42" si="58">SUM(F42:G42)</f>
        <v>913</v>
      </c>
      <c r="I42" s="123">
        <f>IF(E42=0,0,((H42/E42)-1)*100)</f>
        <v>-20.952380952380956</v>
      </c>
      <c r="J42" s="3"/>
      <c r="L42" s="13" t="s">
        <v>15</v>
      </c>
      <c r="M42" s="39">
        <v>88506</v>
      </c>
      <c r="N42" s="37">
        <v>88794</v>
      </c>
      <c r="O42" s="165">
        <f>+M42+N42</f>
        <v>177300</v>
      </c>
      <c r="P42" s="140">
        <v>0</v>
      </c>
      <c r="Q42" s="165">
        <f>O42+P42</f>
        <v>177300</v>
      </c>
      <c r="R42" s="39">
        <v>48769</v>
      </c>
      <c r="S42" s="37">
        <v>48369</v>
      </c>
      <c r="T42" s="165">
        <f>+R42+S42</f>
        <v>97138</v>
      </c>
      <c r="U42" s="140">
        <v>0</v>
      </c>
      <c r="V42" s="165">
        <f>T42+U42</f>
        <v>97138</v>
      </c>
      <c r="W42" s="40">
        <f>IF(Q42=0,0,((V42/Q42)-1)*100)</f>
        <v>-45.212633953750704</v>
      </c>
    </row>
    <row r="43" spans="1:23" ht="14.25" thickTop="1" thickBot="1" x14ac:dyDescent="0.25">
      <c r="A43" s="3" t="str">
        <f>IF(ISERROR(F43/G43)," ",IF(F43/G43&gt;0.5,IF(F43/G43&lt;1.5," ","NOT OK"),"NOT OK"))</f>
        <v xml:space="preserve"> </v>
      </c>
      <c r="B43" s="126" t="s">
        <v>61</v>
      </c>
      <c r="C43" s="127">
        <f>+C40+C41+C42</f>
        <v>1768</v>
      </c>
      <c r="D43" s="128">
        <f t="shared" ref="D43" si="59">+D40+D41+D42</f>
        <v>1768</v>
      </c>
      <c r="E43" s="145">
        <f t="shared" ref="E43" si="60">+E40+E41+E42</f>
        <v>3536</v>
      </c>
      <c r="F43" s="127">
        <f t="shared" ref="F43" si="61">+F40+F41+F42</f>
        <v>1610</v>
      </c>
      <c r="G43" s="128">
        <f t="shared" ref="G43" si="62">+G40+G41+G42</f>
        <v>1612</v>
      </c>
      <c r="H43" s="145">
        <f t="shared" ref="H43" si="63">+H40+H41+H42</f>
        <v>3222</v>
      </c>
      <c r="I43" s="130">
        <f>IF(E43=0,0,((H43/E43)-1)*100)</f>
        <v>-8.8800904977375588</v>
      </c>
      <c r="J43" s="3"/>
      <c r="L43" s="41" t="s">
        <v>61</v>
      </c>
      <c r="M43" s="43">
        <f>+M40+M41+M42</f>
        <v>273561</v>
      </c>
      <c r="N43" s="474">
        <f t="shared" ref="N43" si="64">+N40+N41+N42</f>
        <v>278714</v>
      </c>
      <c r="O43" s="481">
        <f t="shared" ref="O43" si="65">+O40+O41+O42</f>
        <v>552275</v>
      </c>
      <c r="P43" s="487">
        <f t="shared" ref="P43" si="66">+P40+P41+P42</f>
        <v>0</v>
      </c>
      <c r="Q43" s="166">
        <f t="shared" ref="Q43" si="67">+Q40+Q41+Q42</f>
        <v>552275</v>
      </c>
      <c r="R43" s="43">
        <f t="shared" ref="R43" si="68">+R40+R41+R42</f>
        <v>225536</v>
      </c>
      <c r="S43" s="474">
        <f t="shared" ref="S43" si="69">+S40+S41+S42</f>
        <v>230692</v>
      </c>
      <c r="T43" s="481">
        <f t="shared" ref="T43" si="70">+T40+T41+T42</f>
        <v>456228</v>
      </c>
      <c r="U43" s="487">
        <f t="shared" ref="U43" si="71">+U40+U41+U42</f>
        <v>0</v>
      </c>
      <c r="V43" s="166">
        <f t="shared" ref="V43" si="72">+V40+V41+V42</f>
        <v>456228</v>
      </c>
      <c r="W43" s="46">
        <f t="shared" ref="W43" si="73">IF(Q43=0,0,((V43/Q43)-1)*100)</f>
        <v>-17.391154768910411</v>
      </c>
    </row>
    <row r="44" spans="1:23" ht="13.5" thickTop="1" x14ac:dyDescent="0.2">
      <c r="A44" s="3" t="str">
        <f t="shared" ref="A44" si="74">IF(ISERROR(F44/G44)," ",IF(F44/G44&gt;0.5,IF(F44/G44&lt;1.5," ","NOT OK"),"NOT OK"))</f>
        <v xml:space="preserve"> </v>
      </c>
      <c r="B44" s="106" t="s">
        <v>16</v>
      </c>
      <c r="C44" s="120">
        <v>495</v>
      </c>
      <c r="D44" s="121">
        <v>494</v>
      </c>
      <c r="E44" s="144">
        <f t="shared" ref="E44" si="75">SUM(C44:D44)</f>
        <v>989</v>
      </c>
      <c r="F44" s="120">
        <v>31</v>
      </c>
      <c r="G44" s="121">
        <v>31</v>
      </c>
      <c r="H44" s="144">
        <f t="shared" ref="H44" si="76">SUM(F44:G44)</f>
        <v>62</v>
      </c>
      <c r="I44" s="123">
        <f t="shared" ref="I44" si="77">IF(E44=0,0,((H44/E44)-1)*100)</f>
        <v>-93.731041456016186</v>
      </c>
      <c r="J44" s="7"/>
      <c r="L44" s="13" t="s">
        <v>16</v>
      </c>
      <c r="M44" s="39">
        <v>77830</v>
      </c>
      <c r="N44" s="37">
        <v>78859</v>
      </c>
      <c r="O44" s="165">
        <f>+M44+N44</f>
        <v>156689</v>
      </c>
      <c r="P44" s="140">
        <v>0</v>
      </c>
      <c r="Q44" s="268">
        <f>O44+P44</f>
        <v>156689</v>
      </c>
      <c r="R44" s="39">
        <v>2037</v>
      </c>
      <c r="S44" s="37">
        <v>2046</v>
      </c>
      <c r="T44" s="165">
        <f>+R44+S44</f>
        <v>4083</v>
      </c>
      <c r="U44" s="140">
        <v>0</v>
      </c>
      <c r="V44" s="268">
        <f>T44+U44</f>
        <v>4083</v>
      </c>
      <c r="W44" s="40">
        <f>IF(Q44=0,0,((V44/Q44)-1)*100)</f>
        <v>-97.39420125216192</v>
      </c>
    </row>
    <row r="45" spans="1:23" ht="13.5" thickBot="1" x14ac:dyDescent="0.25">
      <c r="A45" s="3" t="str">
        <f>IF(ISERROR(F45/G45)," ",IF(F45/G45&gt;0.5,IF(F45/G45&lt;1.5," ","NOT OK"),"NOT OK"))</f>
        <v xml:space="preserve"> </v>
      </c>
      <c r="B45" s="106" t="s">
        <v>66</v>
      </c>
      <c r="C45" s="120">
        <v>506</v>
      </c>
      <c r="D45" s="121">
        <v>506</v>
      </c>
      <c r="E45" s="144">
        <f>SUM(C45:D45)</f>
        <v>1012</v>
      </c>
      <c r="F45" s="120">
        <v>93</v>
      </c>
      <c r="G45" s="121">
        <v>93</v>
      </c>
      <c r="H45" s="144">
        <f>SUM(F45:G45)</f>
        <v>186</v>
      </c>
      <c r="I45" s="123">
        <f t="shared" ref="I45" si="78">IF(E45=0,0,((H45/E45)-1)*100)</f>
        <v>-81.620553359683782</v>
      </c>
      <c r="J45" s="3"/>
      <c r="L45" s="13" t="s">
        <v>66</v>
      </c>
      <c r="M45" s="39">
        <v>78759</v>
      </c>
      <c r="N45" s="37">
        <v>79805</v>
      </c>
      <c r="O45" s="165">
        <f>+M45+N45</f>
        <v>158564</v>
      </c>
      <c r="P45" s="140">
        <v>0</v>
      </c>
      <c r="Q45" s="165">
        <f>O45+P45</f>
        <v>158564</v>
      </c>
      <c r="R45" s="39">
        <v>9264</v>
      </c>
      <c r="S45" s="37">
        <v>9671</v>
      </c>
      <c r="T45" s="165">
        <f>+R45+S45</f>
        <v>18935</v>
      </c>
      <c r="U45" s="140"/>
      <c r="V45" s="165">
        <f>T45+U45</f>
        <v>18935</v>
      </c>
      <c r="W45" s="40">
        <f t="shared" ref="W45" si="79">IF(Q45=0,0,((V45/Q45)-1)*100)</f>
        <v>-88.058449585025599</v>
      </c>
    </row>
    <row r="46" spans="1:23" ht="14.25" thickTop="1" thickBot="1" x14ac:dyDescent="0.25">
      <c r="A46" s="3" t="str">
        <f t="shared" ref="A46:A47" si="80">IF(ISERROR(F46/G46)," ",IF(F46/G46&gt;0.5,IF(F46/G46&lt;1.5," ","NOT OK"),"NOT OK"))</f>
        <v xml:space="preserve"> </v>
      </c>
      <c r="B46" s="126" t="s">
        <v>67</v>
      </c>
      <c r="C46" s="127">
        <f>C43+C44+C45</f>
        <v>2769</v>
      </c>
      <c r="D46" s="128">
        <f t="shared" ref="D46" si="81">D43+D44+D45</f>
        <v>2768</v>
      </c>
      <c r="E46" s="511">
        <f t="shared" ref="E46" si="82">E43+E44+E45</f>
        <v>5537</v>
      </c>
      <c r="F46" s="127">
        <f t="shared" ref="F46" si="83">F43+F44+F45</f>
        <v>1734</v>
      </c>
      <c r="G46" s="129">
        <f t="shared" ref="G46" si="84">G43+G44+G45</f>
        <v>1736</v>
      </c>
      <c r="H46" s="299">
        <f t="shared" ref="H46" si="85">H43+H44+H45</f>
        <v>3470</v>
      </c>
      <c r="I46" s="130">
        <f>IF(E46=0,0,((H46/E46)-1)*100)</f>
        <v>-37.330684486183848</v>
      </c>
      <c r="J46" s="3"/>
      <c r="L46" s="41" t="s">
        <v>67</v>
      </c>
      <c r="M46" s="42">
        <f>M43+M44+M45</f>
        <v>430150</v>
      </c>
      <c r="N46" s="42">
        <f t="shared" ref="N46" si="86">N43+N44+N45</f>
        <v>437378</v>
      </c>
      <c r="O46" s="512">
        <f t="shared" ref="O46" si="87">O43+O44+O45</f>
        <v>867528</v>
      </c>
      <c r="P46" s="42">
        <f t="shared" ref="P46" si="88">P43+P44+P45</f>
        <v>0</v>
      </c>
      <c r="Q46" s="512">
        <f t="shared" ref="Q46" si="89">Q43+Q44+Q45</f>
        <v>867528</v>
      </c>
      <c r="R46" s="42">
        <f t="shared" ref="R46" si="90">R43+R44+R45</f>
        <v>236837</v>
      </c>
      <c r="S46" s="42">
        <f t="shared" ref="S46" si="91">S43+S44+S45</f>
        <v>242409</v>
      </c>
      <c r="T46" s="512">
        <f t="shared" ref="T46" si="92">T43+T44+T45</f>
        <v>479246</v>
      </c>
      <c r="U46" s="42">
        <f t="shared" ref="U46" si="93">U43+U44+U45</f>
        <v>0</v>
      </c>
      <c r="V46" s="512">
        <f t="shared" ref="V46" si="94">V43+V44+V45</f>
        <v>479246</v>
      </c>
      <c r="W46" s="46">
        <f>IF(Q46=0,0,((V46/Q46)-1)*100)</f>
        <v>-44.757287372857135</v>
      </c>
    </row>
    <row r="47" spans="1:23" ht="14.25" thickTop="1" thickBot="1" x14ac:dyDescent="0.25">
      <c r="A47" s="3" t="str">
        <f t="shared" si="80"/>
        <v xml:space="preserve"> </v>
      </c>
      <c r="B47" s="126" t="s">
        <v>68</v>
      </c>
      <c r="C47" s="127">
        <f>+C39+C43+C44+C45</f>
        <v>4537</v>
      </c>
      <c r="D47" s="128">
        <f t="shared" ref="D47:H47" si="95">+D39+D43+D44+D45</f>
        <v>4536</v>
      </c>
      <c r="E47" s="145">
        <f t="shared" si="95"/>
        <v>9073</v>
      </c>
      <c r="F47" s="127">
        <f t="shared" si="95"/>
        <v>3398</v>
      </c>
      <c r="G47" s="128">
        <f t="shared" si="95"/>
        <v>3400</v>
      </c>
      <c r="H47" s="145">
        <f t="shared" si="95"/>
        <v>6798</v>
      </c>
      <c r="I47" s="130">
        <f>IF(E47=0,0,((H47/E47)-1)*100)</f>
        <v>-25.074396561225608</v>
      </c>
      <c r="J47" s="3"/>
      <c r="L47" s="41" t="s">
        <v>68</v>
      </c>
      <c r="M47" s="45">
        <f>+M39+M43+M44+M45</f>
        <v>715233</v>
      </c>
      <c r="N47" s="43">
        <f t="shared" ref="N47:V47" si="96">+N39+N43+N44+N45</f>
        <v>719245</v>
      </c>
      <c r="O47" s="166">
        <f t="shared" si="96"/>
        <v>1434478</v>
      </c>
      <c r="P47" s="43">
        <f t="shared" si="96"/>
        <v>0</v>
      </c>
      <c r="Q47" s="166">
        <f t="shared" si="96"/>
        <v>1434478</v>
      </c>
      <c r="R47" s="45">
        <f t="shared" si="96"/>
        <v>517679</v>
      </c>
      <c r="S47" s="43">
        <f t="shared" si="96"/>
        <v>517406</v>
      </c>
      <c r="T47" s="166">
        <f t="shared" si="96"/>
        <v>1035085</v>
      </c>
      <c r="U47" s="43">
        <f t="shared" si="96"/>
        <v>186</v>
      </c>
      <c r="V47" s="166">
        <f t="shared" si="96"/>
        <v>1035271</v>
      </c>
      <c r="W47" s="46">
        <f t="shared" ref="W47" si="97">IF(Q47=0,0,((V47/Q47)-1)*100)</f>
        <v>-27.829426453385832</v>
      </c>
    </row>
    <row r="48" spans="1:23" ht="14.25" thickTop="1" thickBot="1" x14ac:dyDescent="0.25">
      <c r="A48" s="3" t="str">
        <f>IF(ISERROR(F48/G48)," ",IF(F48/G48&gt;0.5,IF(F48/G48&lt;1.5," ","NOT OK"),"NOT OK"))</f>
        <v xml:space="preserve"> </v>
      </c>
      <c r="B48" s="106" t="s">
        <v>18</v>
      </c>
      <c r="C48" s="120">
        <v>507</v>
      </c>
      <c r="D48" s="121">
        <v>508</v>
      </c>
      <c r="E48" s="144">
        <f>SUM(C48:D48)</f>
        <v>1015</v>
      </c>
      <c r="F48" s="120"/>
      <c r="G48" s="121"/>
      <c r="H48" s="144"/>
      <c r="I48" s="123"/>
      <c r="J48" s="3"/>
      <c r="L48" s="13" t="s">
        <v>18</v>
      </c>
      <c r="M48" s="37">
        <v>74494</v>
      </c>
      <c r="N48" s="473">
        <v>76801</v>
      </c>
      <c r="O48" s="168">
        <f>+M48+N48</f>
        <v>151295</v>
      </c>
      <c r="P48" s="140">
        <v>0</v>
      </c>
      <c r="Q48" s="165">
        <f>O48+P48</f>
        <v>151295</v>
      </c>
      <c r="R48" s="37"/>
      <c r="S48" s="473"/>
      <c r="T48" s="168">
        <f>+R48+S48</f>
        <v>0</v>
      </c>
      <c r="U48" s="140"/>
      <c r="V48" s="165">
        <f>T48+U48</f>
        <v>0</v>
      </c>
      <c r="W48" s="40">
        <f>IF(Q48=0,0,((V48/Q48)-1)*100)</f>
        <v>-100</v>
      </c>
    </row>
    <row r="49" spans="1:23" ht="15.75" customHeight="1" thickTop="1" thickBot="1" x14ac:dyDescent="0.25">
      <c r="A49" s="9" t="str">
        <f>IF(ISERROR(F49/G49)," ",IF(F49/G49&gt;0.5,IF(F49/G49&lt;1.5," ","NOT OK"),"NOT OK"))</f>
        <v xml:space="preserve"> </v>
      </c>
      <c r="B49" s="133" t="s">
        <v>19</v>
      </c>
      <c r="C49" s="127">
        <f t="shared" ref="C49:E49" si="98">+C44+C45+C48</f>
        <v>1508</v>
      </c>
      <c r="D49" s="128">
        <f t="shared" si="98"/>
        <v>1508</v>
      </c>
      <c r="E49" s="145">
        <f t="shared" si="98"/>
        <v>3016</v>
      </c>
      <c r="F49" s="127"/>
      <c r="G49" s="128"/>
      <c r="H49" s="145"/>
      <c r="I49" s="130"/>
      <c r="J49" s="9"/>
      <c r="K49" s="10"/>
      <c r="L49" s="47" t="s">
        <v>19</v>
      </c>
      <c r="M49" s="49">
        <f t="shared" ref="M49:Q49" si="99">+M44+M45+M48</f>
        <v>231083</v>
      </c>
      <c r="N49" s="475">
        <f t="shared" si="99"/>
        <v>235465</v>
      </c>
      <c r="O49" s="482">
        <f t="shared" si="99"/>
        <v>466548</v>
      </c>
      <c r="P49" s="488">
        <f t="shared" si="99"/>
        <v>0</v>
      </c>
      <c r="Q49" s="167">
        <f t="shared" si="99"/>
        <v>466548</v>
      </c>
      <c r="R49" s="49"/>
      <c r="S49" s="475"/>
      <c r="T49" s="482"/>
      <c r="U49" s="488"/>
      <c r="V49" s="167"/>
      <c r="W49" s="50"/>
    </row>
    <row r="50" spans="1:23" ht="13.5" thickTop="1" x14ac:dyDescent="0.2">
      <c r="A50" s="3" t="str">
        <f t="shared" ref="A50" si="100">IF(ISERROR(F50/G50)," ",IF(F50/G50&gt;0.5,IF(F50/G50&lt;1.5," ","NOT OK"),"NOT OK"))</f>
        <v xml:space="preserve"> </v>
      </c>
      <c r="B50" s="106" t="s">
        <v>20</v>
      </c>
      <c r="C50" s="120">
        <v>521</v>
      </c>
      <c r="D50" s="121">
        <v>521</v>
      </c>
      <c r="E50" s="150">
        <f>SUM(C50:D50)</f>
        <v>1042</v>
      </c>
      <c r="F50" s="120"/>
      <c r="G50" s="121"/>
      <c r="H50" s="150"/>
      <c r="I50" s="123"/>
      <c r="J50" s="3"/>
      <c r="L50" s="13" t="s">
        <v>21</v>
      </c>
      <c r="M50" s="37">
        <v>79272</v>
      </c>
      <c r="N50" s="473">
        <v>79088</v>
      </c>
      <c r="O50" s="168">
        <f>+M50+N50</f>
        <v>158360</v>
      </c>
      <c r="P50" s="140">
        <v>0</v>
      </c>
      <c r="Q50" s="165">
        <f>O50+P50</f>
        <v>158360</v>
      </c>
      <c r="R50" s="37"/>
      <c r="S50" s="473"/>
      <c r="T50" s="168"/>
      <c r="U50" s="140"/>
      <c r="V50" s="165"/>
      <c r="W50" s="40"/>
    </row>
    <row r="51" spans="1:23" x14ac:dyDescent="0.2">
      <c r="A51" s="3" t="str">
        <f t="shared" ref="A51" si="101">IF(ISERROR(F51/G51)," ",IF(F51/G51&gt;0.5,IF(F51/G51&lt;1.5," ","NOT OK"),"NOT OK"))</f>
        <v xml:space="preserve"> </v>
      </c>
      <c r="B51" s="106" t="s">
        <v>22</v>
      </c>
      <c r="C51" s="120">
        <v>527</v>
      </c>
      <c r="D51" s="121">
        <v>527</v>
      </c>
      <c r="E51" s="144">
        <f>SUM(C51:D51)</f>
        <v>1054</v>
      </c>
      <c r="F51" s="120"/>
      <c r="G51" s="121"/>
      <c r="H51" s="144"/>
      <c r="I51" s="123"/>
      <c r="J51" s="3"/>
      <c r="L51" s="13" t="s">
        <v>22</v>
      </c>
      <c r="M51" s="37">
        <v>80484</v>
      </c>
      <c r="N51" s="473">
        <v>79814</v>
      </c>
      <c r="O51" s="165">
        <f t="shared" ref="O51" si="102">+M51+N51</f>
        <v>160298</v>
      </c>
      <c r="P51" s="486">
        <v>0</v>
      </c>
      <c r="Q51" s="165">
        <f>O51+P51</f>
        <v>160298</v>
      </c>
      <c r="R51" s="37"/>
      <c r="S51" s="473"/>
      <c r="T51" s="165"/>
      <c r="U51" s="486"/>
      <c r="V51" s="165"/>
      <c r="W51" s="40"/>
    </row>
    <row r="52" spans="1:23" ht="13.5" thickBot="1" x14ac:dyDescent="0.25">
      <c r="A52" s="3" t="str">
        <f t="shared" ref="A52:A54" si="103">IF(ISERROR(F52/G52)," ",IF(F52/G52&gt;0.5,IF(F52/G52&lt;1.5," ","NOT OK"),"NOT OK"))</f>
        <v xml:space="preserve"> </v>
      </c>
      <c r="B52" s="106" t="s">
        <v>23</v>
      </c>
      <c r="C52" s="120">
        <v>474</v>
      </c>
      <c r="D52" s="121">
        <v>473</v>
      </c>
      <c r="E52" s="146">
        <f t="shared" ref="E52" si="104">SUM(C52:D52)</f>
        <v>947</v>
      </c>
      <c r="F52" s="120"/>
      <c r="G52" s="121"/>
      <c r="H52" s="146"/>
      <c r="I52" s="137"/>
      <c r="J52" s="3"/>
      <c r="L52" s="13" t="s">
        <v>23</v>
      </c>
      <c r="M52" s="37">
        <v>73647</v>
      </c>
      <c r="N52" s="473">
        <v>73053</v>
      </c>
      <c r="O52" s="165">
        <f>+M52+N52</f>
        <v>146700</v>
      </c>
      <c r="P52" s="486">
        <v>0</v>
      </c>
      <c r="Q52" s="165">
        <f>O52+P52</f>
        <v>146700</v>
      </c>
      <c r="R52" s="37"/>
      <c r="S52" s="473"/>
      <c r="T52" s="165"/>
      <c r="U52" s="486"/>
      <c r="V52" s="165"/>
      <c r="W52" s="40"/>
    </row>
    <row r="53" spans="1:23" ht="14.25" thickTop="1" thickBot="1" x14ac:dyDescent="0.25">
      <c r="A53" s="3" t="str">
        <f t="shared" si="103"/>
        <v xml:space="preserve"> </v>
      </c>
      <c r="B53" s="126" t="s">
        <v>40</v>
      </c>
      <c r="C53" s="127">
        <f t="shared" ref="C53:E53" si="105">+C50+C51+C52</f>
        <v>1522</v>
      </c>
      <c r="D53" s="127">
        <f t="shared" si="105"/>
        <v>1521</v>
      </c>
      <c r="E53" s="127">
        <f t="shared" si="105"/>
        <v>3043</v>
      </c>
      <c r="F53" s="127"/>
      <c r="G53" s="127"/>
      <c r="H53" s="127"/>
      <c r="I53" s="130"/>
      <c r="J53" s="3"/>
      <c r="L53" s="472" t="s">
        <v>40</v>
      </c>
      <c r="M53" s="43">
        <f t="shared" ref="M53:Q53" si="106">+M50+M51+M52</f>
        <v>233403</v>
      </c>
      <c r="N53" s="474">
        <f t="shared" si="106"/>
        <v>231955</v>
      </c>
      <c r="O53" s="481">
        <f t="shared" si="106"/>
        <v>465358</v>
      </c>
      <c r="P53" s="487">
        <f t="shared" si="106"/>
        <v>0</v>
      </c>
      <c r="Q53" s="166">
        <f t="shared" si="106"/>
        <v>465358</v>
      </c>
      <c r="R53" s="43"/>
      <c r="S53" s="474"/>
      <c r="T53" s="481"/>
      <c r="U53" s="487"/>
      <c r="V53" s="166"/>
      <c r="W53" s="46"/>
    </row>
    <row r="54" spans="1:23" ht="14.25" thickTop="1" thickBot="1" x14ac:dyDescent="0.25">
      <c r="A54" s="3" t="str">
        <f t="shared" si="103"/>
        <v xml:space="preserve"> </v>
      </c>
      <c r="B54" s="126" t="s">
        <v>63</v>
      </c>
      <c r="C54" s="127">
        <f t="shared" ref="C54:E54" si="107">+C39+C43+C49+C53</f>
        <v>6566</v>
      </c>
      <c r="D54" s="129">
        <f t="shared" si="107"/>
        <v>6565</v>
      </c>
      <c r="E54" s="299">
        <f t="shared" si="107"/>
        <v>13131</v>
      </c>
      <c r="F54" s="127"/>
      <c r="G54" s="129"/>
      <c r="H54" s="299"/>
      <c r="I54" s="130"/>
      <c r="J54" s="3"/>
      <c r="L54" s="472" t="s">
        <v>63</v>
      </c>
      <c r="M54" s="43">
        <f t="shared" ref="M54:Q54" si="108">+M39+M43+M49+M53</f>
        <v>1023130</v>
      </c>
      <c r="N54" s="474">
        <f t="shared" si="108"/>
        <v>1028001</v>
      </c>
      <c r="O54" s="478">
        <f t="shared" si="108"/>
        <v>2051131</v>
      </c>
      <c r="P54" s="487">
        <f t="shared" si="108"/>
        <v>0</v>
      </c>
      <c r="Q54" s="301">
        <f t="shared" si="108"/>
        <v>2051131</v>
      </c>
      <c r="R54" s="43"/>
      <c r="S54" s="474"/>
      <c r="T54" s="478"/>
      <c r="U54" s="487"/>
      <c r="V54" s="301"/>
      <c r="W54" s="46"/>
    </row>
    <row r="55" spans="1:23" ht="14.25" thickTop="1" thickBot="1" x14ac:dyDescent="0.25">
      <c r="B55" s="138" t="s">
        <v>60</v>
      </c>
      <c r="C55" s="102"/>
      <c r="D55" s="102"/>
      <c r="E55" s="102"/>
      <c r="F55" s="102"/>
      <c r="G55" s="102"/>
      <c r="H55" s="102"/>
      <c r="I55" s="102"/>
      <c r="J55" s="3"/>
      <c r="L55" s="53" t="s">
        <v>60</v>
      </c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3.5" thickTop="1" x14ac:dyDescent="0.2">
      <c r="B56" s="528" t="s">
        <v>27</v>
      </c>
      <c r="C56" s="529"/>
      <c r="D56" s="529"/>
      <c r="E56" s="529"/>
      <c r="F56" s="529"/>
      <c r="G56" s="529"/>
      <c r="H56" s="529"/>
      <c r="I56" s="530"/>
      <c r="J56" s="3"/>
      <c r="L56" s="531" t="s">
        <v>28</v>
      </c>
      <c r="M56" s="532"/>
      <c r="N56" s="532"/>
      <c r="O56" s="532"/>
      <c r="P56" s="532"/>
      <c r="Q56" s="532"/>
      <c r="R56" s="532"/>
      <c r="S56" s="532"/>
      <c r="T56" s="532"/>
      <c r="U56" s="532"/>
      <c r="V56" s="532"/>
      <c r="W56" s="533"/>
    </row>
    <row r="57" spans="1:23" ht="13.5" thickBot="1" x14ac:dyDescent="0.25">
      <c r="B57" s="534" t="s">
        <v>30</v>
      </c>
      <c r="C57" s="535"/>
      <c r="D57" s="535"/>
      <c r="E57" s="535"/>
      <c r="F57" s="535"/>
      <c r="G57" s="535"/>
      <c r="H57" s="535"/>
      <c r="I57" s="536"/>
      <c r="J57" s="3"/>
      <c r="L57" s="537" t="s">
        <v>50</v>
      </c>
      <c r="M57" s="538"/>
      <c r="N57" s="538"/>
      <c r="O57" s="538"/>
      <c r="P57" s="538"/>
      <c r="Q57" s="538"/>
      <c r="R57" s="538"/>
      <c r="S57" s="538"/>
      <c r="T57" s="538"/>
      <c r="U57" s="538"/>
      <c r="V57" s="538"/>
      <c r="W57" s="539"/>
    </row>
    <row r="58" spans="1:23" ht="14.25" thickTop="1" thickBot="1" x14ac:dyDescent="0.25">
      <c r="B58" s="101"/>
      <c r="C58" s="102"/>
      <c r="D58" s="102"/>
      <c r="E58" s="102"/>
      <c r="F58" s="102"/>
      <c r="G58" s="102"/>
      <c r="H58" s="102"/>
      <c r="I58" s="103"/>
      <c r="J58" s="3"/>
      <c r="L58" s="15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2"/>
    </row>
    <row r="59" spans="1:23" ht="14.25" thickTop="1" thickBot="1" x14ac:dyDescent="0.25">
      <c r="B59" s="104"/>
      <c r="C59" s="540" t="s">
        <v>64</v>
      </c>
      <c r="D59" s="541"/>
      <c r="E59" s="542"/>
      <c r="F59" s="540" t="s">
        <v>65</v>
      </c>
      <c r="G59" s="541"/>
      <c r="H59" s="542"/>
      <c r="I59" s="105" t="s">
        <v>2</v>
      </c>
      <c r="J59" s="3"/>
      <c r="L59" s="11"/>
      <c r="M59" s="543" t="s">
        <v>64</v>
      </c>
      <c r="N59" s="544"/>
      <c r="O59" s="544"/>
      <c r="P59" s="544"/>
      <c r="Q59" s="545"/>
      <c r="R59" s="543" t="s">
        <v>65</v>
      </c>
      <c r="S59" s="544"/>
      <c r="T59" s="544"/>
      <c r="U59" s="544"/>
      <c r="V59" s="545"/>
      <c r="W59" s="12" t="s">
        <v>2</v>
      </c>
    </row>
    <row r="60" spans="1:23" ht="13.5" thickTop="1" x14ac:dyDescent="0.2">
      <c r="B60" s="106" t="s">
        <v>3</v>
      </c>
      <c r="C60" s="107"/>
      <c r="D60" s="108"/>
      <c r="E60" s="109"/>
      <c r="F60" s="107"/>
      <c r="G60" s="108"/>
      <c r="H60" s="109"/>
      <c r="I60" s="110" t="s">
        <v>4</v>
      </c>
      <c r="J60" s="3"/>
      <c r="L60" s="13" t="s">
        <v>3</v>
      </c>
      <c r="M60" s="19"/>
      <c r="N60" s="15"/>
      <c r="O60" s="16"/>
      <c r="P60" s="17"/>
      <c r="Q60" s="20"/>
      <c r="R60" s="19"/>
      <c r="S60" s="15"/>
      <c r="T60" s="16"/>
      <c r="U60" s="17"/>
      <c r="V60" s="20"/>
      <c r="W60" s="21" t="s">
        <v>4</v>
      </c>
    </row>
    <row r="61" spans="1:23" ht="13.5" thickBot="1" x14ac:dyDescent="0.25">
      <c r="B61" s="111" t="s">
        <v>29</v>
      </c>
      <c r="C61" s="112" t="s">
        <v>5</v>
      </c>
      <c r="D61" s="113" t="s">
        <v>6</v>
      </c>
      <c r="E61" s="506" t="s">
        <v>7</v>
      </c>
      <c r="F61" s="112" t="s">
        <v>5</v>
      </c>
      <c r="G61" s="113" t="s">
        <v>6</v>
      </c>
      <c r="H61" s="114" t="s">
        <v>7</v>
      </c>
      <c r="I61" s="115"/>
      <c r="J61" s="3"/>
      <c r="L61" s="22"/>
      <c r="M61" s="27" t="s">
        <v>8</v>
      </c>
      <c r="N61" s="24" t="s">
        <v>9</v>
      </c>
      <c r="O61" s="25" t="s">
        <v>31</v>
      </c>
      <c r="P61" s="26" t="s">
        <v>32</v>
      </c>
      <c r="Q61" s="25" t="s">
        <v>7</v>
      </c>
      <c r="R61" s="27" t="s">
        <v>8</v>
      </c>
      <c r="S61" s="24" t="s">
        <v>9</v>
      </c>
      <c r="T61" s="25" t="s">
        <v>31</v>
      </c>
      <c r="U61" s="26" t="s">
        <v>32</v>
      </c>
      <c r="V61" s="25" t="s">
        <v>7</v>
      </c>
      <c r="W61" s="28"/>
    </row>
    <row r="62" spans="1:23" ht="5.25" customHeight="1" thickTop="1" x14ac:dyDescent="0.2">
      <c r="B62" s="106"/>
      <c r="C62" s="116"/>
      <c r="D62" s="117"/>
      <c r="E62" s="118"/>
      <c r="F62" s="116"/>
      <c r="G62" s="117"/>
      <c r="H62" s="118"/>
      <c r="I62" s="119"/>
      <c r="J62" s="3"/>
      <c r="L62" s="13"/>
      <c r="M62" s="33"/>
      <c r="N62" s="30"/>
      <c r="O62" s="31"/>
      <c r="P62" s="32"/>
      <c r="Q62" s="34"/>
      <c r="R62" s="33"/>
      <c r="S62" s="30"/>
      <c r="T62" s="31"/>
      <c r="U62" s="32"/>
      <c r="V62" s="34"/>
      <c r="W62" s="35"/>
    </row>
    <row r="63" spans="1:23" x14ac:dyDescent="0.2">
      <c r="A63" s="3" t="str">
        <f>IF(ISERROR(F63/G63)," ",IF(F63/G63&gt;0.5,IF(F63/G63&lt;1.5," ","NOT OK"),"NOT OK"))</f>
        <v xml:space="preserve"> </v>
      </c>
      <c r="B63" s="106" t="s">
        <v>10</v>
      </c>
      <c r="C63" s="120">
        <f t="shared" ref="C63:H69" si="109">+C9+C36</f>
        <v>581</v>
      </c>
      <c r="D63" s="122">
        <f t="shared" si="109"/>
        <v>581</v>
      </c>
      <c r="E63" s="148">
        <f t="shared" si="109"/>
        <v>1162</v>
      </c>
      <c r="F63" s="120">
        <f t="shared" si="109"/>
        <v>579</v>
      </c>
      <c r="G63" s="122">
        <f t="shared" si="109"/>
        <v>579</v>
      </c>
      <c r="H63" s="148">
        <f t="shared" si="109"/>
        <v>1158</v>
      </c>
      <c r="I63" s="123">
        <f>IF(E63=0,0,((H63/E63)-1)*100)</f>
        <v>-0.34423407917383297</v>
      </c>
      <c r="J63" s="3"/>
      <c r="K63" s="6"/>
      <c r="L63" s="13" t="s">
        <v>10</v>
      </c>
      <c r="M63" s="39">
        <f t="shared" ref="M63:N65" si="110">+M9+M36</f>
        <v>97153</v>
      </c>
      <c r="N63" s="37">
        <f t="shared" si="110"/>
        <v>96292</v>
      </c>
      <c r="O63" s="165">
        <f>SUM(M63:N63)</f>
        <v>193445</v>
      </c>
      <c r="P63" s="38">
        <f>P9+P36</f>
        <v>0</v>
      </c>
      <c r="Q63" s="168">
        <f>+O63+P63</f>
        <v>193445</v>
      </c>
      <c r="R63" s="39">
        <f t="shared" ref="R63:S65" si="111">+R9+R36</f>
        <v>100764</v>
      </c>
      <c r="S63" s="37">
        <f t="shared" si="111"/>
        <v>96927</v>
      </c>
      <c r="T63" s="165">
        <f>SUM(R63:S63)</f>
        <v>197691</v>
      </c>
      <c r="U63" s="38">
        <f>U9+U36</f>
        <v>0</v>
      </c>
      <c r="V63" s="168">
        <f>+T63+U63</f>
        <v>197691</v>
      </c>
      <c r="W63" s="40">
        <f>IF(Q63=0,0,((V63/Q63)-1)*100)</f>
        <v>2.1949391299852739</v>
      </c>
    </row>
    <row r="64" spans="1:23" x14ac:dyDescent="0.2">
      <c r="A64" s="3" t="str">
        <f>IF(ISERROR(F64/G64)," ",IF(F64/G64&gt;0.5,IF(F64/G64&lt;1.5," ","NOT OK"),"NOT OK"))</f>
        <v xml:space="preserve"> </v>
      </c>
      <c r="B64" s="106" t="s">
        <v>11</v>
      </c>
      <c r="C64" s="120">
        <f t="shared" si="109"/>
        <v>623</v>
      </c>
      <c r="D64" s="122">
        <f t="shared" si="109"/>
        <v>622</v>
      </c>
      <c r="E64" s="148">
        <f t="shared" si="109"/>
        <v>1245</v>
      </c>
      <c r="F64" s="120">
        <f t="shared" si="109"/>
        <v>575</v>
      </c>
      <c r="G64" s="122">
        <f t="shared" si="109"/>
        <v>576</v>
      </c>
      <c r="H64" s="148">
        <f t="shared" si="109"/>
        <v>1151</v>
      </c>
      <c r="I64" s="123">
        <f>IF(E64=0,0,((H64/E64)-1)*100)</f>
        <v>-7.5502008032128476</v>
      </c>
      <c r="J64" s="3"/>
      <c r="K64" s="6"/>
      <c r="L64" s="13" t="s">
        <v>11</v>
      </c>
      <c r="M64" s="39">
        <f t="shared" si="110"/>
        <v>98781</v>
      </c>
      <c r="N64" s="37">
        <f t="shared" si="110"/>
        <v>96455</v>
      </c>
      <c r="O64" s="165">
        <f t="shared" ref="O64:O65" si="112">SUM(M64:N64)</f>
        <v>195236</v>
      </c>
      <c r="P64" s="38">
        <f>P10+P37</f>
        <v>0</v>
      </c>
      <c r="Q64" s="168">
        <f>+O64+P64</f>
        <v>195236</v>
      </c>
      <c r="R64" s="39">
        <f t="shared" si="111"/>
        <v>94794</v>
      </c>
      <c r="S64" s="37">
        <f t="shared" si="111"/>
        <v>93687</v>
      </c>
      <c r="T64" s="165">
        <f t="shared" ref="T64:T65" si="113">SUM(R64:S64)</f>
        <v>188481</v>
      </c>
      <c r="U64" s="38">
        <f>U10+U37</f>
        <v>186</v>
      </c>
      <c r="V64" s="168">
        <f>+T64+U64</f>
        <v>188667</v>
      </c>
      <c r="W64" s="40">
        <f>IF(Q64=0,0,((V64/Q64)-1)*100)</f>
        <v>-3.3646458644921995</v>
      </c>
    </row>
    <row r="65" spans="1:23" ht="13.5" thickBot="1" x14ac:dyDescent="0.25">
      <c r="A65" s="3" t="str">
        <f>IF(ISERROR(F65/G65)," ",IF(F65/G65&gt;0.5,IF(F65/G65&lt;1.5," ","NOT OK"),"NOT OK"))</f>
        <v xml:space="preserve"> </v>
      </c>
      <c r="B65" s="111" t="s">
        <v>12</v>
      </c>
      <c r="C65" s="124">
        <f t="shared" si="109"/>
        <v>653</v>
      </c>
      <c r="D65" s="125">
        <f t="shared" si="109"/>
        <v>653</v>
      </c>
      <c r="E65" s="148">
        <f t="shared" si="109"/>
        <v>1306</v>
      </c>
      <c r="F65" s="124">
        <f t="shared" si="109"/>
        <v>630</v>
      </c>
      <c r="G65" s="125">
        <f t="shared" si="109"/>
        <v>629</v>
      </c>
      <c r="H65" s="148">
        <f t="shared" si="109"/>
        <v>1259</v>
      </c>
      <c r="I65" s="123">
        <f>IF(E65=0,0,((H65/E65)-1)*100)</f>
        <v>-3.5987748851454837</v>
      </c>
      <c r="J65" s="3"/>
      <c r="K65" s="6"/>
      <c r="L65" s="22" t="s">
        <v>12</v>
      </c>
      <c r="M65" s="39">
        <f t="shared" si="110"/>
        <v>102075</v>
      </c>
      <c r="N65" s="37">
        <f t="shared" si="110"/>
        <v>101069</v>
      </c>
      <c r="O65" s="165">
        <f t="shared" si="112"/>
        <v>203144</v>
      </c>
      <c r="P65" s="38">
        <f>P11+P38</f>
        <v>0</v>
      </c>
      <c r="Q65" s="168">
        <f>+O65+P65</f>
        <v>203144</v>
      </c>
      <c r="R65" s="39">
        <f t="shared" si="111"/>
        <v>103790</v>
      </c>
      <c r="S65" s="37">
        <f t="shared" si="111"/>
        <v>103280</v>
      </c>
      <c r="T65" s="165">
        <f t="shared" si="113"/>
        <v>207070</v>
      </c>
      <c r="U65" s="38">
        <f>U11+U38</f>
        <v>0</v>
      </c>
      <c r="V65" s="168">
        <f>+T65+U65</f>
        <v>207070</v>
      </c>
      <c r="W65" s="40">
        <f>IF(Q65=0,0,((V65/Q65)-1)*100)</f>
        <v>1.9326192257708819</v>
      </c>
    </row>
    <row r="66" spans="1:23" ht="14.25" thickTop="1" thickBot="1" x14ac:dyDescent="0.25">
      <c r="A66" s="3" t="str">
        <f>IF(ISERROR(F66/G66)," ",IF(F66/G66&gt;0.5,IF(F66/G66&lt;1.5," ","NOT OK"),"NOT OK"))</f>
        <v xml:space="preserve"> </v>
      </c>
      <c r="B66" s="126" t="s">
        <v>57</v>
      </c>
      <c r="C66" s="127">
        <f t="shared" si="109"/>
        <v>1857</v>
      </c>
      <c r="D66" s="128">
        <f t="shared" si="109"/>
        <v>1856</v>
      </c>
      <c r="E66" s="145">
        <f t="shared" si="109"/>
        <v>3713</v>
      </c>
      <c r="F66" s="127">
        <f t="shared" si="109"/>
        <v>1784</v>
      </c>
      <c r="G66" s="128">
        <f t="shared" si="109"/>
        <v>1784</v>
      </c>
      <c r="H66" s="145">
        <f t="shared" si="109"/>
        <v>3568</v>
      </c>
      <c r="I66" s="130">
        <f>IF(E66=0,0,((H66/E66)-1)*100)</f>
        <v>-3.9051979531376291</v>
      </c>
      <c r="J66" s="3"/>
      <c r="L66" s="41" t="s">
        <v>57</v>
      </c>
      <c r="M66" s="45">
        <f t="shared" ref="M66:Q66" si="114">+M63+M64+M65</f>
        <v>298009</v>
      </c>
      <c r="N66" s="43">
        <f t="shared" si="114"/>
        <v>293816</v>
      </c>
      <c r="O66" s="166">
        <f t="shared" si="114"/>
        <v>591825</v>
      </c>
      <c r="P66" s="43">
        <f t="shared" si="114"/>
        <v>0</v>
      </c>
      <c r="Q66" s="166">
        <f t="shared" si="114"/>
        <v>591825</v>
      </c>
      <c r="R66" s="45">
        <f t="shared" ref="R66:V66" si="115">+R63+R64+R65</f>
        <v>299348</v>
      </c>
      <c r="S66" s="43">
        <f t="shared" si="115"/>
        <v>293894</v>
      </c>
      <c r="T66" s="166">
        <f t="shared" si="115"/>
        <v>593242</v>
      </c>
      <c r="U66" s="43">
        <f t="shared" si="115"/>
        <v>186</v>
      </c>
      <c r="V66" s="166">
        <f t="shared" si="115"/>
        <v>593428</v>
      </c>
      <c r="W66" s="46">
        <f t="shared" ref="W66:W67" si="116">IF(Q66=0,0,((V66/Q66)-1)*100)</f>
        <v>0.27085709458032348</v>
      </c>
    </row>
    <row r="67" spans="1:23" ht="13.5" thickTop="1" x14ac:dyDescent="0.2">
      <c r="A67" s="3" t="str">
        <f t="shared" si="13"/>
        <v xml:space="preserve"> </v>
      </c>
      <c r="B67" s="106" t="s">
        <v>13</v>
      </c>
      <c r="C67" s="120">
        <f t="shared" si="109"/>
        <v>655</v>
      </c>
      <c r="D67" s="121">
        <f t="shared" si="109"/>
        <v>654</v>
      </c>
      <c r="E67" s="144">
        <f t="shared" si="109"/>
        <v>1309</v>
      </c>
      <c r="F67" s="120">
        <f t="shared" si="109"/>
        <v>625</v>
      </c>
      <c r="G67" s="121">
        <f t="shared" si="109"/>
        <v>625</v>
      </c>
      <c r="H67" s="144">
        <f t="shared" si="109"/>
        <v>1250</v>
      </c>
      <c r="I67" s="123">
        <f t="shared" ref="I67" si="117">IF(E67=0,0,((H67/E67)-1)*100)</f>
        <v>-4.5072574484339212</v>
      </c>
      <c r="J67" s="3"/>
      <c r="L67" s="13" t="s">
        <v>13</v>
      </c>
      <c r="M67" s="39">
        <f t="shared" ref="M67:N69" si="118">+M13+M40</f>
        <v>101237</v>
      </c>
      <c r="N67" s="37">
        <f t="shared" si="118"/>
        <v>106337</v>
      </c>
      <c r="O67" s="165">
        <f t="shared" ref="O67" si="119">SUM(M67:N67)</f>
        <v>207574</v>
      </c>
      <c r="P67" s="38">
        <f>P13+P40</f>
        <v>0</v>
      </c>
      <c r="Q67" s="168">
        <f>+O67+P67</f>
        <v>207574</v>
      </c>
      <c r="R67" s="39">
        <f t="shared" ref="R67:S69" si="120">+R13+R40</f>
        <v>98644</v>
      </c>
      <c r="S67" s="37">
        <f t="shared" si="120"/>
        <v>104051</v>
      </c>
      <c r="T67" s="165">
        <f t="shared" ref="T67" si="121">SUM(R67:S67)</f>
        <v>202695</v>
      </c>
      <c r="U67" s="38">
        <f>U13+U40</f>
        <v>0</v>
      </c>
      <c r="V67" s="168">
        <f>+T67+U67</f>
        <v>202695</v>
      </c>
      <c r="W67" s="40">
        <f t="shared" si="116"/>
        <v>-2.3504870552188639</v>
      </c>
    </row>
    <row r="68" spans="1:23" x14ac:dyDescent="0.2">
      <c r="A68" s="3" t="str">
        <f>IF(ISERROR(F68/G68)," ",IF(F68/G68&gt;0.5,IF(F68/G68&lt;1.5," ","NOT OK"),"NOT OK"))</f>
        <v xml:space="preserve"> </v>
      </c>
      <c r="B68" s="106" t="s">
        <v>14</v>
      </c>
      <c r="C68" s="120">
        <f t="shared" si="109"/>
        <v>638</v>
      </c>
      <c r="D68" s="121">
        <f t="shared" si="109"/>
        <v>638</v>
      </c>
      <c r="E68" s="144">
        <f t="shared" si="109"/>
        <v>1276</v>
      </c>
      <c r="F68" s="120">
        <f t="shared" si="109"/>
        <v>597</v>
      </c>
      <c r="G68" s="121">
        <f t="shared" si="109"/>
        <v>596</v>
      </c>
      <c r="H68" s="144">
        <f t="shared" si="109"/>
        <v>1193</v>
      </c>
      <c r="I68" s="123">
        <f>IF(E68=0,0,((H68/E68)-1)*100)</f>
        <v>-6.5047021943573702</v>
      </c>
      <c r="J68" s="3"/>
      <c r="L68" s="13" t="s">
        <v>14</v>
      </c>
      <c r="M68" s="39">
        <f t="shared" si="118"/>
        <v>98340</v>
      </c>
      <c r="N68" s="37">
        <f t="shared" si="118"/>
        <v>98199</v>
      </c>
      <c r="O68" s="165">
        <f>SUM(M68:N68)</f>
        <v>196539</v>
      </c>
      <c r="P68" s="38">
        <f>P14+P41</f>
        <v>0</v>
      </c>
      <c r="Q68" s="168">
        <f>+O68+P68</f>
        <v>196539</v>
      </c>
      <c r="R68" s="39">
        <f t="shared" si="120"/>
        <v>85081</v>
      </c>
      <c r="S68" s="37">
        <f t="shared" si="120"/>
        <v>87060</v>
      </c>
      <c r="T68" s="165">
        <f>SUM(R68:S68)</f>
        <v>172141</v>
      </c>
      <c r="U68" s="38">
        <f>U14+U41</f>
        <v>0</v>
      </c>
      <c r="V68" s="168">
        <f>+T68+U68</f>
        <v>172141</v>
      </c>
      <c r="W68" s="40">
        <f>IF(Q68=0,0,((V68/Q68)-1)*100)</f>
        <v>-12.413821175441008</v>
      </c>
    </row>
    <row r="69" spans="1:23" ht="13.5" thickBot="1" x14ac:dyDescent="0.25">
      <c r="A69" s="3" t="str">
        <f>IF(ISERROR(F69/G69)," ",IF(F69/G69&gt;0.5,IF(F69/G69&lt;1.5," ","NOT OK"),"NOT OK"))</f>
        <v xml:space="preserve"> </v>
      </c>
      <c r="B69" s="106" t="s">
        <v>15</v>
      </c>
      <c r="C69" s="120">
        <f t="shared" si="109"/>
        <v>651</v>
      </c>
      <c r="D69" s="121">
        <f t="shared" si="109"/>
        <v>653</v>
      </c>
      <c r="E69" s="144">
        <f t="shared" si="109"/>
        <v>1304</v>
      </c>
      <c r="F69" s="120">
        <f t="shared" si="109"/>
        <v>455</v>
      </c>
      <c r="G69" s="121">
        <f t="shared" si="109"/>
        <v>458</v>
      </c>
      <c r="H69" s="144">
        <f t="shared" si="109"/>
        <v>913</v>
      </c>
      <c r="I69" s="123">
        <f>IF(E69=0,0,((H69/E69)-1)*100)</f>
        <v>-29.984662576687114</v>
      </c>
      <c r="J69" s="3"/>
      <c r="L69" s="13" t="s">
        <v>15</v>
      </c>
      <c r="M69" s="39">
        <f t="shared" si="118"/>
        <v>98168</v>
      </c>
      <c r="N69" s="37">
        <f t="shared" si="118"/>
        <v>97210</v>
      </c>
      <c r="O69" s="165">
        <f>SUM(M69:N69)</f>
        <v>195378</v>
      </c>
      <c r="P69" s="38">
        <f>P15+P42</f>
        <v>0</v>
      </c>
      <c r="Q69" s="168">
        <f>+O69+P69</f>
        <v>195378</v>
      </c>
      <c r="R69" s="39">
        <f t="shared" si="120"/>
        <v>48769</v>
      </c>
      <c r="S69" s="37">
        <f t="shared" si="120"/>
        <v>48369</v>
      </c>
      <c r="T69" s="165">
        <f>SUM(R69:S69)</f>
        <v>97138</v>
      </c>
      <c r="U69" s="38">
        <f>U15+U42</f>
        <v>0</v>
      </c>
      <c r="V69" s="168">
        <f>+T69+U69</f>
        <v>97138</v>
      </c>
      <c r="W69" s="40">
        <f>IF(Q69=0,0,((V69/Q69)-1)*100)</f>
        <v>-50.282017422637139</v>
      </c>
    </row>
    <row r="70" spans="1:23" ht="14.25" thickTop="1" thickBot="1" x14ac:dyDescent="0.25">
      <c r="A70" s="3" t="str">
        <f>IF(ISERROR(F70/G70)," ",IF(F70/G70&gt;0.5,IF(F70/G70&lt;1.5," ","NOT OK"),"NOT OK"))</f>
        <v xml:space="preserve"> </v>
      </c>
      <c r="B70" s="126" t="s">
        <v>61</v>
      </c>
      <c r="C70" s="127">
        <f>+C67+C68+C69</f>
        <v>1944</v>
      </c>
      <c r="D70" s="128">
        <f t="shared" ref="D70:H70" si="122">+D67+D68+D69</f>
        <v>1945</v>
      </c>
      <c r="E70" s="145">
        <f t="shared" si="122"/>
        <v>3889</v>
      </c>
      <c r="F70" s="127">
        <f t="shared" si="122"/>
        <v>1677</v>
      </c>
      <c r="G70" s="128">
        <f t="shared" si="122"/>
        <v>1679</v>
      </c>
      <c r="H70" s="145">
        <f t="shared" si="122"/>
        <v>3356</v>
      </c>
      <c r="I70" s="130">
        <f>IF(E70=0,0,((H70/E70)-1)*100)</f>
        <v>-13.705322705065569</v>
      </c>
      <c r="J70" s="3"/>
      <c r="L70" s="41" t="s">
        <v>61</v>
      </c>
      <c r="M70" s="43">
        <f>+M67+M68+M69</f>
        <v>297745</v>
      </c>
      <c r="N70" s="474">
        <f t="shared" ref="N70:V70" si="123">+N67+N68+N69</f>
        <v>301746</v>
      </c>
      <c r="O70" s="481">
        <f t="shared" si="123"/>
        <v>599491</v>
      </c>
      <c r="P70" s="487">
        <f t="shared" si="123"/>
        <v>0</v>
      </c>
      <c r="Q70" s="166">
        <f t="shared" si="123"/>
        <v>599491</v>
      </c>
      <c r="R70" s="43">
        <f t="shared" si="123"/>
        <v>232494</v>
      </c>
      <c r="S70" s="474">
        <f t="shared" si="123"/>
        <v>239480</v>
      </c>
      <c r="T70" s="481">
        <f t="shared" si="123"/>
        <v>471974</v>
      </c>
      <c r="U70" s="487">
        <f t="shared" si="123"/>
        <v>0</v>
      </c>
      <c r="V70" s="166">
        <f t="shared" si="123"/>
        <v>471974</v>
      </c>
      <c r="W70" s="46">
        <f t="shared" ref="W70" si="124">IF(Q70=0,0,((V70/Q70)-1)*100)</f>
        <v>-21.270878128278824</v>
      </c>
    </row>
    <row r="71" spans="1:23" ht="13.5" thickTop="1" x14ac:dyDescent="0.2">
      <c r="A71" s="3" t="str">
        <f t="shared" ref="A71" si="125">IF(ISERROR(F71/G71)," ",IF(F71/G71&gt;0.5,IF(F71/G71&lt;1.5," ","NOT OK"),"NOT OK"))</f>
        <v xml:space="preserve"> </v>
      </c>
      <c r="B71" s="106" t="s">
        <v>16</v>
      </c>
      <c r="C71" s="120">
        <f t="shared" ref="C71:H72" si="126">+C17+C44</f>
        <v>568</v>
      </c>
      <c r="D71" s="121">
        <f t="shared" si="126"/>
        <v>567</v>
      </c>
      <c r="E71" s="144">
        <f t="shared" si="126"/>
        <v>1135</v>
      </c>
      <c r="F71" s="120">
        <f t="shared" si="126"/>
        <v>31</v>
      </c>
      <c r="G71" s="121">
        <f t="shared" si="126"/>
        <v>31</v>
      </c>
      <c r="H71" s="144">
        <f t="shared" si="126"/>
        <v>62</v>
      </c>
      <c r="I71" s="123">
        <f t="shared" ref="I71" si="127">IF(E71=0,0,((H71/E71)-1)*100)</f>
        <v>-94.537444933920696</v>
      </c>
      <c r="J71" s="7"/>
      <c r="L71" s="13" t="s">
        <v>16</v>
      </c>
      <c r="M71" s="39">
        <f>+M17+M44</f>
        <v>87968</v>
      </c>
      <c r="N71" s="37">
        <f>+N17+N44</f>
        <v>88395</v>
      </c>
      <c r="O71" s="165">
        <f t="shared" ref="O71" si="128">SUM(M71:N71)</f>
        <v>176363</v>
      </c>
      <c r="P71" s="38">
        <f>P17+P44</f>
        <v>0</v>
      </c>
      <c r="Q71" s="168">
        <f>+O71+P71</f>
        <v>176363</v>
      </c>
      <c r="R71" s="39">
        <f>+R17+R44</f>
        <v>2037</v>
      </c>
      <c r="S71" s="37">
        <f>+S17+S44</f>
        <v>2046</v>
      </c>
      <c r="T71" s="165">
        <f t="shared" ref="T71" si="129">SUM(R71:S71)</f>
        <v>4083</v>
      </c>
      <c r="U71" s="38">
        <f>U17+U44</f>
        <v>0</v>
      </c>
      <c r="V71" s="168">
        <f>+T71+U71</f>
        <v>4083</v>
      </c>
      <c r="W71" s="40">
        <f>IF(Q71=0,0,((V71/Q71)-1)*100)</f>
        <v>-97.684888553721578</v>
      </c>
    </row>
    <row r="72" spans="1:23" ht="13.5" thickBot="1" x14ac:dyDescent="0.25">
      <c r="A72" s="3" t="str">
        <f>IF(ISERROR(F72/G72)," ",IF(F72/G72&gt;0.5,IF(F72/G72&lt;1.5," ","NOT OK"),"NOT OK"))</f>
        <v xml:space="preserve"> </v>
      </c>
      <c r="B72" s="106" t="s">
        <v>66</v>
      </c>
      <c r="C72" s="120">
        <f t="shared" si="126"/>
        <v>613</v>
      </c>
      <c r="D72" s="121">
        <f t="shared" si="126"/>
        <v>613</v>
      </c>
      <c r="E72" s="144">
        <f t="shared" si="126"/>
        <v>1226</v>
      </c>
      <c r="F72" s="120">
        <f t="shared" si="126"/>
        <v>93</v>
      </c>
      <c r="G72" s="121">
        <f t="shared" si="126"/>
        <v>93</v>
      </c>
      <c r="H72" s="144">
        <f t="shared" si="126"/>
        <v>186</v>
      </c>
      <c r="I72" s="123">
        <f t="shared" ref="I72" si="130">IF(E72=0,0,((H72/E72)-1)*100)</f>
        <v>-84.828711256117458</v>
      </c>
      <c r="J72" s="3"/>
      <c r="L72" s="13" t="s">
        <v>66</v>
      </c>
      <c r="M72" s="39">
        <f>+M18+M45</f>
        <v>91661</v>
      </c>
      <c r="N72" s="37">
        <f>+N18+N45</f>
        <v>92876</v>
      </c>
      <c r="O72" s="165">
        <f>SUM(M72:N72)</f>
        <v>184537</v>
      </c>
      <c r="P72" s="140">
        <f>P18+P45</f>
        <v>0</v>
      </c>
      <c r="Q72" s="165">
        <f>+O72+P72</f>
        <v>184537</v>
      </c>
      <c r="R72" s="39">
        <f>+R18+R45</f>
        <v>9264</v>
      </c>
      <c r="S72" s="37">
        <f>+S18+S45</f>
        <v>9671</v>
      </c>
      <c r="T72" s="165">
        <f>SUM(R72:S72)</f>
        <v>18935</v>
      </c>
      <c r="U72" s="140">
        <f>U18+U45</f>
        <v>0</v>
      </c>
      <c r="V72" s="165">
        <f>+T72+U72</f>
        <v>18935</v>
      </c>
      <c r="W72" s="40">
        <f t="shared" ref="W72" si="131">IF(Q72=0,0,((V72/Q72)-1)*100)</f>
        <v>-89.739185095671871</v>
      </c>
    </row>
    <row r="73" spans="1:23" ht="14.25" thickTop="1" thickBot="1" x14ac:dyDescent="0.25">
      <c r="A73" s="3" t="str">
        <f t="shared" ref="A73:A74" si="132">IF(ISERROR(F73/G73)," ",IF(F73/G73&gt;0.5,IF(F73/G73&lt;1.5," ","NOT OK"),"NOT OK"))</f>
        <v xml:space="preserve"> </v>
      </c>
      <c r="B73" s="126" t="s">
        <v>67</v>
      </c>
      <c r="C73" s="127">
        <f>C70+C71+C72</f>
        <v>3125</v>
      </c>
      <c r="D73" s="128">
        <f t="shared" ref="D73" si="133">D70+D71+D72</f>
        <v>3125</v>
      </c>
      <c r="E73" s="511">
        <f t="shared" ref="E73" si="134">E70+E71+E72</f>
        <v>6250</v>
      </c>
      <c r="F73" s="127">
        <f t="shared" ref="F73" si="135">F70+F71+F72</f>
        <v>1801</v>
      </c>
      <c r="G73" s="129">
        <f t="shared" ref="G73" si="136">G70+G71+G72</f>
        <v>1803</v>
      </c>
      <c r="H73" s="299">
        <f t="shared" ref="H73" si="137">H70+H71+H72</f>
        <v>3604</v>
      </c>
      <c r="I73" s="130">
        <f>IF(E73=0,0,((H73/E73)-1)*100)</f>
        <v>-42.335999999999999</v>
      </c>
      <c r="J73" s="3"/>
      <c r="L73" s="41" t="s">
        <v>67</v>
      </c>
      <c r="M73" s="42">
        <f>M70+M71+M72</f>
        <v>477374</v>
      </c>
      <c r="N73" s="42">
        <f t="shared" ref="N73" si="138">N70+N71+N72</f>
        <v>483017</v>
      </c>
      <c r="O73" s="512">
        <f t="shared" ref="O73" si="139">O70+O71+O72</f>
        <v>960391</v>
      </c>
      <c r="P73" s="42">
        <f t="shared" ref="P73" si="140">P70+P71+P72</f>
        <v>0</v>
      </c>
      <c r="Q73" s="512">
        <f t="shared" ref="Q73" si="141">Q70+Q71+Q72</f>
        <v>960391</v>
      </c>
      <c r="R73" s="42">
        <f t="shared" ref="R73" si="142">R70+R71+R72</f>
        <v>243795</v>
      </c>
      <c r="S73" s="42">
        <f t="shared" ref="S73" si="143">S70+S71+S72</f>
        <v>251197</v>
      </c>
      <c r="T73" s="512">
        <f t="shared" ref="T73" si="144">T70+T71+T72</f>
        <v>494992</v>
      </c>
      <c r="U73" s="42">
        <f t="shared" ref="U73" si="145">U70+U71+U72</f>
        <v>0</v>
      </c>
      <c r="V73" s="512">
        <f t="shared" ref="V73" si="146">V70+V71+V72</f>
        <v>494992</v>
      </c>
      <c r="W73" s="46">
        <f>IF(Q73=0,0,((V73/Q73)-1)*100)</f>
        <v>-48.459325420583909</v>
      </c>
    </row>
    <row r="74" spans="1:23" ht="14.25" thickTop="1" thickBot="1" x14ac:dyDescent="0.25">
      <c r="A74" s="3" t="str">
        <f t="shared" si="132"/>
        <v xml:space="preserve"> </v>
      </c>
      <c r="B74" s="126" t="s">
        <v>68</v>
      </c>
      <c r="C74" s="127">
        <f>+C66+C70+C71+C72</f>
        <v>4982</v>
      </c>
      <c r="D74" s="128">
        <f t="shared" ref="D74:H74" si="147">+D66+D70+D71+D72</f>
        <v>4981</v>
      </c>
      <c r="E74" s="145">
        <f t="shared" si="147"/>
        <v>9963</v>
      </c>
      <c r="F74" s="127">
        <f t="shared" si="147"/>
        <v>3585</v>
      </c>
      <c r="G74" s="128">
        <f t="shared" si="147"/>
        <v>3587</v>
      </c>
      <c r="H74" s="145">
        <f t="shared" si="147"/>
        <v>7172</v>
      </c>
      <c r="I74" s="130">
        <f>IF(E74=0,0,((H74/E74)-1)*100)</f>
        <v>-28.013650506875443</v>
      </c>
      <c r="J74" s="3"/>
      <c r="L74" s="41" t="s">
        <v>68</v>
      </c>
      <c r="M74" s="45">
        <f>+M66+M70+M71+M72</f>
        <v>775383</v>
      </c>
      <c r="N74" s="43">
        <f t="shared" ref="N74:V74" si="148">+N66+N70+N71+N72</f>
        <v>776833</v>
      </c>
      <c r="O74" s="166">
        <f t="shared" si="148"/>
        <v>1552216</v>
      </c>
      <c r="P74" s="43">
        <f t="shared" si="148"/>
        <v>0</v>
      </c>
      <c r="Q74" s="166">
        <f t="shared" si="148"/>
        <v>1552216</v>
      </c>
      <c r="R74" s="45">
        <f t="shared" si="148"/>
        <v>543143</v>
      </c>
      <c r="S74" s="43">
        <f t="shared" si="148"/>
        <v>545091</v>
      </c>
      <c r="T74" s="166">
        <f t="shared" si="148"/>
        <v>1088234</v>
      </c>
      <c r="U74" s="43">
        <f t="shared" si="148"/>
        <v>186</v>
      </c>
      <c r="V74" s="166">
        <f t="shared" si="148"/>
        <v>1088420</v>
      </c>
      <c r="W74" s="46">
        <f t="shared" ref="W74" si="149">IF(Q74=0,0,((V74/Q74)-1)*100)</f>
        <v>-29.879604384956735</v>
      </c>
    </row>
    <row r="75" spans="1:23" ht="14.25" thickTop="1" thickBot="1" x14ac:dyDescent="0.25">
      <c r="A75" s="3" t="str">
        <f>IF(ISERROR(F75/G75)," ",IF(F75/G75&gt;0.5,IF(F75/G75&lt;1.5," ","NOT OK"),"NOT OK"))</f>
        <v xml:space="preserve"> </v>
      </c>
      <c r="B75" s="106" t="s">
        <v>18</v>
      </c>
      <c r="C75" s="120">
        <f t="shared" ref="C75:E75" si="150">+C21+C48</f>
        <v>592</v>
      </c>
      <c r="D75" s="121">
        <f t="shared" si="150"/>
        <v>592</v>
      </c>
      <c r="E75" s="144">
        <f t="shared" si="150"/>
        <v>1184</v>
      </c>
      <c r="F75" s="120"/>
      <c r="G75" s="121"/>
      <c r="H75" s="144"/>
      <c r="I75" s="123"/>
      <c r="J75" s="3"/>
      <c r="L75" s="13" t="s">
        <v>18</v>
      </c>
      <c r="M75" s="39">
        <f>+M21+M48</f>
        <v>85311</v>
      </c>
      <c r="N75" s="37">
        <f>+N21+N48</f>
        <v>87249</v>
      </c>
      <c r="O75" s="165">
        <f>SUM(M75:N75)</f>
        <v>172560</v>
      </c>
      <c r="P75" s="140">
        <f>P21+P48</f>
        <v>0</v>
      </c>
      <c r="Q75" s="165">
        <f>+O75+P75</f>
        <v>172560</v>
      </c>
      <c r="R75" s="39"/>
      <c r="S75" s="37"/>
      <c r="T75" s="165"/>
      <c r="U75" s="140"/>
      <c r="V75" s="165"/>
      <c r="W75" s="40"/>
    </row>
    <row r="76" spans="1:23" ht="15.75" customHeight="1" thickTop="1" thickBot="1" x14ac:dyDescent="0.25">
      <c r="A76" s="9" t="str">
        <f>IF(ISERROR(F76/G76)," ",IF(F76/G76&gt;0.5,IF(F76/G76&lt;1.5," ","NOT OK"),"NOT OK"))</f>
        <v xml:space="preserve"> </v>
      </c>
      <c r="B76" s="133" t="s">
        <v>19</v>
      </c>
      <c r="C76" s="127">
        <f t="shared" ref="C76:E76" si="151">+C71+C72+C75</f>
        <v>1773</v>
      </c>
      <c r="D76" s="128">
        <f t="shared" si="151"/>
        <v>1772</v>
      </c>
      <c r="E76" s="145">
        <f t="shared" si="151"/>
        <v>3545</v>
      </c>
      <c r="F76" s="127"/>
      <c r="G76" s="128"/>
      <c r="H76" s="145"/>
      <c r="I76" s="130"/>
      <c r="J76" s="9"/>
      <c r="K76" s="10"/>
      <c r="L76" s="47" t="s">
        <v>19</v>
      </c>
      <c r="M76" s="49">
        <f t="shared" ref="M76:Q76" si="152">+M71+M72+M75</f>
        <v>264940</v>
      </c>
      <c r="N76" s="475">
        <f t="shared" si="152"/>
        <v>268520</v>
      </c>
      <c r="O76" s="482">
        <f t="shared" si="152"/>
        <v>533460</v>
      </c>
      <c r="P76" s="488">
        <f t="shared" si="152"/>
        <v>0</v>
      </c>
      <c r="Q76" s="167">
        <f t="shared" si="152"/>
        <v>533460</v>
      </c>
      <c r="R76" s="49"/>
      <c r="S76" s="475"/>
      <c r="T76" s="482"/>
      <c r="U76" s="488"/>
      <c r="V76" s="167"/>
      <c r="W76" s="50"/>
    </row>
    <row r="77" spans="1:23" ht="13.5" thickTop="1" x14ac:dyDescent="0.2">
      <c r="A77" s="3" t="str">
        <f t="shared" ref="A77" si="153">IF(ISERROR(F77/G77)," ",IF(F77/G77&gt;0.5,IF(F77/G77&lt;1.5," ","NOT OK"),"NOT OK"))</f>
        <v xml:space="preserve"> </v>
      </c>
      <c r="B77" s="106" t="s">
        <v>20</v>
      </c>
      <c r="C77" s="120">
        <f t="shared" ref="C77:E81" si="154">+C23+C50</f>
        <v>592</v>
      </c>
      <c r="D77" s="121">
        <f t="shared" si="154"/>
        <v>591</v>
      </c>
      <c r="E77" s="150">
        <f t="shared" si="154"/>
        <v>1183</v>
      </c>
      <c r="F77" s="120"/>
      <c r="G77" s="121"/>
      <c r="H77" s="150"/>
      <c r="I77" s="123"/>
      <c r="J77" s="3"/>
      <c r="L77" s="13" t="s">
        <v>21</v>
      </c>
      <c r="M77" s="39">
        <f t="shared" ref="M77:N79" si="155">+M23+M50</f>
        <v>89024</v>
      </c>
      <c r="N77" s="37">
        <f t="shared" si="155"/>
        <v>87748</v>
      </c>
      <c r="O77" s="165">
        <f>SUM(M77:N77)</f>
        <v>176772</v>
      </c>
      <c r="P77" s="140">
        <f>P23+P50</f>
        <v>0</v>
      </c>
      <c r="Q77" s="165">
        <f>+O77+P77</f>
        <v>176772</v>
      </c>
      <c r="R77" s="39"/>
      <c r="S77" s="37"/>
      <c r="T77" s="165"/>
      <c r="U77" s="140"/>
      <c r="V77" s="165"/>
      <c r="W77" s="40"/>
    </row>
    <row r="78" spans="1:23" x14ac:dyDescent="0.2">
      <c r="A78" s="3" t="str">
        <f t="shared" ref="A78" si="156">IF(ISERROR(F78/G78)," ",IF(F78/G78&gt;0.5,IF(F78/G78&lt;1.5," ","NOT OK"),"NOT OK"))</f>
        <v xml:space="preserve"> </v>
      </c>
      <c r="B78" s="106" t="s">
        <v>22</v>
      </c>
      <c r="C78" s="120">
        <f t="shared" si="154"/>
        <v>585</v>
      </c>
      <c r="D78" s="121">
        <f t="shared" si="154"/>
        <v>586</v>
      </c>
      <c r="E78" s="144">
        <f t="shared" si="154"/>
        <v>1171</v>
      </c>
      <c r="F78" s="120"/>
      <c r="G78" s="121"/>
      <c r="H78" s="144"/>
      <c r="I78" s="123"/>
      <c r="J78" s="3"/>
      <c r="L78" s="13" t="s">
        <v>22</v>
      </c>
      <c r="M78" s="39">
        <f t="shared" si="155"/>
        <v>89397</v>
      </c>
      <c r="N78" s="37">
        <f t="shared" si="155"/>
        <v>88971</v>
      </c>
      <c r="O78" s="165">
        <f t="shared" ref="O78:O79" si="157">SUM(M78:N78)</f>
        <v>178368</v>
      </c>
      <c r="P78" s="140">
        <f>P24+P51</f>
        <v>164</v>
      </c>
      <c r="Q78" s="165">
        <f>+O78+P78</f>
        <v>178532</v>
      </c>
      <c r="R78" s="39"/>
      <c r="S78" s="37"/>
      <c r="T78" s="165"/>
      <c r="U78" s="140"/>
      <c r="V78" s="165"/>
      <c r="W78" s="40"/>
    </row>
    <row r="79" spans="1:23" ht="13.5" thickBot="1" x14ac:dyDescent="0.25">
      <c r="A79" s="3" t="str">
        <f t="shared" ref="A79:A81" si="158">IF(ISERROR(F79/G79)," ",IF(F79/G79&gt;0.5,IF(F79/G79&lt;1.5," ","NOT OK"),"NOT OK"))</f>
        <v xml:space="preserve"> </v>
      </c>
      <c r="B79" s="106" t="s">
        <v>23</v>
      </c>
      <c r="C79" s="120">
        <f t="shared" si="154"/>
        <v>521</v>
      </c>
      <c r="D79" s="121">
        <f t="shared" si="154"/>
        <v>520</v>
      </c>
      <c r="E79" s="146">
        <f t="shared" si="154"/>
        <v>1041</v>
      </c>
      <c r="F79" s="120"/>
      <c r="G79" s="121"/>
      <c r="H79" s="146"/>
      <c r="I79" s="137"/>
      <c r="J79" s="3"/>
      <c r="L79" s="13" t="s">
        <v>23</v>
      </c>
      <c r="M79" s="39">
        <f t="shared" si="155"/>
        <v>80428</v>
      </c>
      <c r="N79" s="37">
        <f t="shared" si="155"/>
        <v>79661</v>
      </c>
      <c r="O79" s="165">
        <f t="shared" si="157"/>
        <v>160089</v>
      </c>
      <c r="P79" s="38">
        <f>P25+P52</f>
        <v>0</v>
      </c>
      <c r="Q79" s="168">
        <f>+O79+P79</f>
        <v>160089</v>
      </c>
      <c r="R79" s="39"/>
      <c r="S79" s="37"/>
      <c r="T79" s="165"/>
      <c r="U79" s="38"/>
      <c r="V79" s="168"/>
      <c r="W79" s="40"/>
    </row>
    <row r="80" spans="1:23" ht="14.25" thickTop="1" thickBot="1" x14ac:dyDescent="0.25">
      <c r="A80" s="3" t="str">
        <f t="shared" si="158"/>
        <v xml:space="preserve"> </v>
      </c>
      <c r="B80" s="126" t="s">
        <v>40</v>
      </c>
      <c r="C80" s="127">
        <f t="shared" si="154"/>
        <v>1698</v>
      </c>
      <c r="D80" s="127">
        <f t="shared" si="154"/>
        <v>1697</v>
      </c>
      <c r="E80" s="127">
        <f t="shared" si="154"/>
        <v>3395</v>
      </c>
      <c r="F80" s="127"/>
      <c r="G80" s="127"/>
      <c r="H80" s="127"/>
      <c r="I80" s="130"/>
      <c r="J80" s="3"/>
      <c r="L80" s="472" t="s">
        <v>40</v>
      </c>
      <c r="M80" s="43">
        <f t="shared" ref="M80:Q80" si="159">+M77+M78+M79</f>
        <v>258849</v>
      </c>
      <c r="N80" s="474">
        <f t="shared" si="159"/>
        <v>256380</v>
      </c>
      <c r="O80" s="481">
        <f t="shared" si="159"/>
        <v>515229</v>
      </c>
      <c r="P80" s="487">
        <f t="shared" si="159"/>
        <v>164</v>
      </c>
      <c r="Q80" s="166">
        <f t="shared" si="159"/>
        <v>515393</v>
      </c>
      <c r="R80" s="43"/>
      <c r="S80" s="474"/>
      <c r="T80" s="481"/>
      <c r="U80" s="487"/>
      <c r="V80" s="166"/>
      <c r="W80" s="46"/>
    </row>
    <row r="81" spans="1:23" ht="14.25" thickTop="1" thickBot="1" x14ac:dyDescent="0.25">
      <c r="A81" s="3" t="str">
        <f t="shared" si="158"/>
        <v xml:space="preserve"> </v>
      </c>
      <c r="B81" s="126" t="s">
        <v>63</v>
      </c>
      <c r="C81" s="127">
        <f t="shared" si="154"/>
        <v>7272</v>
      </c>
      <c r="D81" s="129">
        <f t="shared" si="154"/>
        <v>7270</v>
      </c>
      <c r="E81" s="299">
        <f t="shared" si="154"/>
        <v>14542</v>
      </c>
      <c r="F81" s="127"/>
      <c r="G81" s="129"/>
      <c r="H81" s="299"/>
      <c r="I81" s="130"/>
      <c r="J81" s="3"/>
      <c r="L81" s="472" t="s">
        <v>63</v>
      </c>
      <c r="M81" s="43">
        <f t="shared" ref="M81:Q81" si="160">+M66+M74+M76+M80</f>
        <v>1597181</v>
      </c>
      <c r="N81" s="474">
        <f t="shared" si="160"/>
        <v>1595549</v>
      </c>
      <c r="O81" s="478">
        <f t="shared" si="160"/>
        <v>3192730</v>
      </c>
      <c r="P81" s="487">
        <f t="shared" si="160"/>
        <v>164</v>
      </c>
      <c r="Q81" s="301">
        <f t="shared" si="160"/>
        <v>3192894</v>
      </c>
      <c r="R81" s="43"/>
      <c r="S81" s="474"/>
      <c r="T81" s="478"/>
      <c r="U81" s="487"/>
      <c r="V81" s="301"/>
      <c r="W81" s="46"/>
    </row>
    <row r="82" spans="1:23" ht="14.25" thickTop="1" thickBot="1" x14ac:dyDescent="0.25">
      <c r="B82" s="138" t="s">
        <v>60</v>
      </c>
      <c r="C82" s="102"/>
      <c r="D82" s="102"/>
      <c r="E82" s="102"/>
      <c r="F82" s="102"/>
      <c r="G82" s="102"/>
      <c r="H82" s="102"/>
      <c r="I82" s="102"/>
      <c r="J82" s="102"/>
      <c r="L82" s="53" t="s">
        <v>60</v>
      </c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1:23" ht="13.5" thickTop="1" x14ac:dyDescent="0.2">
      <c r="L83" s="525" t="s">
        <v>33</v>
      </c>
      <c r="M83" s="526"/>
      <c r="N83" s="526"/>
      <c r="O83" s="526"/>
      <c r="P83" s="526"/>
      <c r="Q83" s="526"/>
      <c r="R83" s="526"/>
      <c r="S83" s="526"/>
      <c r="T83" s="526"/>
      <c r="U83" s="526"/>
      <c r="V83" s="526"/>
      <c r="W83" s="527"/>
    </row>
    <row r="84" spans="1:23" ht="13.5" thickBot="1" x14ac:dyDescent="0.25">
      <c r="L84" s="519" t="s">
        <v>43</v>
      </c>
      <c r="M84" s="520"/>
      <c r="N84" s="520"/>
      <c r="O84" s="520"/>
      <c r="P84" s="520"/>
      <c r="Q84" s="520"/>
      <c r="R84" s="520"/>
      <c r="S84" s="520"/>
      <c r="T84" s="520"/>
      <c r="U84" s="520"/>
      <c r="V84" s="520"/>
      <c r="W84" s="521"/>
    </row>
    <row r="85" spans="1:23" ht="14.25" thickTop="1" thickBot="1" x14ac:dyDescent="0.25">
      <c r="L85" s="54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 t="s">
        <v>34</v>
      </c>
    </row>
    <row r="86" spans="1:23" ht="13.5" customHeight="1" thickTop="1" thickBot="1" x14ac:dyDescent="0.25">
      <c r="L86" s="57"/>
      <c r="M86" s="522" t="s">
        <v>64</v>
      </c>
      <c r="N86" s="523"/>
      <c r="O86" s="523"/>
      <c r="P86" s="523"/>
      <c r="Q86" s="524"/>
      <c r="R86" s="522" t="s">
        <v>65</v>
      </c>
      <c r="S86" s="523"/>
      <c r="T86" s="523"/>
      <c r="U86" s="523"/>
      <c r="V86" s="524"/>
      <c r="W86" s="311" t="s">
        <v>2</v>
      </c>
    </row>
    <row r="87" spans="1:23" ht="13.5" thickTop="1" x14ac:dyDescent="0.2">
      <c r="L87" s="59" t="s">
        <v>3</v>
      </c>
      <c r="M87" s="60"/>
      <c r="N87" s="54"/>
      <c r="O87" s="61"/>
      <c r="P87" s="62"/>
      <c r="Q87" s="61"/>
      <c r="R87" s="60"/>
      <c r="S87" s="54"/>
      <c r="T87" s="61"/>
      <c r="U87" s="62"/>
      <c r="V87" s="61"/>
      <c r="W87" s="312" t="s">
        <v>4</v>
      </c>
    </row>
    <row r="88" spans="1:23" ht="13.5" thickBot="1" x14ac:dyDescent="0.25">
      <c r="L88" s="64"/>
      <c r="M88" s="65" t="s">
        <v>35</v>
      </c>
      <c r="N88" s="66" t="s">
        <v>36</v>
      </c>
      <c r="O88" s="67" t="s">
        <v>37</v>
      </c>
      <c r="P88" s="68" t="s">
        <v>32</v>
      </c>
      <c r="Q88" s="67" t="s">
        <v>7</v>
      </c>
      <c r="R88" s="65" t="s">
        <v>35</v>
      </c>
      <c r="S88" s="66" t="s">
        <v>36</v>
      </c>
      <c r="T88" s="67" t="s">
        <v>37</v>
      </c>
      <c r="U88" s="68" t="s">
        <v>32</v>
      </c>
      <c r="V88" s="67" t="s">
        <v>7</v>
      </c>
      <c r="W88" s="310"/>
    </row>
    <row r="89" spans="1:23" ht="6" customHeight="1" thickTop="1" x14ac:dyDescent="0.2">
      <c r="L89" s="59"/>
      <c r="M89" s="70"/>
      <c r="N89" s="71"/>
      <c r="O89" s="72"/>
      <c r="P89" s="73"/>
      <c r="Q89" s="72"/>
      <c r="R89" s="70"/>
      <c r="S89" s="71"/>
      <c r="T89" s="72"/>
      <c r="U89" s="73"/>
      <c r="V89" s="72"/>
      <c r="W89" s="74"/>
    </row>
    <row r="90" spans="1:23" x14ac:dyDescent="0.2">
      <c r="L90" s="59" t="s">
        <v>10</v>
      </c>
      <c r="M90" s="75">
        <v>0</v>
      </c>
      <c r="N90" s="76">
        <v>0</v>
      </c>
      <c r="O90" s="178">
        <f t="shared" ref="O90:O92" si="161">+M90+N90</f>
        <v>0</v>
      </c>
      <c r="P90" s="77">
        <v>0</v>
      </c>
      <c r="Q90" s="178">
        <f t="shared" ref="Q90" si="162">O90+P90</f>
        <v>0</v>
      </c>
      <c r="R90" s="75">
        <v>0</v>
      </c>
      <c r="S90" s="76">
        <v>0</v>
      </c>
      <c r="T90" s="178">
        <f t="shared" ref="T90:T92" si="163">+R90+S90</f>
        <v>0</v>
      </c>
      <c r="U90" s="77">
        <v>0</v>
      </c>
      <c r="V90" s="178">
        <f t="shared" ref="V90:V92" si="164">T90+U90</f>
        <v>0</v>
      </c>
      <c r="W90" s="503">
        <f>IF(Q90=0,0,((V90/Q90)-1)*100)</f>
        <v>0</v>
      </c>
    </row>
    <row r="91" spans="1:23" x14ac:dyDescent="0.2">
      <c r="L91" s="59" t="s">
        <v>11</v>
      </c>
      <c r="M91" s="75">
        <v>0</v>
      </c>
      <c r="N91" s="76">
        <v>0</v>
      </c>
      <c r="O91" s="178">
        <f t="shared" si="161"/>
        <v>0</v>
      </c>
      <c r="P91" s="77">
        <v>0</v>
      </c>
      <c r="Q91" s="178">
        <f>O91+P91</f>
        <v>0</v>
      </c>
      <c r="R91" s="75">
        <v>0</v>
      </c>
      <c r="S91" s="76">
        <v>0</v>
      </c>
      <c r="T91" s="178">
        <f>+R91+S91</f>
        <v>0</v>
      </c>
      <c r="U91" s="77">
        <v>0</v>
      </c>
      <c r="V91" s="178">
        <f>T91+U91</f>
        <v>0</v>
      </c>
      <c r="W91" s="503">
        <f>IF(Q91=0,0,((V91/Q91)-1)*100)</f>
        <v>0</v>
      </c>
    </row>
    <row r="92" spans="1:23" ht="13.5" thickBot="1" x14ac:dyDescent="0.25">
      <c r="L92" s="64" t="s">
        <v>12</v>
      </c>
      <c r="M92" s="75">
        <v>0</v>
      </c>
      <c r="N92" s="76">
        <v>0</v>
      </c>
      <c r="O92" s="178">
        <f t="shared" si="161"/>
        <v>0</v>
      </c>
      <c r="P92" s="77">
        <v>0</v>
      </c>
      <c r="Q92" s="178">
        <f t="shared" ref="Q92" si="165">O92+P92</f>
        <v>0</v>
      </c>
      <c r="R92" s="75">
        <v>0</v>
      </c>
      <c r="S92" s="76">
        <v>0</v>
      </c>
      <c r="T92" s="178">
        <f t="shared" si="163"/>
        <v>0</v>
      </c>
      <c r="U92" s="77">
        <v>0</v>
      </c>
      <c r="V92" s="178">
        <f t="shared" si="164"/>
        <v>0</v>
      </c>
      <c r="W92" s="503">
        <f>IF(Q92=0,0,((V92/Q92)-1)*100)</f>
        <v>0</v>
      </c>
    </row>
    <row r="93" spans="1:23" ht="14.25" thickTop="1" thickBot="1" x14ac:dyDescent="0.25">
      <c r="L93" s="79" t="s">
        <v>57</v>
      </c>
      <c r="M93" s="80">
        <f t="shared" ref="M93:Q93" si="166">+M90+M91+M92</f>
        <v>0</v>
      </c>
      <c r="N93" s="81">
        <f t="shared" si="166"/>
        <v>0</v>
      </c>
      <c r="O93" s="179">
        <f t="shared" si="166"/>
        <v>0</v>
      </c>
      <c r="P93" s="80">
        <f t="shared" si="166"/>
        <v>0</v>
      </c>
      <c r="Q93" s="179">
        <f t="shared" si="166"/>
        <v>0</v>
      </c>
      <c r="R93" s="80">
        <f t="shared" ref="R93:V93" si="167">+R90+R91+R92</f>
        <v>0</v>
      </c>
      <c r="S93" s="81">
        <f t="shared" si="167"/>
        <v>0</v>
      </c>
      <c r="T93" s="179">
        <f t="shared" si="167"/>
        <v>0</v>
      </c>
      <c r="U93" s="80">
        <f t="shared" si="167"/>
        <v>0</v>
      </c>
      <c r="V93" s="179">
        <f t="shared" si="167"/>
        <v>0</v>
      </c>
      <c r="W93" s="338">
        <f t="shared" ref="W93:W94" si="168">IF(Q93=0,0,((V93/Q93)-1)*100)</f>
        <v>0</v>
      </c>
    </row>
    <row r="94" spans="1:23" ht="13.5" thickTop="1" x14ac:dyDescent="0.2">
      <c r="L94" s="59" t="s">
        <v>13</v>
      </c>
      <c r="M94" s="75">
        <v>0</v>
      </c>
      <c r="N94" s="75">
        <v>0</v>
      </c>
      <c r="O94" s="178">
        <f t="shared" ref="O94" si="169">+M94+N94</f>
        <v>0</v>
      </c>
      <c r="P94" s="77">
        <v>0</v>
      </c>
      <c r="Q94" s="178">
        <f>O94+P94</f>
        <v>0</v>
      </c>
      <c r="R94" s="75">
        <v>0</v>
      </c>
      <c r="S94" s="75">
        <v>0</v>
      </c>
      <c r="T94" s="178">
        <f>R94+S94</f>
        <v>0</v>
      </c>
      <c r="U94" s="77">
        <v>0</v>
      </c>
      <c r="V94" s="178">
        <f>T94+U94</f>
        <v>0</v>
      </c>
      <c r="W94" s="503">
        <f t="shared" si="168"/>
        <v>0</v>
      </c>
    </row>
    <row r="95" spans="1:23" x14ac:dyDescent="0.2">
      <c r="L95" s="59" t="s">
        <v>14</v>
      </c>
      <c r="M95" s="75">
        <v>0</v>
      </c>
      <c r="N95" s="75">
        <v>0</v>
      </c>
      <c r="O95" s="178">
        <f>+M95+N95</f>
        <v>0</v>
      </c>
      <c r="P95" s="77">
        <v>0</v>
      </c>
      <c r="Q95" s="178">
        <f>O95+P95</f>
        <v>0</v>
      </c>
      <c r="R95" s="75">
        <v>0</v>
      </c>
      <c r="S95" s="75">
        <v>0</v>
      </c>
      <c r="T95" s="178">
        <f t="shared" ref="T95:T97" si="170">R95+S95</f>
        <v>0</v>
      </c>
      <c r="U95" s="77">
        <v>0</v>
      </c>
      <c r="V95" s="178">
        <f>T95+U95</f>
        <v>0</v>
      </c>
      <c r="W95" s="503">
        <f>IF(Q95=0,0,((V95/Q95)-1)*100)</f>
        <v>0</v>
      </c>
    </row>
    <row r="96" spans="1:23" ht="13.5" thickBot="1" x14ac:dyDescent="0.25">
      <c r="L96" s="59" t="s">
        <v>15</v>
      </c>
      <c r="M96" s="75">
        <v>0</v>
      </c>
      <c r="N96" s="75">
        <v>0</v>
      </c>
      <c r="O96" s="178">
        <f>+M96+N96</f>
        <v>0</v>
      </c>
      <c r="P96" s="77">
        <v>0</v>
      </c>
      <c r="Q96" s="178">
        <f>O96+P96</f>
        <v>0</v>
      </c>
      <c r="R96" s="75">
        <v>0</v>
      </c>
      <c r="S96" s="75">
        <v>0</v>
      </c>
      <c r="T96" s="178">
        <f t="shared" si="170"/>
        <v>0</v>
      </c>
      <c r="U96" s="77">
        <v>0</v>
      </c>
      <c r="V96" s="178">
        <f>T96+U96</f>
        <v>0</v>
      </c>
      <c r="W96" s="503">
        <f>IF(Q96=0,0,((V96/Q96)-1)*100)</f>
        <v>0</v>
      </c>
    </row>
    <row r="97" spans="1:23" ht="14.25" thickTop="1" thickBot="1" x14ac:dyDescent="0.25">
      <c r="L97" s="79" t="s">
        <v>61</v>
      </c>
      <c r="M97" s="80">
        <f>+M94+M95+M96</f>
        <v>0</v>
      </c>
      <c r="N97" s="81">
        <f t="shared" ref="N97" si="171">+N94+N95+N96</f>
        <v>0</v>
      </c>
      <c r="O97" s="179">
        <f t="shared" ref="O97" si="172">+O94+O95+O96</f>
        <v>0</v>
      </c>
      <c r="P97" s="80">
        <f t="shared" ref="P97" si="173">+P94+P95+P96</f>
        <v>0</v>
      </c>
      <c r="Q97" s="179">
        <f t="shared" ref="Q97" si="174">+Q94+Q95+Q96</f>
        <v>0</v>
      </c>
      <c r="R97" s="80">
        <f>+R94+R95+R96</f>
        <v>0</v>
      </c>
      <c r="S97" s="81">
        <f>+S94+S95+S96</f>
        <v>0</v>
      </c>
      <c r="T97" s="179">
        <f t="shared" si="170"/>
        <v>0</v>
      </c>
      <c r="U97" s="80">
        <f t="shared" ref="U97" si="175">+U94+U95+U96</f>
        <v>0</v>
      </c>
      <c r="V97" s="179">
        <f t="shared" ref="V97" si="176">+V94+V95+V96</f>
        <v>0</v>
      </c>
      <c r="W97" s="338">
        <f t="shared" ref="W97" si="177">IF(Q97=0,0,((V97/Q97)-1)*100)</f>
        <v>0</v>
      </c>
    </row>
    <row r="98" spans="1:23" ht="13.5" thickTop="1" x14ac:dyDescent="0.2">
      <c r="L98" s="59" t="s">
        <v>16</v>
      </c>
      <c r="M98" s="75">
        <v>0</v>
      </c>
      <c r="N98" s="76">
        <v>0</v>
      </c>
      <c r="O98" s="178">
        <f>+M98+N98</f>
        <v>0</v>
      </c>
      <c r="P98" s="77">
        <v>0</v>
      </c>
      <c r="Q98" s="178">
        <f>O98+P98</f>
        <v>0</v>
      </c>
      <c r="R98" s="75">
        <v>0</v>
      </c>
      <c r="S98" s="76">
        <v>0</v>
      </c>
      <c r="T98" s="178">
        <f>+R98+S98</f>
        <v>0</v>
      </c>
      <c r="U98" s="77">
        <v>0</v>
      </c>
      <c r="V98" s="178">
        <f>T98+U98</f>
        <v>0</v>
      </c>
      <c r="W98" s="503">
        <f>IF(Q98=0,0,((V98/Q98)-1)*100)</f>
        <v>0</v>
      </c>
    </row>
    <row r="99" spans="1:23" ht="13.5" thickBot="1" x14ac:dyDescent="0.25">
      <c r="L99" s="59" t="s">
        <v>66</v>
      </c>
      <c r="M99" s="75">
        <v>0</v>
      </c>
      <c r="N99" s="76">
        <v>0</v>
      </c>
      <c r="O99" s="178">
        <f>+M99+N99</f>
        <v>0</v>
      </c>
      <c r="P99" s="77">
        <v>0</v>
      </c>
      <c r="Q99" s="178">
        <f>O99+P99</f>
        <v>0</v>
      </c>
      <c r="R99" s="75"/>
      <c r="S99" s="76"/>
      <c r="T99" s="178">
        <f>+R99+S99</f>
        <v>0</v>
      </c>
      <c r="U99" s="77"/>
      <c r="V99" s="178">
        <f>T99+U99</f>
        <v>0</v>
      </c>
      <c r="W99" s="503">
        <f t="shared" ref="W99" si="178">IF(Q99=0,0,((V99/Q99)-1)*100)</f>
        <v>0</v>
      </c>
    </row>
    <row r="100" spans="1:23" ht="14.25" thickTop="1" thickBot="1" x14ac:dyDescent="0.25">
      <c r="L100" s="79" t="s">
        <v>67</v>
      </c>
      <c r="M100" s="80">
        <f>M97+M98+M99</f>
        <v>0</v>
      </c>
      <c r="N100" s="81">
        <f t="shared" ref="N100:V100" si="179">N97+N98+N99</f>
        <v>0</v>
      </c>
      <c r="O100" s="175">
        <f t="shared" si="179"/>
        <v>0</v>
      </c>
      <c r="P100" s="80">
        <f t="shared" si="179"/>
        <v>0</v>
      </c>
      <c r="Q100" s="175">
        <f t="shared" si="179"/>
        <v>0</v>
      </c>
      <c r="R100" s="80">
        <f t="shared" si="179"/>
        <v>0</v>
      </c>
      <c r="S100" s="81">
        <f t="shared" si="179"/>
        <v>0</v>
      </c>
      <c r="T100" s="175">
        <f t="shared" si="179"/>
        <v>0</v>
      </c>
      <c r="U100" s="80">
        <f t="shared" si="179"/>
        <v>0</v>
      </c>
      <c r="V100" s="175">
        <f t="shared" si="179"/>
        <v>0</v>
      </c>
      <c r="W100" s="338">
        <f t="shared" ref="W100" si="180">IF(Q100=0,0,((V100/Q100)-1)*100)</f>
        <v>0</v>
      </c>
    </row>
    <row r="101" spans="1:23" ht="14.25" thickTop="1" thickBot="1" x14ac:dyDescent="0.25">
      <c r="L101" s="79" t="s">
        <v>68</v>
      </c>
      <c r="M101" s="80">
        <f>+M93+M97+M98+M99</f>
        <v>0</v>
      </c>
      <c r="N101" s="81">
        <f t="shared" ref="N101:V101" si="181">+N93+N97+N98+N99</f>
        <v>0</v>
      </c>
      <c r="O101" s="179">
        <f t="shared" si="181"/>
        <v>0</v>
      </c>
      <c r="P101" s="80">
        <f t="shared" si="181"/>
        <v>0</v>
      </c>
      <c r="Q101" s="179">
        <f t="shared" si="181"/>
        <v>0</v>
      </c>
      <c r="R101" s="80">
        <f t="shared" si="181"/>
        <v>0</v>
      </c>
      <c r="S101" s="81">
        <f t="shared" si="181"/>
        <v>0</v>
      </c>
      <c r="T101" s="179">
        <f t="shared" si="181"/>
        <v>0</v>
      </c>
      <c r="U101" s="80">
        <f t="shared" si="181"/>
        <v>0</v>
      </c>
      <c r="V101" s="179">
        <f t="shared" si="181"/>
        <v>0</v>
      </c>
      <c r="W101" s="338">
        <f>IF(Q101=0,0,((V101/Q101)-1)*100)</f>
        <v>0</v>
      </c>
    </row>
    <row r="102" spans="1:23" ht="14.25" thickTop="1" thickBot="1" x14ac:dyDescent="0.25">
      <c r="L102" s="59" t="s">
        <v>18</v>
      </c>
      <c r="M102" s="75">
        <v>0</v>
      </c>
      <c r="N102" s="76">
        <v>0</v>
      </c>
      <c r="O102" s="180">
        <f>+M102+N102</f>
        <v>0</v>
      </c>
      <c r="P102" s="83">
        <v>0</v>
      </c>
      <c r="Q102" s="180">
        <f>O102+P102</f>
        <v>0</v>
      </c>
      <c r="R102" s="75"/>
      <c r="S102" s="76"/>
      <c r="T102" s="180"/>
      <c r="U102" s="83"/>
      <c r="V102" s="180"/>
      <c r="W102" s="503"/>
    </row>
    <row r="103" spans="1:23" ht="14.25" thickTop="1" thickBot="1" x14ac:dyDescent="0.25">
      <c r="A103" s="3" t="str">
        <f>IF(ISERROR(F103/G103)," ",IF(F103/G103&gt;0.5,IF(F103/G103&lt;1.5," ","NOT OK"),"NOT OK"))</f>
        <v xml:space="preserve"> </v>
      </c>
      <c r="L103" s="84" t="s">
        <v>19</v>
      </c>
      <c r="M103" s="85">
        <f t="shared" ref="M103:Q103" si="182">+M98+M99+M102</f>
        <v>0</v>
      </c>
      <c r="N103" s="85">
        <f t="shared" si="182"/>
        <v>0</v>
      </c>
      <c r="O103" s="181">
        <f t="shared" si="182"/>
        <v>0</v>
      </c>
      <c r="P103" s="86">
        <f t="shared" si="182"/>
        <v>0</v>
      </c>
      <c r="Q103" s="181">
        <f t="shared" si="182"/>
        <v>0</v>
      </c>
      <c r="R103" s="85"/>
      <c r="S103" s="85"/>
      <c r="T103" s="181"/>
      <c r="U103" s="86"/>
      <c r="V103" s="181"/>
      <c r="W103" s="504"/>
    </row>
    <row r="104" spans="1:23" ht="13.5" thickTop="1" x14ac:dyDescent="0.2">
      <c r="L104" s="59" t="s">
        <v>21</v>
      </c>
      <c r="M104" s="75">
        <v>0</v>
      </c>
      <c r="N104" s="76">
        <v>0</v>
      </c>
      <c r="O104" s="180">
        <f>+M104+N104</f>
        <v>0</v>
      </c>
      <c r="P104" s="88">
        <v>0</v>
      </c>
      <c r="Q104" s="180">
        <f>O104+P104</f>
        <v>0</v>
      </c>
      <c r="R104" s="75"/>
      <c r="S104" s="76"/>
      <c r="T104" s="180"/>
      <c r="U104" s="88"/>
      <c r="V104" s="180"/>
      <c r="W104" s="503"/>
    </row>
    <row r="105" spans="1:23" x14ac:dyDescent="0.2">
      <c r="L105" s="59" t="s">
        <v>22</v>
      </c>
      <c r="M105" s="75">
        <v>0</v>
      </c>
      <c r="N105" s="76">
        <v>0</v>
      </c>
      <c r="O105" s="180">
        <f t="shared" ref="O105" si="183">+M105+N105</f>
        <v>0</v>
      </c>
      <c r="P105" s="77">
        <v>0</v>
      </c>
      <c r="Q105" s="180">
        <f>O105+P105</f>
        <v>0</v>
      </c>
      <c r="R105" s="75"/>
      <c r="S105" s="76"/>
      <c r="T105" s="180"/>
      <c r="U105" s="77"/>
      <c r="V105" s="180"/>
      <c r="W105" s="503"/>
    </row>
    <row r="106" spans="1:23" ht="13.5" thickBot="1" x14ac:dyDescent="0.25">
      <c r="L106" s="59" t="s">
        <v>23</v>
      </c>
      <c r="M106" s="75">
        <v>0</v>
      </c>
      <c r="N106" s="76">
        <v>0</v>
      </c>
      <c r="O106" s="180">
        <f>+M106+N106</f>
        <v>0</v>
      </c>
      <c r="P106" s="77">
        <v>0</v>
      </c>
      <c r="Q106" s="180">
        <f>O106+P106</f>
        <v>0</v>
      </c>
      <c r="R106" s="75"/>
      <c r="S106" s="76"/>
      <c r="T106" s="180"/>
      <c r="U106" s="77"/>
      <c r="V106" s="180"/>
      <c r="W106" s="503"/>
    </row>
    <row r="107" spans="1:23" ht="14.25" thickTop="1" thickBot="1" x14ac:dyDescent="0.25">
      <c r="L107" s="79" t="s">
        <v>24</v>
      </c>
      <c r="M107" s="80">
        <f t="shared" ref="M107:Q107" si="184">+M104+M105+M106</f>
        <v>0</v>
      </c>
      <c r="N107" s="81">
        <f t="shared" si="184"/>
        <v>0</v>
      </c>
      <c r="O107" s="179">
        <f t="shared" si="184"/>
        <v>0</v>
      </c>
      <c r="P107" s="80">
        <f t="shared" si="184"/>
        <v>0</v>
      </c>
      <c r="Q107" s="179">
        <f t="shared" si="184"/>
        <v>0</v>
      </c>
      <c r="R107" s="80"/>
      <c r="S107" s="81"/>
      <c r="T107" s="179"/>
      <c r="U107" s="80"/>
      <c r="V107" s="179"/>
      <c r="W107" s="338"/>
    </row>
    <row r="108" spans="1:23" ht="14.25" thickTop="1" thickBot="1" x14ac:dyDescent="0.25">
      <c r="L108" s="79" t="s">
        <v>63</v>
      </c>
      <c r="M108" s="80">
        <f t="shared" ref="M108:Q108" si="185">+M93+M97+M103+M107</f>
        <v>0</v>
      </c>
      <c r="N108" s="81">
        <f t="shared" si="185"/>
        <v>0</v>
      </c>
      <c r="O108" s="175">
        <f t="shared" si="185"/>
        <v>0</v>
      </c>
      <c r="P108" s="80">
        <f t="shared" si="185"/>
        <v>0</v>
      </c>
      <c r="Q108" s="175">
        <f t="shared" si="185"/>
        <v>0</v>
      </c>
      <c r="R108" s="80"/>
      <c r="S108" s="81"/>
      <c r="T108" s="175"/>
      <c r="U108" s="80"/>
      <c r="V108" s="175"/>
      <c r="W108" s="338"/>
    </row>
    <row r="109" spans="1:23" ht="14.25" thickTop="1" thickBot="1" x14ac:dyDescent="0.25">
      <c r="L109" s="89" t="s">
        <v>60</v>
      </c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1:23" ht="13.5" thickTop="1" x14ac:dyDescent="0.2">
      <c r="L110" s="525" t="s">
        <v>41</v>
      </c>
      <c r="M110" s="526"/>
      <c r="N110" s="526"/>
      <c r="O110" s="526"/>
      <c r="P110" s="526"/>
      <c r="Q110" s="526"/>
      <c r="R110" s="526"/>
      <c r="S110" s="526"/>
      <c r="T110" s="526"/>
      <c r="U110" s="526"/>
      <c r="V110" s="526"/>
      <c r="W110" s="527"/>
    </row>
    <row r="111" spans="1:23" ht="13.5" thickBot="1" x14ac:dyDescent="0.25">
      <c r="L111" s="519" t="s">
        <v>44</v>
      </c>
      <c r="M111" s="520"/>
      <c r="N111" s="520"/>
      <c r="O111" s="520"/>
      <c r="P111" s="520"/>
      <c r="Q111" s="520"/>
      <c r="R111" s="520"/>
      <c r="S111" s="520"/>
      <c r="T111" s="520"/>
      <c r="U111" s="520"/>
      <c r="V111" s="520"/>
      <c r="W111" s="521"/>
    </row>
    <row r="112" spans="1:23" ht="14.25" thickTop="1" thickBot="1" x14ac:dyDescent="0.25">
      <c r="L112" s="54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6" t="s">
        <v>34</v>
      </c>
    </row>
    <row r="113" spans="12:23" ht="13.5" customHeight="1" thickTop="1" thickBot="1" x14ac:dyDescent="0.25">
      <c r="L113" s="57"/>
      <c r="M113" s="522" t="s">
        <v>64</v>
      </c>
      <c r="N113" s="523"/>
      <c r="O113" s="523"/>
      <c r="P113" s="523"/>
      <c r="Q113" s="524"/>
      <c r="R113" s="522" t="s">
        <v>65</v>
      </c>
      <c r="S113" s="523"/>
      <c r="T113" s="523"/>
      <c r="U113" s="523"/>
      <c r="V113" s="524"/>
      <c r="W113" s="311" t="s">
        <v>2</v>
      </c>
    </row>
    <row r="114" spans="12:23" ht="13.5" thickTop="1" x14ac:dyDescent="0.2">
      <c r="L114" s="59" t="s">
        <v>3</v>
      </c>
      <c r="M114" s="60"/>
      <c r="N114" s="54"/>
      <c r="O114" s="61"/>
      <c r="P114" s="62"/>
      <c r="Q114" s="61"/>
      <c r="R114" s="60"/>
      <c r="S114" s="54"/>
      <c r="T114" s="61"/>
      <c r="U114" s="62"/>
      <c r="V114" s="61"/>
      <c r="W114" s="312" t="s">
        <v>4</v>
      </c>
    </row>
    <row r="115" spans="12:23" ht="13.5" thickBot="1" x14ac:dyDescent="0.25">
      <c r="L115" s="64"/>
      <c r="M115" s="65" t="s">
        <v>35</v>
      </c>
      <c r="N115" s="66" t="s">
        <v>36</v>
      </c>
      <c r="O115" s="67" t="s">
        <v>37</v>
      </c>
      <c r="P115" s="68" t="s">
        <v>32</v>
      </c>
      <c r="Q115" s="67" t="s">
        <v>7</v>
      </c>
      <c r="R115" s="65" t="s">
        <v>35</v>
      </c>
      <c r="S115" s="66" t="s">
        <v>36</v>
      </c>
      <c r="T115" s="67" t="s">
        <v>37</v>
      </c>
      <c r="U115" s="68" t="s">
        <v>32</v>
      </c>
      <c r="V115" s="67" t="s">
        <v>7</v>
      </c>
      <c r="W115" s="313"/>
    </row>
    <row r="116" spans="12:23" ht="6" customHeight="1" thickTop="1" x14ac:dyDescent="0.2">
      <c r="L116" s="59"/>
      <c r="M116" s="70"/>
      <c r="N116" s="71"/>
      <c r="O116" s="72"/>
      <c r="P116" s="73"/>
      <c r="Q116" s="72"/>
      <c r="R116" s="70"/>
      <c r="S116" s="71"/>
      <c r="T116" s="72"/>
      <c r="U116" s="73"/>
      <c r="V116" s="72"/>
      <c r="W116" s="74"/>
    </row>
    <row r="117" spans="12:23" x14ac:dyDescent="0.2">
      <c r="L117" s="59" t="s">
        <v>10</v>
      </c>
      <c r="M117" s="75">
        <v>24</v>
      </c>
      <c r="N117" s="76">
        <v>55</v>
      </c>
      <c r="O117" s="178">
        <f>M117+N117</f>
        <v>79</v>
      </c>
      <c r="P117" s="77">
        <v>0</v>
      </c>
      <c r="Q117" s="178">
        <f>O117+P117</f>
        <v>79</v>
      </c>
      <c r="R117" s="75">
        <v>13.802</v>
      </c>
      <c r="S117" s="76">
        <v>36.518000000000001</v>
      </c>
      <c r="T117" s="178">
        <f>R117+S117</f>
        <v>50.32</v>
      </c>
      <c r="U117" s="77">
        <v>0</v>
      </c>
      <c r="V117" s="178">
        <f>T117+U117</f>
        <v>50.32</v>
      </c>
      <c r="W117" s="78">
        <f>IF(Q117=0,0,((V117/Q117)-1)*100)</f>
        <v>-36.303797468354425</v>
      </c>
    </row>
    <row r="118" spans="12:23" x14ac:dyDescent="0.2">
      <c r="L118" s="59" t="s">
        <v>11</v>
      </c>
      <c r="M118" s="75">
        <v>28</v>
      </c>
      <c r="N118" s="76">
        <v>58</v>
      </c>
      <c r="O118" s="178">
        <f>M118+N118</f>
        <v>86</v>
      </c>
      <c r="P118" s="77">
        <v>0</v>
      </c>
      <c r="Q118" s="178">
        <f>O118+P118</f>
        <v>86</v>
      </c>
      <c r="R118" s="75">
        <v>14</v>
      </c>
      <c r="S118" s="76">
        <v>33</v>
      </c>
      <c r="T118" s="178">
        <f>R118+S118</f>
        <v>47</v>
      </c>
      <c r="U118" s="77">
        <v>0</v>
      </c>
      <c r="V118" s="178">
        <f>T118+U118</f>
        <v>47</v>
      </c>
      <c r="W118" s="78">
        <f>IF(Q118=0,0,((V118/Q118)-1)*100)</f>
        <v>-45.348837209302332</v>
      </c>
    </row>
    <row r="119" spans="12:23" ht="13.5" thickBot="1" x14ac:dyDescent="0.25">
      <c r="L119" s="64" t="s">
        <v>12</v>
      </c>
      <c r="M119" s="75">
        <v>30</v>
      </c>
      <c r="N119" s="76">
        <v>65</v>
      </c>
      <c r="O119" s="178">
        <f>M119+N119</f>
        <v>95</v>
      </c>
      <c r="P119" s="77">
        <v>0</v>
      </c>
      <c r="Q119" s="178">
        <f t="shared" ref="Q119" si="186">O119+P119</f>
        <v>95</v>
      </c>
      <c r="R119" s="75">
        <v>13</v>
      </c>
      <c r="S119" s="76">
        <v>37</v>
      </c>
      <c r="T119" s="178">
        <f>R119+S119</f>
        <v>50</v>
      </c>
      <c r="U119" s="77">
        <v>0</v>
      </c>
      <c r="V119" s="178">
        <f t="shared" ref="V119" si="187">T119+U119</f>
        <v>50</v>
      </c>
      <c r="W119" s="78">
        <f>IF(Q119=0,0,((V119/Q119)-1)*100)</f>
        <v>-47.368421052631582</v>
      </c>
    </row>
    <row r="120" spans="12:23" ht="14.25" thickTop="1" thickBot="1" x14ac:dyDescent="0.25">
      <c r="L120" s="79" t="s">
        <v>57</v>
      </c>
      <c r="M120" s="80">
        <f t="shared" ref="M120:Q120" si="188">+M117+M118+M119</f>
        <v>82</v>
      </c>
      <c r="N120" s="81">
        <f t="shared" si="188"/>
        <v>178</v>
      </c>
      <c r="O120" s="179">
        <f t="shared" si="188"/>
        <v>260</v>
      </c>
      <c r="P120" s="80">
        <f t="shared" si="188"/>
        <v>0</v>
      </c>
      <c r="Q120" s="179">
        <f t="shared" si="188"/>
        <v>260</v>
      </c>
      <c r="R120" s="80">
        <f t="shared" ref="R120:V120" si="189">+R117+R118+R119</f>
        <v>40.802</v>
      </c>
      <c r="S120" s="81">
        <f t="shared" si="189"/>
        <v>106.518</v>
      </c>
      <c r="T120" s="179">
        <f t="shared" si="189"/>
        <v>147.32</v>
      </c>
      <c r="U120" s="80">
        <f t="shared" si="189"/>
        <v>0</v>
      </c>
      <c r="V120" s="179">
        <f t="shared" si="189"/>
        <v>147.32</v>
      </c>
      <c r="W120" s="82">
        <f t="shared" ref="W120:W121" si="190">IF(Q120=0,0,((V120/Q120)-1)*100)</f>
        <v>-43.338461538461537</v>
      </c>
    </row>
    <row r="121" spans="12:23" ht="13.5" thickTop="1" x14ac:dyDescent="0.2">
      <c r="L121" s="59" t="s">
        <v>13</v>
      </c>
      <c r="M121" s="75">
        <v>26</v>
      </c>
      <c r="N121" s="76">
        <v>65</v>
      </c>
      <c r="O121" s="178">
        <f>M121+N121</f>
        <v>91</v>
      </c>
      <c r="P121" s="77">
        <v>0</v>
      </c>
      <c r="Q121" s="178">
        <f>O121+P121</f>
        <v>91</v>
      </c>
      <c r="R121" s="75">
        <v>14</v>
      </c>
      <c r="S121" s="76">
        <v>32</v>
      </c>
      <c r="T121" s="178">
        <f>R121+S121</f>
        <v>46</v>
      </c>
      <c r="U121" s="77">
        <v>0</v>
      </c>
      <c r="V121" s="178">
        <f>T121+U121</f>
        <v>46</v>
      </c>
      <c r="W121" s="78">
        <f t="shared" si="190"/>
        <v>-49.450549450549453</v>
      </c>
    </row>
    <row r="122" spans="12:23" x14ac:dyDescent="0.2">
      <c r="L122" s="59" t="s">
        <v>14</v>
      </c>
      <c r="M122" s="75">
        <v>25</v>
      </c>
      <c r="N122" s="76">
        <v>59</v>
      </c>
      <c r="O122" s="178">
        <f>M122+N122</f>
        <v>84</v>
      </c>
      <c r="P122" s="77">
        <v>0</v>
      </c>
      <c r="Q122" s="178">
        <f>O122+P122</f>
        <v>84</v>
      </c>
      <c r="R122" s="75">
        <v>13</v>
      </c>
      <c r="S122" s="76">
        <v>25</v>
      </c>
      <c r="T122" s="178">
        <f>R122+S122</f>
        <v>38</v>
      </c>
      <c r="U122" s="77">
        <v>0</v>
      </c>
      <c r="V122" s="178">
        <f>T122+U122</f>
        <v>38</v>
      </c>
      <c r="W122" s="78">
        <f>IF(Q122=0,0,((V122/Q122)-1)*100)</f>
        <v>-54.761904761904766</v>
      </c>
    </row>
    <row r="123" spans="12:23" ht="13.5" thickBot="1" x14ac:dyDescent="0.25">
      <c r="L123" s="59" t="s">
        <v>15</v>
      </c>
      <c r="M123" s="75">
        <v>20</v>
      </c>
      <c r="N123" s="76">
        <v>69</v>
      </c>
      <c r="O123" s="178">
        <f>M123+N123</f>
        <v>89</v>
      </c>
      <c r="P123" s="77">
        <v>0</v>
      </c>
      <c r="Q123" s="178">
        <f>O123+P123</f>
        <v>89</v>
      </c>
      <c r="R123" s="75">
        <v>7</v>
      </c>
      <c r="S123" s="76">
        <v>18</v>
      </c>
      <c r="T123" s="178">
        <f>R123+S123</f>
        <v>25</v>
      </c>
      <c r="U123" s="77">
        <v>0</v>
      </c>
      <c r="V123" s="178">
        <f>T123+U123</f>
        <v>25</v>
      </c>
      <c r="W123" s="78">
        <f>IF(Q123=0,0,((V123/Q123)-1)*100)</f>
        <v>-71.910112359550567</v>
      </c>
    </row>
    <row r="124" spans="12:23" ht="14.25" thickTop="1" thickBot="1" x14ac:dyDescent="0.25">
      <c r="L124" s="79" t="s">
        <v>61</v>
      </c>
      <c r="M124" s="80">
        <f>+M121+M122+M123</f>
        <v>71</v>
      </c>
      <c r="N124" s="81">
        <f t="shared" ref="N124:V124" si="191">+N121+N122+N123</f>
        <v>193</v>
      </c>
      <c r="O124" s="179">
        <f t="shared" si="191"/>
        <v>264</v>
      </c>
      <c r="P124" s="80">
        <f t="shared" si="191"/>
        <v>0</v>
      </c>
      <c r="Q124" s="179">
        <f t="shared" si="191"/>
        <v>264</v>
      </c>
      <c r="R124" s="80">
        <f>+R121+R122+R123</f>
        <v>34</v>
      </c>
      <c r="S124" s="81">
        <f>+S121+S122+S123</f>
        <v>75</v>
      </c>
      <c r="T124" s="179">
        <f t="shared" si="191"/>
        <v>109</v>
      </c>
      <c r="U124" s="80">
        <f t="shared" si="191"/>
        <v>0</v>
      </c>
      <c r="V124" s="179">
        <f t="shared" si="191"/>
        <v>109</v>
      </c>
      <c r="W124" s="82">
        <f t="shared" ref="W124" si="192">IF(Q124=0,0,((V124/Q124)-1)*100)</f>
        <v>-58.712121212121218</v>
      </c>
    </row>
    <row r="125" spans="12:23" ht="13.5" thickTop="1" x14ac:dyDescent="0.2">
      <c r="L125" s="59" t="s">
        <v>16</v>
      </c>
      <c r="M125" s="75">
        <v>13</v>
      </c>
      <c r="N125" s="76">
        <v>60</v>
      </c>
      <c r="O125" s="178">
        <f>SUM(M125:N125)</f>
        <v>73</v>
      </c>
      <c r="P125" s="77">
        <v>0</v>
      </c>
      <c r="Q125" s="178">
        <f>O125+P125</f>
        <v>73</v>
      </c>
      <c r="R125" s="75">
        <v>0</v>
      </c>
      <c r="S125" s="76">
        <v>1</v>
      </c>
      <c r="T125" s="178">
        <f>SUM(R125:S125)</f>
        <v>1</v>
      </c>
      <c r="U125" s="77">
        <v>0</v>
      </c>
      <c r="V125" s="178">
        <f>T125+U125</f>
        <v>1</v>
      </c>
      <c r="W125" s="78">
        <f>IF(Q125=0,0,((V125/Q125)-1)*100)</f>
        <v>-98.630136986301366</v>
      </c>
    </row>
    <row r="126" spans="12:23" ht="13.5" thickBot="1" x14ac:dyDescent="0.25">
      <c r="L126" s="59" t="s">
        <v>66</v>
      </c>
      <c r="M126" s="75">
        <v>12</v>
      </c>
      <c r="N126" s="76">
        <v>46</v>
      </c>
      <c r="O126" s="178">
        <f>SUM(M126:N126)</f>
        <v>58</v>
      </c>
      <c r="P126" s="77">
        <v>0</v>
      </c>
      <c r="Q126" s="178">
        <f>O126+P126</f>
        <v>58</v>
      </c>
      <c r="R126" s="75">
        <v>2</v>
      </c>
      <c r="S126" s="76">
        <v>17</v>
      </c>
      <c r="T126" s="178">
        <f>SUM(R126:S126)</f>
        <v>19</v>
      </c>
      <c r="U126" s="77"/>
      <c r="V126" s="178">
        <f>T126+U126</f>
        <v>19</v>
      </c>
      <c r="W126" s="78">
        <f t="shared" ref="W126:W127" si="193">IF(Q126=0,0,((V126/Q126)-1)*100)</f>
        <v>-67.241379310344826</v>
      </c>
    </row>
    <row r="127" spans="12:23" ht="14.25" thickTop="1" thickBot="1" x14ac:dyDescent="0.25">
      <c r="L127" s="79" t="s">
        <v>67</v>
      </c>
      <c r="M127" s="80">
        <f>M124+M125+M126</f>
        <v>96</v>
      </c>
      <c r="N127" s="81">
        <f t="shared" ref="N127" si="194">N124+N125+N126</f>
        <v>299</v>
      </c>
      <c r="O127" s="175">
        <f t="shared" ref="O127" si="195">O124+O125+O126</f>
        <v>395</v>
      </c>
      <c r="P127" s="80">
        <f t="shared" ref="P127" si="196">P124+P125+P126</f>
        <v>0</v>
      </c>
      <c r="Q127" s="175">
        <f t="shared" ref="Q127" si="197">Q124+Q125+Q126</f>
        <v>395</v>
      </c>
      <c r="R127" s="80">
        <f t="shared" ref="R127" si="198">R124+R125+R126</f>
        <v>36</v>
      </c>
      <c r="S127" s="81">
        <f t="shared" ref="S127" si="199">S124+S125+S126</f>
        <v>93</v>
      </c>
      <c r="T127" s="175">
        <f t="shared" ref="T127" si="200">T124+T125+T126</f>
        <v>129</v>
      </c>
      <c r="U127" s="80">
        <f t="shared" ref="U127" si="201">U124+U125+U126</f>
        <v>0</v>
      </c>
      <c r="V127" s="175">
        <f t="shared" ref="V127" si="202">V124+V125+V126</f>
        <v>129</v>
      </c>
      <c r="W127" s="82">
        <f t="shared" si="193"/>
        <v>-67.341772151898738</v>
      </c>
    </row>
    <row r="128" spans="12:23" ht="14.25" thickTop="1" thickBot="1" x14ac:dyDescent="0.25">
      <c r="L128" s="79" t="s">
        <v>68</v>
      </c>
      <c r="M128" s="80">
        <f>+M120+M124+M125+M126</f>
        <v>178</v>
      </c>
      <c r="N128" s="81">
        <f t="shared" ref="N128:V128" si="203">+N120+N124+N125+N126</f>
        <v>477</v>
      </c>
      <c r="O128" s="179">
        <f t="shared" si="203"/>
        <v>655</v>
      </c>
      <c r="P128" s="80">
        <f t="shared" si="203"/>
        <v>0</v>
      </c>
      <c r="Q128" s="179">
        <f t="shared" si="203"/>
        <v>655</v>
      </c>
      <c r="R128" s="80">
        <f t="shared" si="203"/>
        <v>76.801999999999992</v>
      </c>
      <c r="S128" s="81">
        <f t="shared" si="203"/>
        <v>199.518</v>
      </c>
      <c r="T128" s="179">
        <f t="shared" si="203"/>
        <v>276.32</v>
      </c>
      <c r="U128" s="80">
        <f t="shared" si="203"/>
        <v>0</v>
      </c>
      <c r="V128" s="179">
        <f t="shared" si="203"/>
        <v>276.32</v>
      </c>
      <c r="W128" s="82">
        <f>IF(Q128=0,0,((V128/Q128)-1)*100)</f>
        <v>-57.813740458015261</v>
      </c>
    </row>
    <row r="129" spans="1:23" ht="14.25" thickTop="1" thickBot="1" x14ac:dyDescent="0.25">
      <c r="L129" s="59" t="s">
        <v>18</v>
      </c>
      <c r="M129" s="75">
        <v>11</v>
      </c>
      <c r="N129" s="76">
        <v>29</v>
      </c>
      <c r="O129" s="180">
        <f>SUM(M129:N129)</f>
        <v>40</v>
      </c>
      <c r="P129" s="83">
        <v>0</v>
      </c>
      <c r="Q129" s="180">
        <f>O129+P129</f>
        <v>40</v>
      </c>
      <c r="R129" s="75"/>
      <c r="S129" s="76"/>
      <c r="T129" s="180"/>
      <c r="U129" s="83"/>
      <c r="V129" s="180"/>
      <c r="W129" s="78"/>
    </row>
    <row r="130" spans="1:23" ht="14.25" thickTop="1" thickBot="1" x14ac:dyDescent="0.25">
      <c r="A130" s="3" t="str">
        <f>IF(ISERROR(F130/G130)," ",IF(F130/G130&gt;0.5,IF(F130/G130&lt;1.5," ","NOT OK"),"NOT OK"))</f>
        <v xml:space="preserve"> </v>
      </c>
      <c r="L130" s="84" t="s">
        <v>19</v>
      </c>
      <c r="M130" s="85">
        <f t="shared" ref="M130:Q130" si="204">+M125+M126+M129</f>
        <v>36</v>
      </c>
      <c r="N130" s="85">
        <f t="shared" si="204"/>
        <v>135</v>
      </c>
      <c r="O130" s="181">
        <f t="shared" si="204"/>
        <v>171</v>
      </c>
      <c r="P130" s="86">
        <f t="shared" si="204"/>
        <v>0</v>
      </c>
      <c r="Q130" s="181">
        <f t="shared" si="204"/>
        <v>171</v>
      </c>
      <c r="R130" s="85"/>
      <c r="S130" s="85"/>
      <c r="T130" s="181"/>
      <c r="U130" s="86"/>
      <c r="V130" s="181"/>
      <c r="W130" s="82"/>
    </row>
    <row r="131" spans="1:23" ht="13.5" thickTop="1" x14ac:dyDescent="0.2">
      <c r="A131" s="324"/>
      <c r="K131" s="324"/>
      <c r="L131" s="59" t="s">
        <v>21</v>
      </c>
      <c r="M131" s="75">
        <v>14.558</v>
      </c>
      <c r="N131" s="76">
        <v>35.031999999999996</v>
      </c>
      <c r="O131" s="180">
        <f>SUM(M131:N131)</f>
        <v>49.589999999999996</v>
      </c>
      <c r="P131" s="88">
        <v>0</v>
      </c>
      <c r="Q131" s="180">
        <f>O131+P131</f>
        <v>49.589999999999996</v>
      </c>
      <c r="R131" s="75"/>
      <c r="S131" s="76"/>
      <c r="T131" s="180"/>
      <c r="U131" s="88"/>
      <c r="V131" s="180"/>
      <c r="W131" s="78"/>
    </row>
    <row r="132" spans="1:23" x14ac:dyDescent="0.2">
      <c r="A132" s="324"/>
      <c r="K132" s="324"/>
      <c r="L132" s="59" t="s">
        <v>22</v>
      </c>
      <c r="M132" s="75">
        <v>12.995000000000001</v>
      </c>
      <c r="N132" s="76">
        <v>37.671999999999997</v>
      </c>
      <c r="O132" s="180">
        <f>SUM(M132:N132)</f>
        <v>50.667000000000002</v>
      </c>
      <c r="P132" s="77">
        <v>0</v>
      </c>
      <c r="Q132" s="180">
        <f>O132+P132</f>
        <v>50.667000000000002</v>
      </c>
      <c r="R132" s="75"/>
      <c r="S132" s="76"/>
      <c r="T132" s="180"/>
      <c r="U132" s="77"/>
      <c r="V132" s="180"/>
      <c r="W132" s="78"/>
    </row>
    <row r="133" spans="1:23" ht="13.5" thickBot="1" x14ac:dyDescent="0.25">
      <c r="A133" s="324"/>
      <c r="K133" s="324"/>
      <c r="L133" s="59" t="s">
        <v>23</v>
      </c>
      <c r="M133" s="75">
        <v>12</v>
      </c>
      <c r="N133" s="76">
        <v>31</v>
      </c>
      <c r="O133" s="180">
        <f>SUM(M133:N133)</f>
        <v>43</v>
      </c>
      <c r="P133" s="77">
        <v>0</v>
      </c>
      <c r="Q133" s="180">
        <f>O133+P133</f>
        <v>43</v>
      </c>
      <c r="R133" s="75"/>
      <c r="S133" s="76"/>
      <c r="T133" s="180"/>
      <c r="U133" s="77"/>
      <c r="V133" s="180"/>
      <c r="W133" s="78"/>
    </row>
    <row r="134" spans="1:23" ht="14.25" thickTop="1" thickBot="1" x14ac:dyDescent="0.25">
      <c r="L134" s="79" t="s">
        <v>24</v>
      </c>
      <c r="M134" s="80">
        <f t="shared" ref="M134:Q134" si="205">+M131+M132+M133</f>
        <v>39.552999999999997</v>
      </c>
      <c r="N134" s="81">
        <f t="shared" si="205"/>
        <v>103.70399999999999</v>
      </c>
      <c r="O134" s="179">
        <f t="shared" si="205"/>
        <v>143.25700000000001</v>
      </c>
      <c r="P134" s="80">
        <f t="shared" si="205"/>
        <v>0</v>
      </c>
      <c r="Q134" s="179">
        <f t="shared" si="205"/>
        <v>143.25700000000001</v>
      </c>
      <c r="R134" s="80"/>
      <c r="S134" s="81"/>
      <c r="T134" s="179"/>
      <c r="U134" s="80"/>
      <c r="V134" s="179"/>
      <c r="W134" s="82"/>
    </row>
    <row r="135" spans="1:23" ht="14.25" thickTop="1" thickBot="1" x14ac:dyDescent="0.25">
      <c r="L135" s="79" t="s">
        <v>63</v>
      </c>
      <c r="M135" s="80">
        <f t="shared" ref="M135:Q135" si="206">+M120+M128+M130+M134</f>
        <v>335.553</v>
      </c>
      <c r="N135" s="81">
        <f t="shared" si="206"/>
        <v>893.70399999999995</v>
      </c>
      <c r="O135" s="175">
        <f t="shared" si="206"/>
        <v>1229.2570000000001</v>
      </c>
      <c r="P135" s="80">
        <f t="shared" si="206"/>
        <v>0</v>
      </c>
      <c r="Q135" s="175">
        <f t="shared" si="206"/>
        <v>1229.2570000000001</v>
      </c>
      <c r="R135" s="80"/>
      <c r="S135" s="81"/>
      <c r="T135" s="175"/>
      <c r="U135" s="80"/>
      <c r="V135" s="175"/>
      <c r="W135" s="82"/>
    </row>
    <row r="136" spans="1:23" ht="14.25" thickTop="1" thickBot="1" x14ac:dyDescent="0.25">
      <c r="L136" s="89" t="s">
        <v>60</v>
      </c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1:23" ht="13.5" thickTop="1" x14ac:dyDescent="0.2">
      <c r="L137" s="525" t="s">
        <v>42</v>
      </c>
      <c r="M137" s="526"/>
      <c r="N137" s="526"/>
      <c r="O137" s="526"/>
      <c r="P137" s="526"/>
      <c r="Q137" s="526"/>
      <c r="R137" s="526"/>
      <c r="S137" s="526"/>
      <c r="T137" s="526"/>
      <c r="U137" s="526"/>
      <c r="V137" s="526"/>
      <c r="W137" s="527"/>
    </row>
    <row r="138" spans="1:23" ht="13.5" thickBot="1" x14ac:dyDescent="0.25">
      <c r="L138" s="519" t="s">
        <v>45</v>
      </c>
      <c r="M138" s="520"/>
      <c r="N138" s="520"/>
      <c r="O138" s="520"/>
      <c r="P138" s="520"/>
      <c r="Q138" s="520"/>
      <c r="R138" s="520"/>
      <c r="S138" s="520"/>
      <c r="T138" s="520"/>
      <c r="U138" s="520"/>
      <c r="V138" s="520"/>
      <c r="W138" s="521"/>
    </row>
    <row r="139" spans="1:23" ht="14.25" thickTop="1" thickBot="1" x14ac:dyDescent="0.25">
      <c r="L139" s="54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6" t="s">
        <v>34</v>
      </c>
    </row>
    <row r="140" spans="1:23" ht="13.5" customHeight="1" thickTop="1" thickBot="1" x14ac:dyDescent="0.25">
      <c r="L140" s="57"/>
      <c r="M140" s="522" t="s">
        <v>64</v>
      </c>
      <c r="N140" s="523"/>
      <c r="O140" s="523"/>
      <c r="P140" s="523"/>
      <c r="Q140" s="524"/>
      <c r="R140" s="522" t="s">
        <v>65</v>
      </c>
      <c r="S140" s="523"/>
      <c r="T140" s="523"/>
      <c r="U140" s="523"/>
      <c r="V140" s="524"/>
      <c r="W140" s="311" t="s">
        <v>2</v>
      </c>
    </row>
    <row r="141" spans="1:23" ht="13.5" thickTop="1" x14ac:dyDescent="0.2">
      <c r="L141" s="59" t="s">
        <v>3</v>
      </c>
      <c r="M141" s="60"/>
      <c r="N141" s="54"/>
      <c r="O141" s="61"/>
      <c r="P141" s="62"/>
      <c r="Q141" s="98"/>
      <c r="R141" s="60"/>
      <c r="S141" s="54"/>
      <c r="T141" s="61"/>
      <c r="U141" s="62"/>
      <c r="V141" s="98"/>
      <c r="W141" s="312" t="s">
        <v>4</v>
      </c>
    </row>
    <row r="142" spans="1:23" ht="13.5" thickBot="1" x14ac:dyDescent="0.25">
      <c r="L142" s="64"/>
      <c r="M142" s="65" t="s">
        <v>35</v>
      </c>
      <c r="N142" s="66" t="s">
        <v>36</v>
      </c>
      <c r="O142" s="67" t="s">
        <v>37</v>
      </c>
      <c r="P142" s="68" t="s">
        <v>32</v>
      </c>
      <c r="Q142" s="507" t="s">
        <v>7</v>
      </c>
      <c r="R142" s="65" t="s">
        <v>35</v>
      </c>
      <c r="S142" s="66" t="s">
        <v>36</v>
      </c>
      <c r="T142" s="67" t="s">
        <v>37</v>
      </c>
      <c r="U142" s="68" t="s">
        <v>32</v>
      </c>
      <c r="V142" s="99" t="s">
        <v>7</v>
      </c>
      <c r="W142" s="313"/>
    </row>
    <row r="143" spans="1:23" ht="5.25" customHeight="1" thickTop="1" x14ac:dyDescent="0.2">
      <c r="L143" s="59"/>
      <c r="M143" s="70"/>
      <c r="N143" s="71"/>
      <c r="O143" s="72"/>
      <c r="P143" s="73"/>
      <c r="Q143" s="142"/>
      <c r="R143" s="70"/>
      <c r="S143" s="71"/>
      <c r="T143" s="72"/>
      <c r="U143" s="73"/>
      <c r="V143" s="142"/>
      <c r="W143" s="74"/>
    </row>
    <row r="144" spans="1:23" x14ac:dyDescent="0.2">
      <c r="L144" s="59" t="s">
        <v>10</v>
      </c>
      <c r="M144" s="75">
        <f t="shared" ref="M144:N146" si="207">+M90+M117</f>
        <v>24</v>
      </c>
      <c r="N144" s="76">
        <f t="shared" si="207"/>
        <v>55</v>
      </c>
      <c r="O144" s="178">
        <f>M144+N144</f>
        <v>79</v>
      </c>
      <c r="P144" s="77">
        <f>+P90+P117</f>
        <v>0</v>
      </c>
      <c r="Q144" s="186">
        <f>O144+P144</f>
        <v>79</v>
      </c>
      <c r="R144" s="75">
        <f t="shared" ref="R144:S146" si="208">+R90+R117</f>
        <v>13.802</v>
      </c>
      <c r="S144" s="76">
        <f t="shared" si="208"/>
        <v>36.518000000000001</v>
      </c>
      <c r="T144" s="178">
        <f>R144+S144</f>
        <v>50.32</v>
      </c>
      <c r="U144" s="77">
        <f>+U90+U117</f>
        <v>0</v>
      </c>
      <c r="V144" s="186">
        <f>T144+U144</f>
        <v>50.32</v>
      </c>
      <c r="W144" s="78">
        <f>IF(Q144=0,0,((V144/Q144)-1)*100)</f>
        <v>-36.303797468354425</v>
      </c>
    </row>
    <row r="145" spans="1:23" x14ac:dyDescent="0.2">
      <c r="L145" s="59" t="s">
        <v>11</v>
      </c>
      <c r="M145" s="75">
        <f t="shared" si="207"/>
        <v>28</v>
      </c>
      <c r="N145" s="76">
        <f t="shared" si="207"/>
        <v>58</v>
      </c>
      <c r="O145" s="178">
        <f>M145+N145</f>
        <v>86</v>
      </c>
      <c r="P145" s="77">
        <f>+P91+P118</f>
        <v>0</v>
      </c>
      <c r="Q145" s="186">
        <f>O145+P145</f>
        <v>86</v>
      </c>
      <c r="R145" s="75">
        <f t="shared" si="208"/>
        <v>14</v>
      </c>
      <c r="S145" s="76">
        <f t="shared" si="208"/>
        <v>33</v>
      </c>
      <c r="T145" s="178">
        <f>R145+S145</f>
        <v>47</v>
      </c>
      <c r="U145" s="77">
        <f>+U91+U118</f>
        <v>0</v>
      </c>
      <c r="V145" s="186">
        <f>T145+U145</f>
        <v>47</v>
      </c>
      <c r="W145" s="78">
        <f>IF(Q145=0,0,((V145/Q145)-1)*100)</f>
        <v>-45.348837209302332</v>
      </c>
    </row>
    <row r="146" spans="1:23" ht="13.5" thickBot="1" x14ac:dyDescent="0.25">
      <c r="L146" s="64" t="s">
        <v>12</v>
      </c>
      <c r="M146" s="75">
        <f t="shared" si="207"/>
        <v>30</v>
      </c>
      <c r="N146" s="76">
        <f t="shared" si="207"/>
        <v>65</v>
      </c>
      <c r="O146" s="178">
        <f>M146+N146</f>
        <v>95</v>
      </c>
      <c r="P146" s="77">
        <f>+P92+P119</f>
        <v>0</v>
      </c>
      <c r="Q146" s="186">
        <f>O146+P146</f>
        <v>95</v>
      </c>
      <c r="R146" s="75">
        <f t="shared" si="208"/>
        <v>13</v>
      </c>
      <c r="S146" s="76">
        <f t="shared" si="208"/>
        <v>37</v>
      </c>
      <c r="T146" s="178">
        <f>R146+S146</f>
        <v>50</v>
      </c>
      <c r="U146" s="77">
        <f>+U92+U119</f>
        <v>0</v>
      </c>
      <c r="V146" s="186">
        <f>T146+U146</f>
        <v>50</v>
      </c>
      <c r="W146" s="78">
        <f>IF(Q146=0,0,((V146/Q146)-1)*100)</f>
        <v>-47.368421052631582</v>
      </c>
    </row>
    <row r="147" spans="1:23" ht="14.25" thickTop="1" thickBot="1" x14ac:dyDescent="0.25">
      <c r="L147" s="79" t="s">
        <v>57</v>
      </c>
      <c r="M147" s="80">
        <f t="shared" ref="M147:Q147" si="209">+M144+M145+M146</f>
        <v>82</v>
      </c>
      <c r="N147" s="81">
        <f t="shared" si="209"/>
        <v>178</v>
      </c>
      <c r="O147" s="179">
        <f t="shared" si="209"/>
        <v>260</v>
      </c>
      <c r="P147" s="80">
        <f t="shared" si="209"/>
        <v>0</v>
      </c>
      <c r="Q147" s="179">
        <f t="shared" si="209"/>
        <v>260</v>
      </c>
      <c r="R147" s="80">
        <f t="shared" ref="R147:V147" si="210">+R144+R145+R146</f>
        <v>40.802</v>
      </c>
      <c r="S147" s="81">
        <f t="shared" si="210"/>
        <v>106.518</v>
      </c>
      <c r="T147" s="179">
        <f t="shared" si="210"/>
        <v>147.32</v>
      </c>
      <c r="U147" s="80">
        <f t="shared" si="210"/>
        <v>0</v>
      </c>
      <c r="V147" s="179">
        <f t="shared" si="210"/>
        <v>147.32</v>
      </c>
      <c r="W147" s="82">
        <f t="shared" ref="W147" si="211">IF(Q147=0,0,((V147/Q147)-1)*100)</f>
        <v>-43.338461538461537</v>
      </c>
    </row>
    <row r="148" spans="1:23" ht="13.5" thickTop="1" x14ac:dyDescent="0.2">
      <c r="L148" s="59" t="s">
        <v>13</v>
      </c>
      <c r="M148" s="75">
        <f t="shared" ref="M148:N150" si="212">+M94+M121</f>
        <v>26</v>
      </c>
      <c r="N148" s="76">
        <f t="shared" si="212"/>
        <v>65</v>
      </c>
      <c r="O148" s="178">
        <f t="shared" ref="O148" si="213">M148+N148</f>
        <v>91</v>
      </c>
      <c r="P148" s="77">
        <f>+P94+P121</f>
        <v>0</v>
      </c>
      <c r="Q148" s="186">
        <f>O148+P148</f>
        <v>91</v>
      </c>
      <c r="R148" s="75">
        <f t="shared" ref="R148:S150" si="214">+R94+R121</f>
        <v>14</v>
      </c>
      <c r="S148" s="76">
        <f t="shared" si="214"/>
        <v>32</v>
      </c>
      <c r="T148" s="178">
        <f>R148+S148</f>
        <v>46</v>
      </c>
      <c r="U148" s="77">
        <f>+U94+U121</f>
        <v>0</v>
      </c>
      <c r="V148" s="186">
        <f>T148+U148</f>
        <v>46</v>
      </c>
      <c r="W148" s="78">
        <f>IF(Q148=0,0,((V148/Q148)-1)*100)</f>
        <v>-49.450549450549453</v>
      </c>
    </row>
    <row r="149" spans="1:23" x14ac:dyDescent="0.2">
      <c r="L149" s="59" t="s">
        <v>14</v>
      </c>
      <c r="M149" s="75">
        <f t="shared" si="212"/>
        <v>25</v>
      </c>
      <c r="N149" s="76">
        <f t="shared" si="212"/>
        <v>59</v>
      </c>
      <c r="O149" s="178">
        <f>M149+N149</f>
        <v>84</v>
      </c>
      <c r="P149" s="77">
        <f>+P95+P122</f>
        <v>0</v>
      </c>
      <c r="Q149" s="186">
        <f>O149+P149</f>
        <v>84</v>
      </c>
      <c r="R149" s="75">
        <f t="shared" si="214"/>
        <v>13</v>
      </c>
      <c r="S149" s="76">
        <f t="shared" si="214"/>
        <v>25</v>
      </c>
      <c r="T149" s="178">
        <f t="shared" ref="T149:T152" si="215">R149+S149</f>
        <v>38</v>
      </c>
      <c r="U149" s="77">
        <f>+U95+U122</f>
        <v>0</v>
      </c>
      <c r="V149" s="186">
        <f>T149+U149</f>
        <v>38</v>
      </c>
      <c r="W149" s="78">
        <f>IF(Q149=0,0,((V149/Q149)-1)*100)</f>
        <v>-54.761904761904766</v>
      </c>
    </row>
    <row r="150" spans="1:23" ht="13.5" thickBot="1" x14ac:dyDescent="0.25">
      <c r="L150" s="59" t="s">
        <v>15</v>
      </c>
      <c r="M150" s="75">
        <f t="shared" si="212"/>
        <v>20</v>
      </c>
      <c r="N150" s="76">
        <f t="shared" si="212"/>
        <v>69</v>
      </c>
      <c r="O150" s="178">
        <f>M150+N150</f>
        <v>89</v>
      </c>
      <c r="P150" s="77">
        <f>+P96+P123</f>
        <v>0</v>
      </c>
      <c r="Q150" s="186">
        <f>O150+P150</f>
        <v>89</v>
      </c>
      <c r="R150" s="75">
        <f t="shared" si="214"/>
        <v>7</v>
      </c>
      <c r="S150" s="76">
        <f t="shared" si="214"/>
        <v>18</v>
      </c>
      <c r="T150" s="178">
        <f t="shared" si="215"/>
        <v>25</v>
      </c>
      <c r="U150" s="77">
        <f>+U96+U123</f>
        <v>0</v>
      </c>
      <c r="V150" s="186">
        <f>T150+U150</f>
        <v>25</v>
      </c>
      <c r="W150" s="78">
        <f>IF(Q150=0,0,((V150/Q150)-1)*100)</f>
        <v>-71.910112359550567</v>
      </c>
    </row>
    <row r="151" spans="1:23" ht="14.25" thickTop="1" thickBot="1" x14ac:dyDescent="0.25">
      <c r="L151" s="79" t="s">
        <v>61</v>
      </c>
      <c r="M151" s="80">
        <f>+M148+M149+M150</f>
        <v>71</v>
      </c>
      <c r="N151" s="81">
        <f t="shared" ref="N151:V151" si="216">+N148+N149+N150</f>
        <v>193</v>
      </c>
      <c r="O151" s="179">
        <f t="shared" si="216"/>
        <v>264</v>
      </c>
      <c r="P151" s="80">
        <f t="shared" si="216"/>
        <v>0</v>
      </c>
      <c r="Q151" s="179">
        <f t="shared" si="216"/>
        <v>264</v>
      </c>
      <c r="R151" s="80">
        <f>+R148+R149+R150</f>
        <v>34</v>
      </c>
      <c r="S151" s="81">
        <f>+S148+S149+S150</f>
        <v>75</v>
      </c>
      <c r="T151" s="179">
        <f t="shared" si="215"/>
        <v>109</v>
      </c>
      <c r="U151" s="80">
        <f t="shared" si="216"/>
        <v>0</v>
      </c>
      <c r="V151" s="179">
        <f t="shared" si="216"/>
        <v>109</v>
      </c>
      <c r="W151" s="82">
        <f t="shared" ref="W151" si="217">IF(Q151=0,0,((V151/Q151)-1)*100)</f>
        <v>-58.712121212121218</v>
      </c>
    </row>
    <row r="152" spans="1:23" ht="13.5" thickTop="1" x14ac:dyDescent="0.2">
      <c r="L152" s="59" t="s">
        <v>16</v>
      </c>
      <c r="M152" s="75">
        <f>+M98+M125</f>
        <v>13</v>
      </c>
      <c r="N152" s="76">
        <f>+N98+N125</f>
        <v>60</v>
      </c>
      <c r="O152" s="178">
        <f>M152+N152</f>
        <v>73</v>
      </c>
      <c r="P152" s="77">
        <f>+P98+P125</f>
        <v>0</v>
      </c>
      <c r="Q152" s="186">
        <f>O152+P152</f>
        <v>73</v>
      </c>
      <c r="R152" s="75">
        <f>+R98+R125</f>
        <v>0</v>
      </c>
      <c r="S152" s="76">
        <f>+S98+S125</f>
        <v>1</v>
      </c>
      <c r="T152" s="178">
        <f t="shared" si="215"/>
        <v>1</v>
      </c>
      <c r="U152" s="77">
        <f>+U98+U125</f>
        <v>0</v>
      </c>
      <c r="V152" s="186">
        <f>T152+U152</f>
        <v>1</v>
      </c>
      <c r="W152" s="78">
        <f t="shared" ref="W152" si="218">IF(Q152=0,0,((V152/Q152)-1)*100)</f>
        <v>-98.630136986301366</v>
      </c>
    </row>
    <row r="153" spans="1:23" ht="13.5" thickBot="1" x14ac:dyDescent="0.25">
      <c r="L153" s="59" t="s">
        <v>66</v>
      </c>
      <c r="M153" s="75">
        <f>+M99+M126</f>
        <v>12</v>
      </c>
      <c r="N153" s="76">
        <f>+N99+N126</f>
        <v>46</v>
      </c>
      <c r="O153" s="178">
        <f>M153+N153</f>
        <v>58</v>
      </c>
      <c r="P153" s="77">
        <f>+P99+P126</f>
        <v>0</v>
      </c>
      <c r="Q153" s="186">
        <f>O153+P153</f>
        <v>58</v>
      </c>
      <c r="R153" s="75">
        <f>+R99+R126</f>
        <v>2</v>
      </c>
      <c r="S153" s="76">
        <f>+S99+S126</f>
        <v>17</v>
      </c>
      <c r="T153" s="178">
        <f>R153+S153</f>
        <v>19</v>
      </c>
      <c r="U153" s="77">
        <f>+U99+U126</f>
        <v>0</v>
      </c>
      <c r="V153" s="186">
        <f>T153+U153</f>
        <v>19</v>
      </c>
      <c r="W153" s="78">
        <f t="shared" ref="W153:W154" si="219">IF(Q153=0,0,((V153/Q153)-1)*100)</f>
        <v>-67.241379310344826</v>
      </c>
    </row>
    <row r="154" spans="1:23" ht="14.25" thickTop="1" thickBot="1" x14ac:dyDescent="0.25">
      <c r="L154" s="79" t="s">
        <v>67</v>
      </c>
      <c r="M154" s="80">
        <f>M151+M152+M153</f>
        <v>96</v>
      </c>
      <c r="N154" s="81">
        <f t="shared" ref="N154" si="220">N151+N152+N153</f>
        <v>299</v>
      </c>
      <c r="O154" s="175">
        <f t="shared" ref="O154" si="221">O151+O152+O153</f>
        <v>395</v>
      </c>
      <c r="P154" s="80">
        <f t="shared" ref="P154" si="222">P151+P152+P153</f>
        <v>0</v>
      </c>
      <c r="Q154" s="175">
        <f t="shared" ref="Q154" si="223">Q151+Q152+Q153</f>
        <v>395</v>
      </c>
      <c r="R154" s="80">
        <f t="shared" ref="R154" si="224">R151+R152+R153</f>
        <v>36</v>
      </c>
      <c r="S154" s="81">
        <f t="shared" ref="S154" si="225">S151+S152+S153</f>
        <v>93</v>
      </c>
      <c r="T154" s="175">
        <f t="shared" ref="T154" si="226">T151+T152+T153</f>
        <v>129</v>
      </c>
      <c r="U154" s="80">
        <f t="shared" ref="U154" si="227">U151+U152+U153</f>
        <v>0</v>
      </c>
      <c r="V154" s="175">
        <f t="shared" ref="V154" si="228">V151+V152+V153</f>
        <v>129</v>
      </c>
      <c r="W154" s="82">
        <f t="shared" si="219"/>
        <v>-67.341772151898738</v>
      </c>
    </row>
    <row r="155" spans="1:23" ht="14.25" thickTop="1" thickBot="1" x14ac:dyDescent="0.25">
      <c r="L155" s="79" t="s">
        <v>68</v>
      </c>
      <c r="M155" s="80">
        <f>+M147+M151+M152+M153</f>
        <v>178</v>
      </c>
      <c r="N155" s="81">
        <f t="shared" ref="N155:V155" si="229">+N147+N151+N152+N153</f>
        <v>477</v>
      </c>
      <c r="O155" s="179">
        <f t="shared" si="229"/>
        <v>655</v>
      </c>
      <c r="P155" s="80">
        <f t="shared" si="229"/>
        <v>0</v>
      </c>
      <c r="Q155" s="179">
        <f t="shared" si="229"/>
        <v>655</v>
      </c>
      <c r="R155" s="80">
        <f t="shared" si="229"/>
        <v>76.801999999999992</v>
      </c>
      <c r="S155" s="81">
        <f t="shared" si="229"/>
        <v>199.518</v>
      </c>
      <c r="T155" s="179">
        <f t="shared" si="229"/>
        <v>276.32</v>
      </c>
      <c r="U155" s="80">
        <f t="shared" si="229"/>
        <v>0</v>
      </c>
      <c r="V155" s="179">
        <f t="shared" si="229"/>
        <v>276.32</v>
      </c>
      <c r="W155" s="82">
        <f>IF(Q155=0,0,((V155/Q155)-1)*100)</f>
        <v>-57.813740458015261</v>
      </c>
    </row>
    <row r="156" spans="1:23" ht="14.25" thickTop="1" thickBot="1" x14ac:dyDescent="0.25">
      <c r="L156" s="59" t="s">
        <v>18</v>
      </c>
      <c r="M156" s="75">
        <f>+M102+M129</f>
        <v>11</v>
      </c>
      <c r="N156" s="76">
        <f>+N102+N129</f>
        <v>29</v>
      </c>
      <c r="O156" s="180">
        <f>M156+N156</f>
        <v>40</v>
      </c>
      <c r="P156" s="83">
        <f>+P102+P129</f>
        <v>0</v>
      </c>
      <c r="Q156" s="186">
        <f>O156+P156</f>
        <v>40</v>
      </c>
      <c r="R156" s="75"/>
      <c r="S156" s="76"/>
      <c r="T156" s="180"/>
      <c r="U156" s="83"/>
      <c r="V156" s="186"/>
      <c r="W156" s="78"/>
    </row>
    <row r="157" spans="1:23" ht="14.25" thickTop="1" thickBot="1" x14ac:dyDescent="0.25">
      <c r="A157" s="3" t="str">
        <f>IF(ISERROR(F157/G157)," ",IF(F157/G157&gt;0.5,IF(F157/G157&lt;1.5," ","NOT OK"),"NOT OK"))</f>
        <v xml:space="preserve"> </v>
      </c>
      <c r="L157" s="84" t="s">
        <v>19</v>
      </c>
      <c r="M157" s="85">
        <f t="shared" ref="M157:Q157" si="230">+M152+M153+M156</f>
        <v>36</v>
      </c>
      <c r="N157" s="85">
        <f t="shared" si="230"/>
        <v>135</v>
      </c>
      <c r="O157" s="181">
        <f t="shared" si="230"/>
        <v>171</v>
      </c>
      <c r="P157" s="86">
        <f t="shared" si="230"/>
        <v>0</v>
      </c>
      <c r="Q157" s="181">
        <f t="shared" si="230"/>
        <v>171</v>
      </c>
      <c r="R157" s="85"/>
      <c r="S157" s="85"/>
      <c r="T157" s="181"/>
      <c r="U157" s="86"/>
      <c r="V157" s="181"/>
      <c r="W157" s="82"/>
    </row>
    <row r="158" spans="1:23" ht="13.5" thickTop="1" x14ac:dyDescent="0.2">
      <c r="L158" s="59" t="s">
        <v>21</v>
      </c>
      <c r="M158" s="75">
        <f t="shared" ref="M158:N160" si="231">+M104+M131</f>
        <v>14.558</v>
      </c>
      <c r="N158" s="76">
        <f t="shared" si="231"/>
        <v>35.031999999999996</v>
      </c>
      <c r="O158" s="180">
        <f>M158+N158</f>
        <v>49.589999999999996</v>
      </c>
      <c r="P158" s="88">
        <f>+P104+P131</f>
        <v>0</v>
      </c>
      <c r="Q158" s="186">
        <f>O158+P158</f>
        <v>49.589999999999996</v>
      </c>
      <c r="R158" s="75"/>
      <c r="S158" s="76"/>
      <c r="T158" s="180"/>
      <c r="U158" s="88"/>
      <c r="V158" s="186"/>
      <c r="W158" s="78"/>
    </row>
    <row r="159" spans="1:23" x14ac:dyDescent="0.2">
      <c r="L159" s="59" t="s">
        <v>22</v>
      </c>
      <c r="M159" s="75">
        <f t="shared" si="231"/>
        <v>12.995000000000001</v>
      </c>
      <c r="N159" s="76">
        <f t="shared" si="231"/>
        <v>37.671999999999997</v>
      </c>
      <c r="O159" s="180">
        <f t="shared" ref="O159" si="232">M159+N159</f>
        <v>50.667000000000002</v>
      </c>
      <c r="P159" s="77">
        <f>+P105+P132</f>
        <v>0</v>
      </c>
      <c r="Q159" s="186">
        <f>O159+P159</f>
        <v>50.667000000000002</v>
      </c>
      <c r="R159" s="75"/>
      <c r="S159" s="76"/>
      <c r="T159" s="180"/>
      <c r="U159" s="77"/>
      <c r="V159" s="186"/>
      <c r="W159" s="78"/>
    </row>
    <row r="160" spans="1:23" ht="13.5" thickBot="1" x14ac:dyDescent="0.25">
      <c r="A160" s="324"/>
      <c r="K160" s="324"/>
      <c r="L160" s="59" t="s">
        <v>23</v>
      </c>
      <c r="M160" s="75">
        <f t="shared" si="231"/>
        <v>12</v>
      </c>
      <c r="N160" s="76">
        <f t="shared" si="231"/>
        <v>31</v>
      </c>
      <c r="O160" s="180">
        <f>M160+N160</f>
        <v>43</v>
      </c>
      <c r="P160" s="77">
        <f>+P106+P133</f>
        <v>0</v>
      </c>
      <c r="Q160" s="186">
        <f>O160+P160</f>
        <v>43</v>
      </c>
      <c r="R160" s="75"/>
      <c r="S160" s="76"/>
      <c r="T160" s="180"/>
      <c r="U160" s="77"/>
      <c r="V160" s="186"/>
      <c r="W160" s="78"/>
    </row>
    <row r="161" spans="12:23" ht="14.25" thickTop="1" thickBot="1" x14ac:dyDescent="0.25">
      <c r="L161" s="79" t="s">
        <v>24</v>
      </c>
      <c r="M161" s="80">
        <f t="shared" ref="M161:Q161" si="233">+M158+M159+M160</f>
        <v>39.552999999999997</v>
      </c>
      <c r="N161" s="81">
        <f t="shared" si="233"/>
        <v>103.70399999999999</v>
      </c>
      <c r="O161" s="179">
        <f t="shared" si="233"/>
        <v>143.25700000000001</v>
      </c>
      <c r="P161" s="80">
        <f t="shared" si="233"/>
        <v>0</v>
      </c>
      <c r="Q161" s="179">
        <f t="shared" si="233"/>
        <v>143.25700000000001</v>
      </c>
      <c r="R161" s="80"/>
      <c r="S161" s="81"/>
      <c r="T161" s="179"/>
      <c r="U161" s="80"/>
      <c r="V161" s="179"/>
      <c r="W161" s="82"/>
    </row>
    <row r="162" spans="12:23" ht="14.25" thickTop="1" thickBot="1" x14ac:dyDescent="0.25">
      <c r="L162" s="79" t="s">
        <v>63</v>
      </c>
      <c r="M162" s="80">
        <f t="shared" ref="M162:Q162" si="234">+M147+M155+M157+M161</f>
        <v>335.553</v>
      </c>
      <c r="N162" s="81">
        <f t="shared" si="234"/>
        <v>893.70399999999995</v>
      </c>
      <c r="O162" s="175">
        <f t="shared" si="234"/>
        <v>1229.2570000000001</v>
      </c>
      <c r="P162" s="80">
        <f t="shared" si="234"/>
        <v>0</v>
      </c>
      <c r="Q162" s="175">
        <f t="shared" si="234"/>
        <v>1229.2570000000001</v>
      </c>
      <c r="R162" s="80"/>
      <c r="S162" s="81"/>
      <c r="T162" s="175"/>
      <c r="U162" s="80"/>
      <c r="V162" s="175"/>
      <c r="W162" s="82"/>
    </row>
    <row r="163" spans="12:23" ht="14.25" thickTop="1" thickBot="1" x14ac:dyDescent="0.25">
      <c r="L163" s="89" t="s">
        <v>60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12:23" ht="13.5" thickTop="1" x14ac:dyDescent="0.2">
      <c r="L164" s="546" t="s">
        <v>54</v>
      </c>
      <c r="M164" s="547"/>
      <c r="N164" s="547"/>
      <c r="O164" s="547"/>
      <c r="P164" s="547"/>
      <c r="Q164" s="547"/>
      <c r="R164" s="547"/>
      <c r="S164" s="547"/>
      <c r="T164" s="547"/>
      <c r="U164" s="547"/>
      <c r="V164" s="547"/>
      <c r="W164" s="548"/>
    </row>
    <row r="165" spans="12:23" ht="13.5" customHeight="1" thickBot="1" x14ac:dyDescent="0.25">
      <c r="L165" s="549" t="s">
        <v>51</v>
      </c>
      <c r="M165" s="550"/>
      <c r="N165" s="550"/>
      <c r="O165" s="550"/>
      <c r="P165" s="550"/>
      <c r="Q165" s="550"/>
      <c r="R165" s="550"/>
      <c r="S165" s="550"/>
      <c r="T165" s="550"/>
      <c r="U165" s="550"/>
      <c r="V165" s="550"/>
      <c r="W165" s="551"/>
    </row>
    <row r="166" spans="12:23" ht="14.25" thickTop="1" thickBot="1" x14ac:dyDescent="0.25">
      <c r="L166" s="211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3" t="s">
        <v>34</v>
      </c>
    </row>
    <row r="167" spans="12:23" ht="14.25" thickTop="1" thickBot="1" x14ac:dyDescent="0.25">
      <c r="L167" s="214"/>
      <c r="M167" s="215" t="s">
        <v>64</v>
      </c>
      <c r="N167" s="216"/>
      <c r="O167" s="253"/>
      <c r="P167" s="215"/>
      <c r="Q167" s="215"/>
      <c r="R167" s="215" t="s">
        <v>65</v>
      </c>
      <c r="S167" s="216"/>
      <c r="T167" s="253"/>
      <c r="U167" s="215"/>
      <c r="V167" s="215"/>
      <c r="W167" s="308" t="s">
        <v>2</v>
      </c>
    </row>
    <row r="168" spans="12:23" ht="13.5" thickTop="1" x14ac:dyDescent="0.2">
      <c r="L168" s="218" t="s">
        <v>3</v>
      </c>
      <c r="M168" s="219"/>
      <c r="N168" s="211"/>
      <c r="O168" s="220"/>
      <c r="P168" s="221"/>
      <c r="Q168" s="220"/>
      <c r="R168" s="219"/>
      <c r="S168" s="211"/>
      <c r="T168" s="220"/>
      <c r="U168" s="221"/>
      <c r="V168" s="220"/>
      <c r="W168" s="309" t="s">
        <v>4</v>
      </c>
    </row>
    <row r="169" spans="12:23" ht="13.5" thickBot="1" x14ac:dyDescent="0.25">
      <c r="L169" s="223"/>
      <c r="M169" s="224" t="s">
        <v>35</v>
      </c>
      <c r="N169" s="225" t="s">
        <v>36</v>
      </c>
      <c r="O169" s="226" t="s">
        <v>37</v>
      </c>
      <c r="P169" s="227" t="s">
        <v>32</v>
      </c>
      <c r="Q169" s="226" t="s">
        <v>7</v>
      </c>
      <c r="R169" s="224" t="s">
        <v>35</v>
      </c>
      <c r="S169" s="225" t="s">
        <v>36</v>
      </c>
      <c r="T169" s="226" t="s">
        <v>37</v>
      </c>
      <c r="U169" s="227" t="s">
        <v>32</v>
      </c>
      <c r="V169" s="226" t="s">
        <v>7</v>
      </c>
      <c r="W169" s="310"/>
    </row>
    <row r="170" spans="12:23" ht="5.25" customHeight="1" thickTop="1" x14ac:dyDescent="0.2">
      <c r="L170" s="218"/>
      <c r="M170" s="229"/>
      <c r="N170" s="230"/>
      <c r="O170" s="231"/>
      <c r="P170" s="232"/>
      <c r="Q170" s="231"/>
      <c r="R170" s="229"/>
      <c r="S170" s="230"/>
      <c r="T170" s="231"/>
      <c r="U170" s="232"/>
      <c r="V170" s="231"/>
      <c r="W170" s="233"/>
    </row>
    <row r="171" spans="12:23" x14ac:dyDescent="0.2">
      <c r="L171" s="218" t="s">
        <v>10</v>
      </c>
      <c r="M171" s="234">
        <v>0</v>
      </c>
      <c r="N171" s="235">
        <v>0</v>
      </c>
      <c r="O171" s="236">
        <f>M171+N171</f>
        <v>0</v>
      </c>
      <c r="P171" s="237">
        <v>0</v>
      </c>
      <c r="Q171" s="236">
        <f t="shared" ref="Q171" si="235">O171+P171</f>
        <v>0</v>
      </c>
      <c r="R171" s="234">
        <v>0</v>
      </c>
      <c r="S171" s="235">
        <v>0</v>
      </c>
      <c r="T171" s="236">
        <f>R171+S171</f>
        <v>0</v>
      </c>
      <c r="U171" s="237">
        <v>0</v>
      </c>
      <c r="V171" s="236">
        <f t="shared" ref="V171:V173" si="236">T171+U171</f>
        <v>0</v>
      </c>
      <c r="W171" s="341">
        <f>IF(Q171=0,0,((V171/Q171)-1)*100)</f>
        <v>0</v>
      </c>
    </row>
    <row r="172" spans="12:23" x14ac:dyDescent="0.2">
      <c r="L172" s="218" t="s">
        <v>11</v>
      </c>
      <c r="M172" s="234">
        <v>0</v>
      </c>
      <c r="N172" s="235">
        <v>0</v>
      </c>
      <c r="O172" s="236">
        <f>M172+N172</f>
        <v>0</v>
      </c>
      <c r="P172" s="237">
        <v>0</v>
      </c>
      <c r="Q172" s="236">
        <f>O172+P172</f>
        <v>0</v>
      </c>
      <c r="R172" s="234">
        <v>0</v>
      </c>
      <c r="S172" s="235">
        <v>0</v>
      </c>
      <c r="T172" s="236">
        <f>R172+S172</f>
        <v>0</v>
      </c>
      <c r="U172" s="237">
        <v>0</v>
      </c>
      <c r="V172" s="236">
        <f>T172+U172</f>
        <v>0</v>
      </c>
      <c r="W172" s="341">
        <f>IF(Q172=0,0,((V172/Q172)-1)*100)</f>
        <v>0</v>
      </c>
    </row>
    <row r="173" spans="12:23" ht="13.5" thickBot="1" x14ac:dyDescent="0.25">
      <c r="L173" s="223" t="s">
        <v>12</v>
      </c>
      <c r="M173" s="234">
        <v>0</v>
      </c>
      <c r="N173" s="235">
        <v>0</v>
      </c>
      <c r="O173" s="236">
        <f>M173+N173</f>
        <v>0</v>
      </c>
      <c r="P173" s="237">
        <v>0</v>
      </c>
      <c r="Q173" s="236">
        <f t="shared" ref="Q173" si="237">O173+P173</f>
        <v>0</v>
      </c>
      <c r="R173" s="234">
        <v>0</v>
      </c>
      <c r="S173" s="235">
        <v>0</v>
      </c>
      <c r="T173" s="236">
        <f>R173+S173</f>
        <v>0</v>
      </c>
      <c r="U173" s="237">
        <v>0</v>
      </c>
      <c r="V173" s="236">
        <f t="shared" si="236"/>
        <v>0</v>
      </c>
      <c r="W173" s="341">
        <f>IF(Q173=0,0,((V173/Q173)-1)*100)</f>
        <v>0</v>
      </c>
    </row>
    <row r="174" spans="12:23" ht="14.25" thickTop="1" thickBot="1" x14ac:dyDescent="0.25">
      <c r="L174" s="239" t="s">
        <v>57</v>
      </c>
      <c r="M174" s="240">
        <f t="shared" ref="M174:Q174" si="238">+M171+M172+M173</f>
        <v>0</v>
      </c>
      <c r="N174" s="241">
        <f t="shared" si="238"/>
        <v>0</v>
      </c>
      <c r="O174" s="242">
        <f t="shared" si="238"/>
        <v>0</v>
      </c>
      <c r="P174" s="240">
        <f t="shared" si="238"/>
        <v>0</v>
      </c>
      <c r="Q174" s="242">
        <f t="shared" si="238"/>
        <v>0</v>
      </c>
      <c r="R174" s="240">
        <f t="shared" ref="R174:V174" si="239">+R171+R172+R173</f>
        <v>0</v>
      </c>
      <c r="S174" s="241">
        <f t="shared" si="239"/>
        <v>0</v>
      </c>
      <c r="T174" s="242">
        <f t="shared" si="239"/>
        <v>0</v>
      </c>
      <c r="U174" s="240">
        <f t="shared" si="239"/>
        <v>0</v>
      </c>
      <c r="V174" s="242">
        <f t="shared" si="239"/>
        <v>0</v>
      </c>
      <c r="W174" s="340">
        <f t="shared" ref="W174:W175" si="240">IF(Q174=0,0,((V174/Q174)-1)*100)</f>
        <v>0</v>
      </c>
    </row>
    <row r="175" spans="12:23" ht="13.5" thickTop="1" x14ac:dyDescent="0.2">
      <c r="L175" s="218" t="s">
        <v>13</v>
      </c>
      <c r="M175" s="234">
        <v>0</v>
      </c>
      <c r="N175" s="234">
        <v>0</v>
      </c>
      <c r="O175" s="236">
        <f>M175+N175</f>
        <v>0</v>
      </c>
      <c r="P175" s="237">
        <v>0</v>
      </c>
      <c r="Q175" s="236">
        <f>O175+P175</f>
        <v>0</v>
      </c>
      <c r="R175" s="234">
        <v>0</v>
      </c>
      <c r="S175" s="234">
        <v>0</v>
      </c>
      <c r="T175" s="236">
        <f>SUM(R175:S175)</f>
        <v>0</v>
      </c>
      <c r="U175" s="237">
        <v>0</v>
      </c>
      <c r="V175" s="236">
        <f>T175+U175</f>
        <v>0</v>
      </c>
      <c r="W175" s="341">
        <f t="shared" si="240"/>
        <v>0</v>
      </c>
    </row>
    <row r="176" spans="12:23" x14ac:dyDescent="0.2">
      <c r="L176" s="218" t="s">
        <v>14</v>
      </c>
      <c r="M176" s="234">
        <v>0</v>
      </c>
      <c r="N176" s="234">
        <v>0</v>
      </c>
      <c r="O176" s="236">
        <f>M176+N176</f>
        <v>0</v>
      </c>
      <c r="P176" s="237">
        <v>0</v>
      </c>
      <c r="Q176" s="236">
        <f>O176+P176</f>
        <v>0</v>
      </c>
      <c r="R176" s="234">
        <v>0</v>
      </c>
      <c r="S176" s="234">
        <v>0</v>
      </c>
      <c r="T176" s="236">
        <f t="shared" ref="T176:T179" si="241">SUM(R176:S176)</f>
        <v>0</v>
      </c>
      <c r="U176" s="237">
        <v>0</v>
      </c>
      <c r="V176" s="236">
        <f>T176+U176</f>
        <v>0</v>
      </c>
      <c r="W176" s="341">
        <f>IF(Q176=0,0,((V176/Q176)-1)*100)</f>
        <v>0</v>
      </c>
    </row>
    <row r="177" spans="1:23" ht="13.5" thickBot="1" x14ac:dyDescent="0.25">
      <c r="L177" s="218" t="s">
        <v>15</v>
      </c>
      <c r="M177" s="234">
        <v>0</v>
      </c>
      <c r="N177" s="234">
        <v>0</v>
      </c>
      <c r="O177" s="236">
        <f>M177+N177</f>
        <v>0</v>
      </c>
      <c r="P177" s="237">
        <v>0</v>
      </c>
      <c r="Q177" s="236">
        <f>O177+P177</f>
        <v>0</v>
      </c>
      <c r="R177" s="234">
        <v>0</v>
      </c>
      <c r="S177" s="234">
        <v>0</v>
      </c>
      <c r="T177" s="236">
        <f t="shared" si="241"/>
        <v>0</v>
      </c>
      <c r="U177" s="237">
        <v>0</v>
      </c>
      <c r="V177" s="236">
        <f>T177+U177</f>
        <v>0</v>
      </c>
      <c r="W177" s="341">
        <f>IF(Q177=0,0,((V177/Q177)-1)*100)</f>
        <v>0</v>
      </c>
    </row>
    <row r="178" spans="1:23" ht="14.25" thickTop="1" thickBot="1" x14ac:dyDescent="0.25">
      <c r="L178" s="239" t="s">
        <v>61</v>
      </c>
      <c r="M178" s="240">
        <f>+M175+M176+M177</f>
        <v>0</v>
      </c>
      <c r="N178" s="241">
        <f t="shared" ref="N178:V178" si="242">+N175+N176+N177</f>
        <v>0</v>
      </c>
      <c r="O178" s="242">
        <f t="shared" si="242"/>
        <v>0</v>
      </c>
      <c r="P178" s="240">
        <f t="shared" si="242"/>
        <v>0</v>
      </c>
      <c r="Q178" s="242">
        <f t="shared" si="242"/>
        <v>0</v>
      </c>
      <c r="R178" s="240">
        <f>+R175+R176+R177</f>
        <v>0</v>
      </c>
      <c r="S178" s="241">
        <f>+S175+S176+S177</f>
        <v>0</v>
      </c>
      <c r="T178" s="242">
        <f t="shared" si="241"/>
        <v>0</v>
      </c>
      <c r="U178" s="240">
        <f t="shared" si="242"/>
        <v>0</v>
      </c>
      <c r="V178" s="242">
        <f t="shared" si="242"/>
        <v>0</v>
      </c>
      <c r="W178" s="340">
        <f t="shared" ref="W178" si="243">IF(Q178=0,0,((V178/Q178)-1)*100)</f>
        <v>0</v>
      </c>
    </row>
    <row r="179" spans="1:23" ht="13.5" thickTop="1" x14ac:dyDescent="0.2">
      <c r="L179" s="218" t="s">
        <v>16</v>
      </c>
      <c r="M179" s="234">
        <v>0</v>
      </c>
      <c r="N179" s="235">
        <v>0</v>
      </c>
      <c r="O179" s="236">
        <f>SUM(M179:N179)</f>
        <v>0</v>
      </c>
      <c r="P179" s="237">
        <v>0</v>
      </c>
      <c r="Q179" s="236">
        <f t="shared" ref="Q179" si="244">O179+P179</f>
        <v>0</v>
      </c>
      <c r="R179" s="234">
        <v>0</v>
      </c>
      <c r="S179" s="235">
        <v>0</v>
      </c>
      <c r="T179" s="236">
        <f t="shared" si="241"/>
        <v>0</v>
      </c>
      <c r="U179" s="237">
        <v>0</v>
      </c>
      <c r="V179" s="236">
        <f t="shared" ref="V179" si="245">T179+U179</f>
        <v>0</v>
      </c>
      <c r="W179" s="341">
        <f>IF(Q179=0,0,((V179/Q179)-1)*100)</f>
        <v>0</v>
      </c>
    </row>
    <row r="180" spans="1:23" ht="13.5" thickBot="1" x14ac:dyDescent="0.25">
      <c r="L180" s="218" t="s">
        <v>66</v>
      </c>
      <c r="M180" s="234">
        <v>0</v>
      </c>
      <c r="N180" s="235">
        <v>0</v>
      </c>
      <c r="O180" s="236">
        <f>SUM(M180:N180)</f>
        <v>0</v>
      </c>
      <c r="P180" s="237">
        <v>0</v>
      </c>
      <c r="Q180" s="236">
        <f>O180+P180</f>
        <v>0</v>
      </c>
      <c r="R180" s="234">
        <v>0</v>
      </c>
      <c r="S180" s="235">
        <v>0</v>
      </c>
      <c r="T180" s="236">
        <f>SUM(R180:S180)</f>
        <v>0</v>
      </c>
      <c r="U180" s="237"/>
      <c r="V180" s="236">
        <f>T180+U180</f>
        <v>0</v>
      </c>
      <c r="W180" s="341">
        <f t="shared" ref="W180" si="246">IF(Q180=0,0,((V180/Q180)-1)*100)</f>
        <v>0</v>
      </c>
    </row>
    <row r="181" spans="1:23" ht="14.25" thickTop="1" thickBot="1" x14ac:dyDescent="0.25">
      <c r="L181" s="239" t="s">
        <v>67</v>
      </c>
      <c r="M181" s="240">
        <f>M178+M179+M180</f>
        <v>0</v>
      </c>
      <c r="N181" s="241">
        <f t="shared" ref="N181" si="247">N178+N179+N180</f>
        <v>0</v>
      </c>
      <c r="O181" s="242">
        <f t="shared" ref="O181" si="248">O178+O179+O180</f>
        <v>0</v>
      </c>
      <c r="P181" s="240">
        <f t="shared" ref="P181" si="249">P178+P179+P180</f>
        <v>0</v>
      </c>
      <c r="Q181" s="242">
        <f t="shared" ref="Q181" si="250">Q178+Q179+Q180</f>
        <v>0</v>
      </c>
      <c r="R181" s="240">
        <f t="shared" ref="R181" si="251">R178+R179+R180</f>
        <v>0</v>
      </c>
      <c r="S181" s="241">
        <f t="shared" ref="S181" si="252">S178+S179+S180</f>
        <v>0</v>
      </c>
      <c r="T181" s="242">
        <f t="shared" ref="T181" si="253">T178+T179+T180</f>
        <v>0</v>
      </c>
      <c r="U181" s="240">
        <f t="shared" ref="U181" si="254">U178+U179+U180</f>
        <v>0</v>
      </c>
      <c r="V181" s="242">
        <f t="shared" ref="V181" si="255">V178+V179+V180</f>
        <v>0</v>
      </c>
      <c r="W181" s="340">
        <f t="shared" ref="W181" si="256">IF(Q181=0,0,((V181/Q181)-1)*100)</f>
        <v>0</v>
      </c>
    </row>
    <row r="182" spans="1:23" ht="14.25" thickTop="1" thickBot="1" x14ac:dyDescent="0.25">
      <c r="L182" s="239" t="s">
        <v>68</v>
      </c>
      <c r="M182" s="240">
        <f>+M174+M178+M179+M180</f>
        <v>0</v>
      </c>
      <c r="N182" s="241">
        <f t="shared" ref="N182:V182" si="257">+N174+N178+N179+N180</f>
        <v>0</v>
      </c>
      <c r="O182" s="242">
        <f t="shared" si="257"/>
        <v>0</v>
      </c>
      <c r="P182" s="240">
        <f t="shared" si="257"/>
        <v>0</v>
      </c>
      <c r="Q182" s="242">
        <f t="shared" si="257"/>
        <v>0</v>
      </c>
      <c r="R182" s="240">
        <f t="shared" si="257"/>
        <v>0</v>
      </c>
      <c r="S182" s="241">
        <f t="shared" si="257"/>
        <v>0</v>
      </c>
      <c r="T182" s="242">
        <f t="shared" si="257"/>
        <v>0</v>
      </c>
      <c r="U182" s="240">
        <f t="shared" si="257"/>
        <v>0</v>
      </c>
      <c r="V182" s="242">
        <f t="shared" si="257"/>
        <v>0</v>
      </c>
      <c r="W182" s="340">
        <f>IF(Q182=0,0,((V182/Q182)-1)*100)</f>
        <v>0</v>
      </c>
    </row>
    <row r="183" spans="1:23" ht="14.25" thickTop="1" thickBot="1" x14ac:dyDescent="0.25">
      <c r="L183" s="218" t="s">
        <v>18</v>
      </c>
      <c r="M183" s="234">
        <v>0</v>
      </c>
      <c r="N183" s="235">
        <v>0</v>
      </c>
      <c r="O183" s="244">
        <f>SUM(M183:N183)</f>
        <v>0</v>
      </c>
      <c r="P183" s="245">
        <v>0</v>
      </c>
      <c r="Q183" s="244">
        <f>O183+P183</f>
        <v>0</v>
      </c>
      <c r="R183" s="234"/>
      <c r="S183" s="235"/>
      <c r="T183" s="244"/>
      <c r="U183" s="245"/>
      <c r="V183" s="244"/>
      <c r="W183" s="341"/>
    </row>
    <row r="184" spans="1:23" ht="14.25" thickTop="1" thickBot="1" x14ac:dyDescent="0.25">
      <c r="L184" s="246" t="s">
        <v>19</v>
      </c>
      <c r="M184" s="247">
        <f t="shared" ref="M184:Q184" si="258">+M179+M180+M183</f>
        <v>0</v>
      </c>
      <c r="N184" s="247">
        <f t="shared" si="258"/>
        <v>0</v>
      </c>
      <c r="O184" s="248">
        <f t="shared" si="258"/>
        <v>0</v>
      </c>
      <c r="P184" s="249">
        <f t="shared" si="258"/>
        <v>0</v>
      </c>
      <c r="Q184" s="248">
        <f t="shared" si="258"/>
        <v>0</v>
      </c>
      <c r="R184" s="247"/>
      <c r="S184" s="247"/>
      <c r="T184" s="248"/>
      <c r="U184" s="249"/>
      <c r="V184" s="248"/>
      <c r="W184" s="342"/>
    </row>
    <row r="185" spans="1:23" ht="13.5" thickTop="1" x14ac:dyDescent="0.2">
      <c r="A185" s="324"/>
      <c r="K185" s="324"/>
      <c r="L185" s="218" t="s">
        <v>21</v>
      </c>
      <c r="M185" s="234">
        <v>0</v>
      </c>
      <c r="N185" s="235">
        <v>0</v>
      </c>
      <c r="O185" s="244">
        <f>SUM(M185:N185)</f>
        <v>0</v>
      </c>
      <c r="P185" s="251">
        <v>0</v>
      </c>
      <c r="Q185" s="244">
        <f>O185+P185</f>
        <v>0</v>
      </c>
      <c r="R185" s="234"/>
      <c r="S185" s="235"/>
      <c r="T185" s="244"/>
      <c r="U185" s="251"/>
      <c r="V185" s="244"/>
      <c r="W185" s="341"/>
    </row>
    <row r="186" spans="1:23" x14ac:dyDescent="0.2">
      <c r="A186" s="324"/>
      <c r="K186" s="324"/>
      <c r="L186" s="218" t="s">
        <v>22</v>
      </c>
      <c r="M186" s="234">
        <v>0</v>
      </c>
      <c r="N186" s="235">
        <v>0</v>
      </c>
      <c r="O186" s="244">
        <f>SUM(M186:N186)</f>
        <v>0</v>
      </c>
      <c r="P186" s="237">
        <v>0</v>
      </c>
      <c r="Q186" s="244">
        <f>O186+P186</f>
        <v>0</v>
      </c>
      <c r="R186" s="234"/>
      <c r="S186" s="235"/>
      <c r="T186" s="244"/>
      <c r="U186" s="237"/>
      <c r="V186" s="244"/>
      <c r="W186" s="341"/>
    </row>
    <row r="187" spans="1:23" ht="13.5" thickBot="1" x14ac:dyDescent="0.25">
      <c r="A187" s="324"/>
      <c r="K187" s="324"/>
      <c r="L187" s="218" t="s">
        <v>23</v>
      </c>
      <c r="M187" s="234">
        <v>0</v>
      </c>
      <c r="N187" s="235">
        <v>0</v>
      </c>
      <c r="O187" s="244">
        <f>SUM(M187:N187)</f>
        <v>0</v>
      </c>
      <c r="P187" s="237">
        <v>0</v>
      </c>
      <c r="Q187" s="244">
        <f>O187+P187</f>
        <v>0</v>
      </c>
      <c r="R187" s="234"/>
      <c r="S187" s="235"/>
      <c r="T187" s="244"/>
      <c r="U187" s="237"/>
      <c r="V187" s="244"/>
      <c r="W187" s="341"/>
    </row>
    <row r="188" spans="1:23" ht="14.25" thickTop="1" thickBot="1" x14ac:dyDescent="0.25">
      <c r="L188" s="239" t="s">
        <v>40</v>
      </c>
      <c r="M188" s="240">
        <f t="shared" ref="M188:Q188" si="259">+M185+M186+M187</f>
        <v>0</v>
      </c>
      <c r="N188" s="241">
        <f t="shared" si="259"/>
        <v>0</v>
      </c>
      <c r="O188" s="242">
        <f t="shared" si="259"/>
        <v>0</v>
      </c>
      <c r="P188" s="240">
        <f t="shared" si="259"/>
        <v>0</v>
      </c>
      <c r="Q188" s="242">
        <f t="shared" si="259"/>
        <v>0</v>
      </c>
      <c r="R188" s="240"/>
      <c r="S188" s="241"/>
      <c r="T188" s="242"/>
      <c r="U188" s="240"/>
      <c r="V188" s="242"/>
      <c r="W188" s="340"/>
    </row>
    <row r="189" spans="1:23" ht="14.25" thickTop="1" thickBot="1" x14ac:dyDescent="0.25">
      <c r="L189" s="239" t="s">
        <v>63</v>
      </c>
      <c r="M189" s="240">
        <f t="shared" ref="M189:Q189" si="260">+M174+M182+M184+M188</f>
        <v>0</v>
      </c>
      <c r="N189" s="241">
        <f t="shared" si="260"/>
        <v>0</v>
      </c>
      <c r="O189" s="242">
        <f t="shared" si="260"/>
        <v>0</v>
      </c>
      <c r="P189" s="240">
        <f t="shared" si="260"/>
        <v>0</v>
      </c>
      <c r="Q189" s="242">
        <f t="shared" si="260"/>
        <v>0</v>
      </c>
      <c r="R189" s="240"/>
      <c r="S189" s="241"/>
      <c r="T189" s="242"/>
      <c r="U189" s="240"/>
      <c r="V189" s="242"/>
      <c r="W189" s="340"/>
    </row>
    <row r="190" spans="1:23" ht="14.25" thickTop="1" thickBot="1" x14ac:dyDescent="0.25">
      <c r="L190" s="252" t="s">
        <v>60</v>
      </c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</row>
    <row r="191" spans="1:23" ht="13.5" thickTop="1" x14ac:dyDescent="0.2">
      <c r="L191" s="546" t="s">
        <v>55</v>
      </c>
      <c r="M191" s="547"/>
      <c r="N191" s="547"/>
      <c r="O191" s="547"/>
      <c r="P191" s="547"/>
      <c r="Q191" s="547"/>
      <c r="R191" s="547"/>
      <c r="S191" s="547"/>
      <c r="T191" s="547"/>
      <c r="U191" s="547"/>
      <c r="V191" s="547"/>
      <c r="W191" s="548"/>
    </row>
    <row r="192" spans="1:23" ht="13.5" thickBot="1" x14ac:dyDescent="0.25">
      <c r="L192" s="549" t="s">
        <v>52</v>
      </c>
      <c r="M192" s="550"/>
      <c r="N192" s="550"/>
      <c r="O192" s="550"/>
      <c r="P192" s="550"/>
      <c r="Q192" s="550"/>
      <c r="R192" s="550"/>
      <c r="S192" s="550"/>
      <c r="T192" s="550"/>
      <c r="U192" s="550"/>
      <c r="V192" s="550"/>
      <c r="W192" s="551"/>
    </row>
    <row r="193" spans="12:23" ht="14.25" thickTop="1" thickBot="1" x14ac:dyDescent="0.25">
      <c r="L193" s="211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3" t="s">
        <v>34</v>
      </c>
    </row>
    <row r="194" spans="12:23" ht="14.25" thickTop="1" thickBot="1" x14ac:dyDescent="0.25">
      <c r="L194" s="214"/>
      <c r="M194" s="215" t="s">
        <v>64</v>
      </c>
      <c r="N194" s="216"/>
      <c r="O194" s="253"/>
      <c r="P194" s="215"/>
      <c r="Q194" s="215"/>
      <c r="R194" s="215" t="s">
        <v>65</v>
      </c>
      <c r="S194" s="216"/>
      <c r="T194" s="253"/>
      <c r="U194" s="215"/>
      <c r="V194" s="215"/>
      <c r="W194" s="308" t="s">
        <v>2</v>
      </c>
    </row>
    <row r="195" spans="12:23" ht="13.5" thickTop="1" x14ac:dyDescent="0.2">
      <c r="L195" s="218" t="s">
        <v>3</v>
      </c>
      <c r="M195" s="219"/>
      <c r="N195" s="211"/>
      <c r="O195" s="220"/>
      <c r="P195" s="221"/>
      <c r="Q195" s="220"/>
      <c r="R195" s="219"/>
      <c r="S195" s="211"/>
      <c r="T195" s="220"/>
      <c r="U195" s="221"/>
      <c r="V195" s="220"/>
      <c r="W195" s="309" t="s">
        <v>4</v>
      </c>
    </row>
    <row r="196" spans="12:23" ht="13.5" thickBot="1" x14ac:dyDescent="0.25">
      <c r="L196" s="223"/>
      <c r="M196" s="224" t="s">
        <v>35</v>
      </c>
      <c r="N196" s="225" t="s">
        <v>36</v>
      </c>
      <c r="O196" s="226" t="s">
        <v>37</v>
      </c>
      <c r="P196" s="227" t="s">
        <v>32</v>
      </c>
      <c r="Q196" s="226" t="s">
        <v>7</v>
      </c>
      <c r="R196" s="224" t="s">
        <v>35</v>
      </c>
      <c r="S196" s="225" t="s">
        <v>36</v>
      </c>
      <c r="T196" s="226" t="s">
        <v>37</v>
      </c>
      <c r="U196" s="227" t="s">
        <v>32</v>
      </c>
      <c r="V196" s="226" t="s">
        <v>7</v>
      </c>
      <c r="W196" s="310"/>
    </row>
    <row r="197" spans="12:23" ht="6" customHeight="1" thickTop="1" x14ac:dyDescent="0.2">
      <c r="L197" s="218"/>
      <c r="M197" s="277"/>
      <c r="N197" s="230"/>
      <c r="O197" s="231"/>
      <c r="P197" s="232"/>
      <c r="Q197" s="231"/>
      <c r="R197" s="277"/>
      <c r="S197" s="230"/>
      <c r="T197" s="231"/>
      <c r="U197" s="232"/>
      <c r="V197" s="231"/>
      <c r="W197" s="233"/>
    </row>
    <row r="198" spans="12:23" x14ac:dyDescent="0.2">
      <c r="L198" s="218" t="s">
        <v>10</v>
      </c>
      <c r="M198" s="278">
        <v>2</v>
      </c>
      <c r="N198" s="235">
        <v>0</v>
      </c>
      <c r="O198" s="236">
        <f>M198+N198</f>
        <v>2</v>
      </c>
      <c r="P198" s="237">
        <v>0</v>
      </c>
      <c r="Q198" s="236">
        <f t="shared" ref="Q198" si="261">O198+P198</f>
        <v>2</v>
      </c>
      <c r="R198" s="278">
        <v>0</v>
      </c>
      <c r="S198" s="235">
        <v>0</v>
      </c>
      <c r="T198" s="236">
        <f>R198+S198</f>
        <v>0</v>
      </c>
      <c r="U198" s="237">
        <v>0</v>
      </c>
      <c r="V198" s="236">
        <f t="shared" ref="V198:V200" si="262">T198+U198</f>
        <v>0</v>
      </c>
      <c r="W198" s="238">
        <f>IF(Q198=0,0,((V198/Q198)-1)*100)</f>
        <v>-100</v>
      </c>
    </row>
    <row r="199" spans="12:23" x14ac:dyDescent="0.2">
      <c r="L199" s="218" t="s">
        <v>11</v>
      </c>
      <c r="M199" s="278">
        <v>1</v>
      </c>
      <c r="N199" s="235">
        <v>0</v>
      </c>
      <c r="O199" s="236">
        <f>M199+N199</f>
        <v>1</v>
      </c>
      <c r="P199" s="237">
        <v>0</v>
      </c>
      <c r="Q199" s="236">
        <f>O199+P199</f>
        <v>1</v>
      </c>
      <c r="R199" s="278">
        <v>0</v>
      </c>
      <c r="S199" s="235">
        <v>0</v>
      </c>
      <c r="T199" s="236">
        <f>R199+S199</f>
        <v>0</v>
      </c>
      <c r="U199" s="237">
        <v>0</v>
      </c>
      <c r="V199" s="236">
        <f>T199+U199</f>
        <v>0</v>
      </c>
      <c r="W199" s="238">
        <f>IF(Q199=0,0,((V199/Q199)-1)*100)</f>
        <v>-100</v>
      </c>
    </row>
    <row r="200" spans="12:23" ht="13.5" thickBot="1" x14ac:dyDescent="0.25">
      <c r="L200" s="223" t="s">
        <v>12</v>
      </c>
      <c r="M200" s="278">
        <v>0</v>
      </c>
      <c r="N200" s="235">
        <v>0</v>
      </c>
      <c r="O200" s="236">
        <f>M200+N200</f>
        <v>0</v>
      </c>
      <c r="P200" s="237">
        <v>0</v>
      </c>
      <c r="Q200" s="236">
        <f t="shared" ref="Q200" si="263">O200+P200</f>
        <v>0</v>
      </c>
      <c r="R200" s="278">
        <v>0</v>
      </c>
      <c r="S200" s="235">
        <v>0</v>
      </c>
      <c r="T200" s="236">
        <f>R200+S200</f>
        <v>0</v>
      </c>
      <c r="U200" s="237">
        <v>0</v>
      </c>
      <c r="V200" s="236">
        <f t="shared" si="262"/>
        <v>0</v>
      </c>
      <c r="W200" s="238">
        <f>IF(Q200=0,0,((V200/Q200)-1)*100)</f>
        <v>0</v>
      </c>
    </row>
    <row r="201" spans="12:23" ht="14.25" thickTop="1" thickBot="1" x14ac:dyDescent="0.25">
      <c r="L201" s="239" t="s">
        <v>57</v>
      </c>
      <c r="M201" s="241">
        <f t="shared" ref="M201:Q201" si="264">+M198+M199+M200</f>
        <v>3</v>
      </c>
      <c r="N201" s="241">
        <f t="shared" si="264"/>
        <v>0</v>
      </c>
      <c r="O201" s="242">
        <f t="shared" si="264"/>
        <v>3</v>
      </c>
      <c r="P201" s="240">
        <f t="shared" si="264"/>
        <v>0</v>
      </c>
      <c r="Q201" s="457">
        <f t="shared" si="264"/>
        <v>3</v>
      </c>
      <c r="R201" s="241">
        <f t="shared" ref="R201:V201" si="265">+R198+R199+R200</f>
        <v>0</v>
      </c>
      <c r="S201" s="241">
        <f t="shared" si="265"/>
        <v>0</v>
      </c>
      <c r="T201" s="242">
        <f t="shared" si="265"/>
        <v>0</v>
      </c>
      <c r="U201" s="240">
        <f t="shared" si="265"/>
        <v>0</v>
      </c>
      <c r="V201" s="242">
        <f t="shared" si="265"/>
        <v>0</v>
      </c>
      <c r="W201" s="243">
        <f t="shared" ref="W201:W202" si="266">IF(Q201=0,0,((V201/Q201)-1)*100)</f>
        <v>-100</v>
      </c>
    </row>
    <row r="202" spans="12:23" ht="13.5" thickTop="1" x14ac:dyDescent="0.2">
      <c r="L202" s="218" t="s">
        <v>13</v>
      </c>
      <c r="M202" s="278">
        <v>1</v>
      </c>
      <c r="N202" s="235">
        <v>0</v>
      </c>
      <c r="O202" s="236">
        <f>M202+N202</f>
        <v>1</v>
      </c>
      <c r="P202" s="237">
        <v>0</v>
      </c>
      <c r="Q202" s="236">
        <f>O202+P202</f>
        <v>1</v>
      </c>
      <c r="R202" s="278">
        <v>0</v>
      </c>
      <c r="S202" s="235">
        <v>0</v>
      </c>
      <c r="T202" s="236">
        <f>SUM(R202:S202)</f>
        <v>0</v>
      </c>
      <c r="U202" s="237">
        <v>0</v>
      </c>
      <c r="V202" s="236">
        <f>T202+U202</f>
        <v>0</v>
      </c>
      <c r="W202" s="238">
        <f t="shared" si="266"/>
        <v>-100</v>
      </c>
    </row>
    <row r="203" spans="12:23" ht="15.75" customHeight="1" x14ac:dyDescent="0.2">
      <c r="L203" s="218" t="s">
        <v>14</v>
      </c>
      <c r="M203" s="278">
        <v>1</v>
      </c>
      <c r="N203" s="235">
        <v>0</v>
      </c>
      <c r="O203" s="236">
        <f t="shared" ref="O203" si="267">M203+N203</f>
        <v>1</v>
      </c>
      <c r="P203" s="237">
        <v>0</v>
      </c>
      <c r="Q203" s="236">
        <f t="shared" ref="Q203" si="268">O203+P203</f>
        <v>1</v>
      </c>
      <c r="R203" s="278">
        <v>0</v>
      </c>
      <c r="S203" s="235">
        <v>0</v>
      </c>
      <c r="T203" s="236">
        <f t="shared" ref="T203:T206" si="269">SUM(R203:S203)</f>
        <v>0</v>
      </c>
      <c r="U203" s="237">
        <v>0</v>
      </c>
      <c r="V203" s="236">
        <f t="shared" ref="V203" si="270">T203+U203</f>
        <v>0</v>
      </c>
      <c r="W203" s="238">
        <f>IF(Q203=0,0,((V203/Q203)-1)*100)</f>
        <v>-100</v>
      </c>
    </row>
    <row r="204" spans="12:23" ht="13.5" thickBot="1" x14ac:dyDescent="0.25">
      <c r="L204" s="218" t="s">
        <v>15</v>
      </c>
      <c r="M204" s="278">
        <v>0</v>
      </c>
      <c r="N204" s="235">
        <v>0</v>
      </c>
      <c r="O204" s="236">
        <f>M204+N204</f>
        <v>0</v>
      </c>
      <c r="P204" s="237">
        <v>0</v>
      </c>
      <c r="Q204" s="236">
        <f>O204+P204</f>
        <v>0</v>
      </c>
      <c r="R204" s="278">
        <v>0</v>
      </c>
      <c r="S204" s="235">
        <v>0</v>
      </c>
      <c r="T204" s="236">
        <f t="shared" si="269"/>
        <v>0</v>
      </c>
      <c r="U204" s="237">
        <v>0</v>
      </c>
      <c r="V204" s="236">
        <f>T204+U204</f>
        <v>0</v>
      </c>
      <c r="W204" s="238">
        <f>IF(Q204=0,0,((V204/Q204)-1)*100)</f>
        <v>0</v>
      </c>
    </row>
    <row r="205" spans="12:23" ht="14.25" thickTop="1" thickBot="1" x14ac:dyDescent="0.25">
      <c r="L205" s="239" t="s">
        <v>61</v>
      </c>
      <c r="M205" s="240">
        <f>+M202+M203+M204</f>
        <v>2</v>
      </c>
      <c r="N205" s="241">
        <f t="shared" ref="N205:V205" si="271">+N202+N203+N204</f>
        <v>0</v>
      </c>
      <c r="O205" s="242">
        <f t="shared" si="271"/>
        <v>2</v>
      </c>
      <c r="P205" s="240">
        <f t="shared" si="271"/>
        <v>0</v>
      </c>
      <c r="Q205" s="242">
        <f t="shared" si="271"/>
        <v>2</v>
      </c>
      <c r="R205" s="240">
        <f>+R202+R203+R204</f>
        <v>0</v>
      </c>
      <c r="S205" s="241">
        <f>+S202+S203+S204</f>
        <v>0</v>
      </c>
      <c r="T205" s="242">
        <f t="shared" si="269"/>
        <v>0</v>
      </c>
      <c r="U205" s="240">
        <f t="shared" si="271"/>
        <v>0</v>
      </c>
      <c r="V205" s="242">
        <f t="shared" si="271"/>
        <v>0</v>
      </c>
      <c r="W205" s="243">
        <f t="shared" ref="W205" si="272">IF(Q205=0,0,((V205/Q205)-1)*100)</f>
        <v>-100</v>
      </c>
    </row>
    <row r="206" spans="12:23" ht="13.5" thickTop="1" x14ac:dyDescent="0.2">
      <c r="L206" s="218" t="s">
        <v>16</v>
      </c>
      <c r="M206" s="278">
        <v>0</v>
      </c>
      <c r="N206" s="235">
        <v>0</v>
      </c>
      <c r="O206" s="236">
        <f>SUM(M206:N206)</f>
        <v>0</v>
      </c>
      <c r="P206" s="237">
        <v>0</v>
      </c>
      <c r="Q206" s="236">
        <f>O206+P206</f>
        <v>0</v>
      </c>
      <c r="R206" s="278">
        <v>0</v>
      </c>
      <c r="S206" s="235">
        <v>0</v>
      </c>
      <c r="T206" s="236">
        <f t="shared" si="269"/>
        <v>0</v>
      </c>
      <c r="U206" s="237">
        <v>0</v>
      </c>
      <c r="V206" s="236">
        <f>T206+U206</f>
        <v>0</v>
      </c>
      <c r="W206" s="238">
        <f>IF(Q206=0,0,((V206/Q206)-1)*100)</f>
        <v>0</v>
      </c>
    </row>
    <row r="207" spans="12:23" ht="13.5" thickBot="1" x14ac:dyDescent="0.25">
      <c r="L207" s="218" t="s">
        <v>66</v>
      </c>
      <c r="M207" s="278">
        <v>0</v>
      </c>
      <c r="N207" s="235">
        <v>0</v>
      </c>
      <c r="O207" s="236">
        <f>SUM(M207:N207)</f>
        <v>0</v>
      </c>
      <c r="P207" s="237">
        <v>0</v>
      </c>
      <c r="Q207" s="236">
        <f>O207+P207</f>
        <v>0</v>
      </c>
      <c r="R207" s="278">
        <v>0</v>
      </c>
      <c r="S207" s="235">
        <v>0</v>
      </c>
      <c r="T207" s="236">
        <f>SUM(R207:S207)</f>
        <v>0</v>
      </c>
      <c r="U207" s="237"/>
      <c r="V207" s="236">
        <f>T207+U207</f>
        <v>0</v>
      </c>
      <c r="W207" s="238">
        <f t="shared" ref="W207:W208" si="273">IF(Q207=0,0,((V207/Q207)-1)*100)</f>
        <v>0</v>
      </c>
    </row>
    <row r="208" spans="12:23" ht="14.25" thickTop="1" thickBot="1" x14ac:dyDescent="0.25">
      <c r="L208" s="239" t="s">
        <v>67</v>
      </c>
      <c r="M208" s="240">
        <f>M205+M206+M207</f>
        <v>2</v>
      </c>
      <c r="N208" s="241">
        <f t="shared" ref="N208" si="274">N205+N206+N207</f>
        <v>0</v>
      </c>
      <c r="O208" s="242">
        <f t="shared" ref="O208" si="275">O205+O206+O207</f>
        <v>2</v>
      </c>
      <c r="P208" s="240">
        <f t="shared" ref="P208" si="276">P205+P206+P207</f>
        <v>0</v>
      </c>
      <c r="Q208" s="242">
        <f t="shared" ref="Q208" si="277">Q205+Q206+Q207</f>
        <v>2</v>
      </c>
      <c r="R208" s="240">
        <f t="shared" ref="R208" si="278">R205+R206+R207</f>
        <v>0</v>
      </c>
      <c r="S208" s="241">
        <f t="shared" ref="S208" si="279">S205+S206+S207</f>
        <v>0</v>
      </c>
      <c r="T208" s="242">
        <f t="shared" ref="T208" si="280">T205+T206+T207</f>
        <v>0</v>
      </c>
      <c r="U208" s="240">
        <f t="shared" ref="U208" si="281">U205+U206+U207</f>
        <v>0</v>
      </c>
      <c r="V208" s="242">
        <f t="shared" ref="V208" si="282">V205+V206+V207</f>
        <v>0</v>
      </c>
      <c r="W208" s="243">
        <f t="shared" si="273"/>
        <v>-100</v>
      </c>
    </row>
    <row r="209" spans="1:23" ht="14.25" thickTop="1" thickBot="1" x14ac:dyDescent="0.25">
      <c r="L209" s="239" t="s">
        <v>68</v>
      </c>
      <c r="M209" s="240">
        <f>+M201+M205+M206+M207</f>
        <v>5</v>
      </c>
      <c r="N209" s="241">
        <f t="shared" ref="N209:V209" si="283">+N201+N205+N206+N207</f>
        <v>0</v>
      </c>
      <c r="O209" s="242">
        <f t="shared" si="283"/>
        <v>5</v>
      </c>
      <c r="P209" s="240">
        <f t="shared" si="283"/>
        <v>0</v>
      </c>
      <c r="Q209" s="242">
        <f t="shared" si="283"/>
        <v>5</v>
      </c>
      <c r="R209" s="240">
        <f t="shared" si="283"/>
        <v>0</v>
      </c>
      <c r="S209" s="241">
        <f t="shared" si="283"/>
        <v>0</v>
      </c>
      <c r="T209" s="242">
        <f t="shared" si="283"/>
        <v>0</v>
      </c>
      <c r="U209" s="240">
        <f t="shared" si="283"/>
        <v>0</v>
      </c>
      <c r="V209" s="242">
        <f t="shared" si="283"/>
        <v>0</v>
      </c>
      <c r="W209" s="243">
        <f>IF(Q209=0,0,((V209/Q209)-1)*100)</f>
        <v>-100</v>
      </c>
    </row>
    <row r="210" spans="1:23" ht="14.25" thickTop="1" thickBot="1" x14ac:dyDescent="0.25">
      <c r="L210" s="218" t="s">
        <v>18</v>
      </c>
      <c r="M210" s="278">
        <v>0</v>
      </c>
      <c r="N210" s="235">
        <v>0</v>
      </c>
      <c r="O210" s="244">
        <f>SUM(M210:N210)</f>
        <v>0</v>
      </c>
      <c r="P210" s="245">
        <v>0</v>
      </c>
      <c r="Q210" s="236">
        <f>O210+P210</f>
        <v>0</v>
      </c>
      <c r="R210" s="278"/>
      <c r="S210" s="235"/>
      <c r="T210" s="244"/>
      <c r="U210" s="245"/>
      <c r="V210" s="244"/>
      <c r="W210" s="238"/>
    </row>
    <row r="211" spans="1:23" ht="14.25" thickTop="1" thickBot="1" x14ac:dyDescent="0.25">
      <c r="L211" s="246" t="s">
        <v>19</v>
      </c>
      <c r="M211" s="247">
        <f t="shared" ref="M211:Q211" si="284">+M206+M207+M210</f>
        <v>0</v>
      </c>
      <c r="N211" s="247">
        <f t="shared" si="284"/>
        <v>0</v>
      </c>
      <c r="O211" s="248">
        <f t="shared" si="284"/>
        <v>0</v>
      </c>
      <c r="P211" s="249">
        <f t="shared" si="284"/>
        <v>0</v>
      </c>
      <c r="Q211" s="505">
        <f t="shared" si="284"/>
        <v>0</v>
      </c>
      <c r="R211" s="247"/>
      <c r="S211" s="247"/>
      <c r="T211" s="248"/>
      <c r="U211" s="249"/>
      <c r="V211" s="248"/>
      <c r="W211" s="243"/>
    </row>
    <row r="212" spans="1:23" ht="13.5" thickTop="1" x14ac:dyDescent="0.2">
      <c r="A212" s="324"/>
      <c r="K212" s="324"/>
      <c r="L212" s="218" t="s">
        <v>21</v>
      </c>
      <c r="M212" s="278">
        <v>0</v>
      </c>
      <c r="N212" s="235">
        <v>0</v>
      </c>
      <c r="O212" s="244">
        <f>SUM(M212:N212)</f>
        <v>0</v>
      </c>
      <c r="P212" s="251">
        <v>0</v>
      </c>
      <c r="Q212" s="236">
        <f>O212+P212</f>
        <v>0</v>
      </c>
      <c r="R212" s="278"/>
      <c r="S212" s="235"/>
      <c r="T212" s="244"/>
      <c r="U212" s="251"/>
      <c r="V212" s="244"/>
      <c r="W212" s="238"/>
    </row>
    <row r="213" spans="1:23" x14ac:dyDescent="0.2">
      <c r="A213" s="324"/>
      <c r="K213" s="324"/>
      <c r="L213" s="218" t="s">
        <v>22</v>
      </c>
      <c r="M213" s="278">
        <v>0</v>
      </c>
      <c r="N213" s="235">
        <v>0</v>
      </c>
      <c r="O213" s="244">
        <f>SUM(M213:N213)</f>
        <v>0</v>
      </c>
      <c r="P213" s="237">
        <v>0</v>
      </c>
      <c r="Q213" s="236">
        <f>O213+P213</f>
        <v>0</v>
      </c>
      <c r="R213" s="278"/>
      <c r="S213" s="235"/>
      <c r="T213" s="244"/>
      <c r="U213" s="237"/>
      <c r="V213" s="244"/>
      <c r="W213" s="238"/>
    </row>
    <row r="214" spans="1:23" ht="13.5" thickBot="1" x14ac:dyDescent="0.25">
      <c r="A214" s="324"/>
      <c r="K214" s="324"/>
      <c r="L214" s="218" t="s">
        <v>23</v>
      </c>
      <c r="M214" s="278">
        <v>0</v>
      </c>
      <c r="N214" s="235">
        <v>0</v>
      </c>
      <c r="O214" s="244">
        <f>SUM(M214:N214)</f>
        <v>0</v>
      </c>
      <c r="P214" s="237">
        <v>0</v>
      </c>
      <c r="Q214" s="236">
        <f>O214+P214</f>
        <v>0</v>
      </c>
      <c r="R214" s="278"/>
      <c r="S214" s="235"/>
      <c r="T214" s="244"/>
      <c r="U214" s="237"/>
      <c r="V214" s="244"/>
      <c r="W214" s="238"/>
    </row>
    <row r="215" spans="1:23" ht="14.25" thickTop="1" thickBot="1" x14ac:dyDescent="0.25">
      <c r="L215" s="239" t="s">
        <v>40</v>
      </c>
      <c r="M215" s="241">
        <f t="shared" ref="M215:Q215" si="285">+M212+M213+M214</f>
        <v>0</v>
      </c>
      <c r="N215" s="241">
        <f t="shared" si="285"/>
        <v>0</v>
      </c>
      <c r="O215" s="242">
        <f t="shared" si="285"/>
        <v>0</v>
      </c>
      <c r="P215" s="240">
        <f t="shared" si="285"/>
        <v>0</v>
      </c>
      <c r="Q215" s="457">
        <f t="shared" si="285"/>
        <v>0</v>
      </c>
      <c r="R215" s="241"/>
      <c r="S215" s="241"/>
      <c r="T215" s="242"/>
      <c r="U215" s="240"/>
      <c r="V215" s="242"/>
      <c r="W215" s="243"/>
    </row>
    <row r="216" spans="1:23" ht="14.25" thickTop="1" thickBot="1" x14ac:dyDescent="0.25">
      <c r="L216" s="239" t="s">
        <v>63</v>
      </c>
      <c r="M216" s="240">
        <f t="shared" ref="M216:Q216" si="286">+M201+M209+M211+M215</f>
        <v>8</v>
      </c>
      <c r="N216" s="241">
        <f t="shared" si="286"/>
        <v>0</v>
      </c>
      <c r="O216" s="242">
        <f t="shared" si="286"/>
        <v>8</v>
      </c>
      <c r="P216" s="240">
        <f t="shared" si="286"/>
        <v>0</v>
      </c>
      <c r="Q216" s="242">
        <f t="shared" si="286"/>
        <v>8</v>
      </c>
      <c r="R216" s="240"/>
      <c r="S216" s="241"/>
      <c r="T216" s="242"/>
      <c r="U216" s="240"/>
      <c r="V216" s="242"/>
      <c r="W216" s="243"/>
    </row>
    <row r="217" spans="1:23" ht="14.25" thickTop="1" thickBot="1" x14ac:dyDescent="0.25">
      <c r="L217" s="252" t="s">
        <v>60</v>
      </c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</row>
    <row r="218" spans="1:23" ht="13.5" thickTop="1" x14ac:dyDescent="0.2">
      <c r="L218" s="513" t="s">
        <v>56</v>
      </c>
      <c r="M218" s="514"/>
      <c r="N218" s="514"/>
      <c r="O218" s="514"/>
      <c r="P218" s="514"/>
      <c r="Q218" s="514"/>
      <c r="R218" s="514"/>
      <c r="S218" s="514"/>
      <c r="T218" s="514"/>
      <c r="U218" s="514"/>
      <c r="V218" s="514"/>
      <c r="W218" s="515"/>
    </row>
    <row r="219" spans="1:23" ht="13.5" thickBot="1" x14ac:dyDescent="0.25">
      <c r="L219" s="516" t="s">
        <v>53</v>
      </c>
      <c r="M219" s="517"/>
      <c r="N219" s="517"/>
      <c r="O219" s="517"/>
      <c r="P219" s="517"/>
      <c r="Q219" s="517"/>
      <c r="R219" s="517"/>
      <c r="S219" s="517"/>
      <c r="T219" s="517"/>
      <c r="U219" s="517"/>
      <c r="V219" s="517"/>
      <c r="W219" s="518"/>
    </row>
    <row r="220" spans="1:23" ht="14.25" thickTop="1" thickBot="1" x14ac:dyDescent="0.25">
      <c r="L220" s="211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3" t="s">
        <v>34</v>
      </c>
    </row>
    <row r="221" spans="1:23" ht="14.25" thickTop="1" thickBot="1" x14ac:dyDescent="0.25">
      <c r="L221" s="214"/>
      <c r="M221" s="215" t="s">
        <v>64</v>
      </c>
      <c r="N221" s="216"/>
      <c r="O221" s="253"/>
      <c r="P221" s="215"/>
      <c r="Q221" s="215"/>
      <c r="R221" s="215" t="s">
        <v>65</v>
      </c>
      <c r="S221" s="216"/>
      <c r="T221" s="253"/>
      <c r="U221" s="215"/>
      <c r="V221" s="215"/>
      <c r="W221" s="308" t="s">
        <v>2</v>
      </c>
    </row>
    <row r="222" spans="1:23" ht="13.5" thickTop="1" x14ac:dyDescent="0.2">
      <c r="L222" s="218" t="s">
        <v>3</v>
      </c>
      <c r="M222" s="219"/>
      <c r="N222" s="211"/>
      <c r="O222" s="220"/>
      <c r="P222" s="221"/>
      <c r="Q222" s="307"/>
      <c r="R222" s="219"/>
      <c r="S222" s="211"/>
      <c r="T222" s="220"/>
      <c r="U222" s="221"/>
      <c r="V222" s="307"/>
      <c r="W222" s="309" t="s">
        <v>4</v>
      </c>
    </row>
    <row r="223" spans="1:23" ht="13.5" thickBot="1" x14ac:dyDescent="0.25">
      <c r="L223" s="223"/>
      <c r="M223" s="224" t="s">
        <v>35</v>
      </c>
      <c r="N223" s="225" t="s">
        <v>36</v>
      </c>
      <c r="O223" s="226" t="s">
        <v>37</v>
      </c>
      <c r="P223" s="227" t="s">
        <v>32</v>
      </c>
      <c r="Q223" s="508" t="s">
        <v>7</v>
      </c>
      <c r="R223" s="224" t="s">
        <v>35</v>
      </c>
      <c r="S223" s="225" t="s">
        <v>36</v>
      </c>
      <c r="T223" s="226" t="s">
        <v>37</v>
      </c>
      <c r="U223" s="227" t="s">
        <v>32</v>
      </c>
      <c r="V223" s="303" t="s">
        <v>7</v>
      </c>
      <c r="W223" s="310"/>
    </row>
    <row r="224" spans="1:23" ht="4.5" customHeight="1" thickTop="1" x14ac:dyDescent="0.2">
      <c r="L224" s="218"/>
      <c r="M224" s="229"/>
      <c r="N224" s="230"/>
      <c r="O224" s="231"/>
      <c r="P224" s="232"/>
      <c r="Q224" s="264"/>
      <c r="R224" s="229"/>
      <c r="S224" s="230"/>
      <c r="T224" s="231"/>
      <c r="U224" s="232"/>
      <c r="V224" s="264"/>
      <c r="W224" s="233"/>
    </row>
    <row r="225" spans="1:23" x14ac:dyDescent="0.2">
      <c r="L225" s="218" t="s">
        <v>10</v>
      </c>
      <c r="M225" s="234">
        <f t="shared" ref="M225:N227" si="287">+M171+M198</f>
        <v>2</v>
      </c>
      <c r="N225" s="235">
        <f t="shared" si="287"/>
        <v>0</v>
      </c>
      <c r="O225" s="236">
        <f>M225+N225</f>
        <v>2</v>
      </c>
      <c r="P225" s="237">
        <f>+P171+P198</f>
        <v>0</v>
      </c>
      <c r="Q225" s="265">
        <f>O225+P225</f>
        <v>2</v>
      </c>
      <c r="R225" s="234">
        <f t="shared" ref="R225:S227" si="288">+R171+R198</f>
        <v>0</v>
      </c>
      <c r="S225" s="235">
        <f t="shared" si="288"/>
        <v>0</v>
      </c>
      <c r="T225" s="236">
        <f>R225+S225</f>
        <v>0</v>
      </c>
      <c r="U225" s="237">
        <f>+U171+U198</f>
        <v>0</v>
      </c>
      <c r="V225" s="265">
        <f>T225+U225</f>
        <v>0</v>
      </c>
      <c r="W225" s="238">
        <f>IF(Q225=0,0,((V225/Q225)-1)*100)</f>
        <v>-100</v>
      </c>
    </row>
    <row r="226" spans="1:23" x14ac:dyDescent="0.2">
      <c r="L226" s="218" t="s">
        <v>11</v>
      </c>
      <c r="M226" s="234">
        <f t="shared" si="287"/>
        <v>1</v>
      </c>
      <c r="N226" s="235">
        <f t="shared" si="287"/>
        <v>0</v>
      </c>
      <c r="O226" s="236">
        <f t="shared" ref="O226:O227" si="289">M226+N226</f>
        <v>1</v>
      </c>
      <c r="P226" s="237">
        <f>+P172+P199</f>
        <v>0</v>
      </c>
      <c r="Q226" s="265">
        <f>O226+P226</f>
        <v>1</v>
      </c>
      <c r="R226" s="234">
        <f t="shared" si="288"/>
        <v>0</v>
      </c>
      <c r="S226" s="235">
        <f t="shared" si="288"/>
        <v>0</v>
      </c>
      <c r="T226" s="236">
        <f t="shared" ref="T226:T227" si="290">R226+S226</f>
        <v>0</v>
      </c>
      <c r="U226" s="237">
        <f>+U172+U199</f>
        <v>0</v>
      </c>
      <c r="V226" s="265">
        <f>T226+U226</f>
        <v>0</v>
      </c>
      <c r="W226" s="238">
        <f>IF(Q226=0,0,((V226/Q226)-1)*100)</f>
        <v>-100</v>
      </c>
    </row>
    <row r="227" spans="1:23" ht="13.5" thickBot="1" x14ac:dyDescent="0.25">
      <c r="L227" s="223" t="s">
        <v>12</v>
      </c>
      <c r="M227" s="234">
        <f t="shared" si="287"/>
        <v>0</v>
      </c>
      <c r="N227" s="235">
        <f t="shared" si="287"/>
        <v>0</v>
      </c>
      <c r="O227" s="236">
        <f t="shared" si="289"/>
        <v>0</v>
      </c>
      <c r="P227" s="237">
        <f>+P173+P200</f>
        <v>0</v>
      </c>
      <c r="Q227" s="265">
        <f>O227+P227</f>
        <v>0</v>
      </c>
      <c r="R227" s="234">
        <f t="shared" si="288"/>
        <v>0</v>
      </c>
      <c r="S227" s="235">
        <f t="shared" si="288"/>
        <v>0</v>
      </c>
      <c r="T227" s="236">
        <f t="shared" si="290"/>
        <v>0</v>
      </c>
      <c r="U227" s="237">
        <f>+U173+U200</f>
        <v>0</v>
      </c>
      <c r="V227" s="265">
        <f>T227+U227</f>
        <v>0</v>
      </c>
      <c r="W227" s="238">
        <f>IF(Q227=0,0,((V227/Q227)-1)*100)</f>
        <v>0</v>
      </c>
    </row>
    <row r="228" spans="1:23" ht="14.25" thickTop="1" thickBot="1" x14ac:dyDescent="0.25">
      <c r="L228" s="239" t="s">
        <v>57</v>
      </c>
      <c r="M228" s="240">
        <f t="shared" ref="M228:Q228" si="291">+M225+M226+M227</f>
        <v>3</v>
      </c>
      <c r="N228" s="241">
        <f t="shared" si="291"/>
        <v>0</v>
      </c>
      <c r="O228" s="242">
        <f t="shared" si="291"/>
        <v>3</v>
      </c>
      <c r="P228" s="240">
        <f t="shared" si="291"/>
        <v>0</v>
      </c>
      <c r="Q228" s="242">
        <f t="shared" si="291"/>
        <v>3</v>
      </c>
      <c r="R228" s="240">
        <f t="shared" ref="R228:V228" si="292">+R225+R226+R227</f>
        <v>0</v>
      </c>
      <c r="S228" s="241">
        <f t="shared" si="292"/>
        <v>0</v>
      </c>
      <c r="T228" s="242">
        <f t="shared" si="292"/>
        <v>0</v>
      </c>
      <c r="U228" s="240">
        <f t="shared" si="292"/>
        <v>0</v>
      </c>
      <c r="V228" s="242">
        <f t="shared" si="292"/>
        <v>0</v>
      </c>
      <c r="W228" s="243">
        <f t="shared" ref="W228" si="293">IF(Q228=0,0,((V228/Q228)-1)*100)</f>
        <v>-100</v>
      </c>
    </row>
    <row r="229" spans="1:23" ht="13.5" thickTop="1" x14ac:dyDescent="0.2">
      <c r="L229" s="218" t="s">
        <v>13</v>
      </c>
      <c r="M229" s="234">
        <f t="shared" ref="M229:N231" si="294">+M175+M202</f>
        <v>1</v>
      </c>
      <c r="N229" s="235">
        <f t="shared" si="294"/>
        <v>0</v>
      </c>
      <c r="O229" s="236">
        <f t="shared" ref="O229" si="295">M229+N229</f>
        <v>1</v>
      </c>
      <c r="P229" s="258">
        <f>+P175+P202</f>
        <v>0</v>
      </c>
      <c r="Q229" s="337">
        <f>O229+P229</f>
        <v>1</v>
      </c>
      <c r="R229" s="234">
        <f t="shared" ref="R229:S231" si="296">+R175+R202</f>
        <v>0</v>
      </c>
      <c r="S229" s="235">
        <f t="shared" si="296"/>
        <v>0</v>
      </c>
      <c r="T229" s="236">
        <f>R229+S229</f>
        <v>0</v>
      </c>
      <c r="U229" s="258">
        <f>+U175+U202</f>
        <v>0</v>
      </c>
      <c r="V229" s="337">
        <f>T229+U229</f>
        <v>0</v>
      </c>
      <c r="W229" s="238">
        <f>IF(Q229=0,0,((V229/Q229)-1)*100)</f>
        <v>-100</v>
      </c>
    </row>
    <row r="230" spans="1:23" x14ac:dyDescent="0.2">
      <c r="L230" s="218" t="s">
        <v>14</v>
      </c>
      <c r="M230" s="234">
        <f t="shared" si="294"/>
        <v>1</v>
      </c>
      <c r="N230" s="235">
        <f t="shared" si="294"/>
        <v>0</v>
      </c>
      <c r="O230" s="244">
        <f>M230+N230</f>
        <v>1</v>
      </c>
      <c r="P230" s="258">
        <f>+P176+P203</f>
        <v>0</v>
      </c>
      <c r="Q230" s="236">
        <f>O230+P230</f>
        <v>1</v>
      </c>
      <c r="R230" s="234">
        <f t="shared" si="296"/>
        <v>0</v>
      </c>
      <c r="S230" s="235">
        <f t="shared" si="296"/>
        <v>0</v>
      </c>
      <c r="T230" s="244">
        <f t="shared" ref="T230:T233" si="297">R230+S230</f>
        <v>0</v>
      </c>
      <c r="U230" s="258">
        <f>+U176+U203</f>
        <v>0</v>
      </c>
      <c r="V230" s="236">
        <f>T230+U230</f>
        <v>0</v>
      </c>
      <c r="W230" s="238">
        <f>IF(Q230=0,0,((V230/Q230)-1)*100)</f>
        <v>-100</v>
      </c>
    </row>
    <row r="231" spans="1:23" ht="13.5" thickBot="1" x14ac:dyDescent="0.25">
      <c r="L231" s="218" t="s">
        <v>15</v>
      </c>
      <c r="M231" s="305">
        <f t="shared" si="294"/>
        <v>0</v>
      </c>
      <c r="N231" s="344">
        <f t="shared" si="294"/>
        <v>0</v>
      </c>
      <c r="O231" s="266">
        <f t="shared" ref="O231" si="298">M231+N231</f>
        <v>0</v>
      </c>
      <c r="P231" s="245">
        <f>+P177+P204</f>
        <v>0</v>
      </c>
      <c r="Q231" s="345">
        <f t="shared" ref="Q231" si="299">O231+P231</f>
        <v>0</v>
      </c>
      <c r="R231" s="305">
        <f t="shared" si="296"/>
        <v>0</v>
      </c>
      <c r="S231" s="344">
        <f t="shared" si="296"/>
        <v>0</v>
      </c>
      <c r="T231" s="266">
        <f t="shared" si="297"/>
        <v>0</v>
      </c>
      <c r="U231" s="245">
        <f>+U177+U204</f>
        <v>0</v>
      </c>
      <c r="V231" s="345">
        <f t="shared" ref="V231" si="300">T231+U231</f>
        <v>0</v>
      </c>
      <c r="W231" s="238">
        <f t="shared" ref="W231:W232" si="301">IF(Q231=0,0,((V231/Q231)-1)*100)</f>
        <v>0</v>
      </c>
    </row>
    <row r="232" spans="1:23" ht="14.25" thickTop="1" thickBot="1" x14ac:dyDescent="0.25">
      <c r="L232" s="239" t="s">
        <v>61</v>
      </c>
      <c r="M232" s="240">
        <f>+M229+M230+M231</f>
        <v>2</v>
      </c>
      <c r="N232" s="241">
        <f t="shared" ref="N232" si="302">+N229+N230+N231</f>
        <v>0</v>
      </c>
      <c r="O232" s="242">
        <f t="shared" ref="O232" si="303">+O229+O230+O231</f>
        <v>2</v>
      </c>
      <c r="P232" s="240">
        <f t="shared" ref="P232" si="304">+P229+P230+P231</f>
        <v>0</v>
      </c>
      <c r="Q232" s="242">
        <f t="shared" ref="Q232" si="305">+Q229+Q230+Q231</f>
        <v>2</v>
      </c>
      <c r="R232" s="240">
        <f>+R229+R230+R231</f>
        <v>0</v>
      </c>
      <c r="S232" s="241">
        <f t="shared" ref="S232:V232" si="306">+S229+S230+S231</f>
        <v>0</v>
      </c>
      <c r="T232" s="242">
        <f t="shared" si="297"/>
        <v>0</v>
      </c>
      <c r="U232" s="240">
        <f t="shared" si="306"/>
        <v>0</v>
      </c>
      <c r="V232" s="242">
        <f t="shared" si="306"/>
        <v>0</v>
      </c>
      <c r="W232" s="243">
        <f t="shared" si="301"/>
        <v>-100</v>
      </c>
    </row>
    <row r="233" spans="1:23" ht="13.5" thickTop="1" x14ac:dyDescent="0.2">
      <c r="L233" s="218" t="s">
        <v>16</v>
      </c>
      <c r="M233" s="234">
        <f>+M179+M206</f>
        <v>0</v>
      </c>
      <c r="N233" s="235">
        <f>+N179+N206</f>
        <v>0</v>
      </c>
      <c r="O233" s="236">
        <f>M233+N233</f>
        <v>0</v>
      </c>
      <c r="P233" s="237">
        <f>+P179+P206</f>
        <v>0</v>
      </c>
      <c r="Q233" s="265">
        <f>O233+P233</f>
        <v>0</v>
      </c>
      <c r="R233" s="234">
        <f>+R179+R206</f>
        <v>0</v>
      </c>
      <c r="S233" s="235">
        <f>+S179+S206</f>
        <v>0</v>
      </c>
      <c r="T233" s="236">
        <f t="shared" si="297"/>
        <v>0</v>
      </c>
      <c r="U233" s="237">
        <f>+U179+U206</f>
        <v>0</v>
      </c>
      <c r="V233" s="265">
        <f>T233+U233</f>
        <v>0</v>
      </c>
      <c r="W233" s="238">
        <f t="shared" ref="W233" si="307">IF(Q233=0,0,((V233/Q233)-1)*100)</f>
        <v>0</v>
      </c>
    </row>
    <row r="234" spans="1:23" ht="13.5" thickBot="1" x14ac:dyDescent="0.25">
      <c r="L234" s="218" t="s">
        <v>66</v>
      </c>
      <c r="M234" s="234">
        <f>+M180+M207</f>
        <v>0</v>
      </c>
      <c r="N234" s="235">
        <f>+N180+N207</f>
        <v>0</v>
      </c>
      <c r="O234" s="236">
        <f>M234+N234</f>
        <v>0</v>
      </c>
      <c r="P234" s="237">
        <f>+P180+P207</f>
        <v>0</v>
      </c>
      <c r="Q234" s="265">
        <f>O234+P234</f>
        <v>0</v>
      </c>
      <c r="R234" s="234">
        <f>+R180+R207</f>
        <v>0</v>
      </c>
      <c r="S234" s="235">
        <f>+S180+S207</f>
        <v>0</v>
      </c>
      <c r="T234" s="236">
        <f>R234+S234</f>
        <v>0</v>
      </c>
      <c r="U234" s="237">
        <f>+U180+U207</f>
        <v>0</v>
      </c>
      <c r="V234" s="265">
        <f>T234+U234</f>
        <v>0</v>
      </c>
      <c r="W234" s="238">
        <f t="shared" ref="W234:W235" si="308">IF(Q234=0,0,((V234/Q234)-1)*100)</f>
        <v>0</v>
      </c>
    </row>
    <row r="235" spans="1:23" ht="14.25" thickTop="1" thickBot="1" x14ac:dyDescent="0.25">
      <c r="L235" s="239" t="s">
        <v>67</v>
      </c>
      <c r="M235" s="240">
        <f>M232+M233+M234</f>
        <v>2</v>
      </c>
      <c r="N235" s="241">
        <f t="shared" ref="N235" si="309">N232+N233+N234</f>
        <v>0</v>
      </c>
      <c r="O235" s="242">
        <f t="shared" ref="O235" si="310">O232+O233+O234</f>
        <v>2</v>
      </c>
      <c r="P235" s="240">
        <f t="shared" ref="P235" si="311">P232+P233+P234</f>
        <v>0</v>
      </c>
      <c r="Q235" s="242">
        <f t="shared" ref="Q235" si="312">Q232+Q233+Q234</f>
        <v>2</v>
      </c>
      <c r="R235" s="240">
        <f t="shared" ref="R235" si="313">R232+R233+R234</f>
        <v>0</v>
      </c>
      <c r="S235" s="241">
        <f t="shared" ref="S235" si="314">S232+S233+S234</f>
        <v>0</v>
      </c>
      <c r="T235" s="242">
        <f t="shared" ref="T235" si="315">T232+T233+T234</f>
        <v>0</v>
      </c>
      <c r="U235" s="240">
        <f t="shared" ref="U235" si="316">U232+U233+U234</f>
        <v>0</v>
      </c>
      <c r="V235" s="242">
        <f t="shared" ref="V235" si="317">V232+V233+V234</f>
        <v>0</v>
      </c>
      <c r="W235" s="243">
        <f t="shared" si="308"/>
        <v>-100</v>
      </c>
    </row>
    <row r="236" spans="1:23" ht="14.25" thickTop="1" thickBot="1" x14ac:dyDescent="0.25">
      <c r="L236" s="239" t="s">
        <v>68</v>
      </c>
      <c r="M236" s="240">
        <f>+M228+M232+M233+M234</f>
        <v>5</v>
      </c>
      <c r="N236" s="241">
        <f t="shared" ref="N236:V236" si="318">+N228+N232+N233+N234</f>
        <v>0</v>
      </c>
      <c r="O236" s="242">
        <f t="shared" si="318"/>
        <v>5</v>
      </c>
      <c r="P236" s="240">
        <f t="shared" si="318"/>
        <v>0</v>
      </c>
      <c r="Q236" s="242">
        <f t="shared" si="318"/>
        <v>5</v>
      </c>
      <c r="R236" s="240">
        <f t="shared" si="318"/>
        <v>0</v>
      </c>
      <c r="S236" s="241">
        <f t="shared" si="318"/>
        <v>0</v>
      </c>
      <c r="T236" s="242">
        <f t="shared" si="318"/>
        <v>0</v>
      </c>
      <c r="U236" s="240">
        <f t="shared" si="318"/>
        <v>0</v>
      </c>
      <c r="V236" s="242">
        <f t="shared" si="318"/>
        <v>0</v>
      </c>
      <c r="W236" s="243">
        <f>IF(Q236=0,0,((V236/Q236)-1)*100)</f>
        <v>-100</v>
      </c>
    </row>
    <row r="237" spans="1:23" ht="14.25" thickTop="1" thickBot="1" x14ac:dyDescent="0.25">
      <c r="L237" s="218" t="s">
        <v>18</v>
      </c>
      <c r="M237" s="234">
        <f>+M183+M210</f>
        <v>0</v>
      </c>
      <c r="N237" s="235">
        <f>+N183+N210</f>
        <v>0</v>
      </c>
      <c r="O237" s="244">
        <f>M237+N237</f>
        <v>0</v>
      </c>
      <c r="P237" s="245">
        <f>+P183+P210</f>
        <v>0</v>
      </c>
      <c r="Q237" s="265">
        <f>O237+P237</f>
        <v>0</v>
      </c>
      <c r="R237" s="234"/>
      <c r="S237" s="235"/>
      <c r="T237" s="244"/>
      <c r="U237" s="245"/>
      <c r="V237" s="265"/>
      <c r="W237" s="238"/>
    </row>
    <row r="238" spans="1:23" ht="14.25" thickTop="1" thickBot="1" x14ac:dyDescent="0.25">
      <c r="L238" s="246" t="s">
        <v>19</v>
      </c>
      <c r="M238" s="247">
        <f t="shared" ref="M238:Q238" si="319">+M233+M234+M237</f>
        <v>0</v>
      </c>
      <c r="N238" s="247">
        <f t="shared" si="319"/>
        <v>0</v>
      </c>
      <c r="O238" s="248">
        <f t="shared" si="319"/>
        <v>0</v>
      </c>
      <c r="P238" s="249">
        <f t="shared" si="319"/>
        <v>0</v>
      </c>
      <c r="Q238" s="248">
        <f t="shared" si="319"/>
        <v>0</v>
      </c>
      <c r="R238" s="247"/>
      <c r="S238" s="247"/>
      <c r="T238" s="248"/>
      <c r="U238" s="249"/>
      <c r="V238" s="248"/>
      <c r="W238" s="243"/>
    </row>
    <row r="239" spans="1:23" ht="13.5" thickTop="1" x14ac:dyDescent="0.2">
      <c r="A239" s="324"/>
      <c r="K239" s="324"/>
      <c r="L239" s="218" t="s">
        <v>21</v>
      </c>
      <c r="M239" s="234">
        <f t="shared" ref="M239:N241" si="320">+M185+M212</f>
        <v>0</v>
      </c>
      <c r="N239" s="235">
        <f t="shared" si="320"/>
        <v>0</v>
      </c>
      <c r="O239" s="244">
        <f>M239+N239</f>
        <v>0</v>
      </c>
      <c r="P239" s="251">
        <f>+P185+P212</f>
        <v>0</v>
      </c>
      <c r="Q239" s="265">
        <f>O239+P239</f>
        <v>0</v>
      </c>
      <c r="R239" s="234"/>
      <c r="S239" s="235"/>
      <c r="T239" s="244"/>
      <c r="U239" s="251"/>
      <c r="V239" s="265"/>
      <c r="W239" s="238"/>
    </row>
    <row r="240" spans="1:23" x14ac:dyDescent="0.2">
      <c r="A240" s="324"/>
      <c r="K240" s="324"/>
      <c r="L240" s="218" t="s">
        <v>22</v>
      </c>
      <c r="M240" s="234">
        <f t="shared" si="320"/>
        <v>0</v>
      </c>
      <c r="N240" s="235">
        <f t="shared" si="320"/>
        <v>0</v>
      </c>
      <c r="O240" s="244">
        <f>M240+N240</f>
        <v>0</v>
      </c>
      <c r="P240" s="237">
        <f>+P186+P213</f>
        <v>0</v>
      </c>
      <c r="Q240" s="265">
        <f>O240+P240</f>
        <v>0</v>
      </c>
      <c r="R240" s="234"/>
      <c r="S240" s="235"/>
      <c r="T240" s="244"/>
      <c r="U240" s="237"/>
      <c r="V240" s="265"/>
      <c r="W240" s="238"/>
    </row>
    <row r="241" spans="1:23" ht="13.5" thickBot="1" x14ac:dyDescent="0.25">
      <c r="A241" s="324"/>
      <c r="K241" s="324"/>
      <c r="L241" s="218" t="s">
        <v>23</v>
      </c>
      <c r="M241" s="234">
        <f t="shared" si="320"/>
        <v>0</v>
      </c>
      <c r="N241" s="235">
        <f t="shared" si="320"/>
        <v>0</v>
      </c>
      <c r="O241" s="244">
        <f t="shared" ref="O241" si="321">M241+N241</f>
        <v>0</v>
      </c>
      <c r="P241" s="237">
        <f>+P187+P214</f>
        <v>0</v>
      </c>
      <c r="Q241" s="265">
        <f t="shared" ref="Q241" si="322">O241+P241</f>
        <v>0</v>
      </c>
      <c r="R241" s="234"/>
      <c r="S241" s="235"/>
      <c r="T241" s="244"/>
      <c r="U241" s="237"/>
      <c r="V241" s="265"/>
      <c r="W241" s="238"/>
    </row>
    <row r="242" spans="1:23" ht="14.25" thickTop="1" thickBot="1" x14ac:dyDescent="0.25">
      <c r="L242" s="239" t="s">
        <v>40</v>
      </c>
      <c r="M242" s="240">
        <f t="shared" ref="M242:Q242" si="323">+M239+M240+M241</f>
        <v>0</v>
      </c>
      <c r="N242" s="241">
        <f t="shared" si="323"/>
        <v>0</v>
      </c>
      <c r="O242" s="242">
        <f t="shared" si="323"/>
        <v>0</v>
      </c>
      <c r="P242" s="240">
        <f t="shared" si="323"/>
        <v>0</v>
      </c>
      <c r="Q242" s="242">
        <f t="shared" si="323"/>
        <v>0</v>
      </c>
      <c r="R242" s="240"/>
      <c r="S242" s="241"/>
      <c r="T242" s="242"/>
      <c r="U242" s="240"/>
      <c r="V242" s="242"/>
      <c r="W242" s="243"/>
    </row>
    <row r="243" spans="1:23" ht="14.25" thickTop="1" thickBot="1" x14ac:dyDescent="0.25">
      <c r="L243" s="239" t="s">
        <v>63</v>
      </c>
      <c r="M243" s="240">
        <f t="shared" ref="M243:Q243" si="324">+M228+M232+M238+M242</f>
        <v>5</v>
      </c>
      <c r="N243" s="241">
        <f t="shared" si="324"/>
        <v>0</v>
      </c>
      <c r="O243" s="242">
        <f t="shared" si="324"/>
        <v>5</v>
      </c>
      <c r="P243" s="240">
        <f t="shared" si="324"/>
        <v>0</v>
      </c>
      <c r="Q243" s="242">
        <f t="shared" si="324"/>
        <v>5</v>
      </c>
      <c r="R243" s="240"/>
      <c r="S243" s="241"/>
      <c r="T243" s="242"/>
      <c r="U243" s="240"/>
      <c r="V243" s="242"/>
      <c r="W243" s="243"/>
    </row>
    <row r="244" spans="1:23" ht="13.5" thickTop="1" x14ac:dyDescent="0.2">
      <c r="L244" s="252" t="s">
        <v>60</v>
      </c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</row>
  </sheetData>
  <sheetProtection algorithmName="SHA-512" hashValue="rg/NphMGURM9zvwJb7jVA7jN4coYGdEuOmEEvPf2AxcNS5gH9vEIGJh0lCGPDrFIXimCWjWULahJs3LZGh0QOA==" saltValue="cBivJBk3HEAWSTZPV3XGsw==" spinCount="100000" sheet="1" objects="1" scenarios="1"/>
  <mergeCells count="42">
    <mergeCell ref="L83:W83"/>
    <mergeCell ref="L84:W84"/>
    <mergeCell ref="L110:W110"/>
    <mergeCell ref="L111:W111"/>
    <mergeCell ref="L137:W137"/>
    <mergeCell ref="M86:Q86"/>
    <mergeCell ref="R86:V86"/>
    <mergeCell ref="M113:Q113"/>
    <mergeCell ref="R113:V113"/>
    <mergeCell ref="B56:I56"/>
    <mergeCell ref="L56:W56"/>
    <mergeCell ref="B57:I57"/>
    <mergeCell ref="L57:W57"/>
    <mergeCell ref="C59:E59"/>
    <mergeCell ref="F59:H59"/>
    <mergeCell ref="M59:Q59"/>
    <mergeCell ref="R59:V59"/>
    <mergeCell ref="B29:I29"/>
    <mergeCell ref="L29:W29"/>
    <mergeCell ref="C32:E32"/>
    <mergeCell ref="F32:H32"/>
    <mergeCell ref="M32:Q32"/>
    <mergeCell ref="R32:V32"/>
    <mergeCell ref="B30:I30"/>
    <mergeCell ref="L30:W30"/>
    <mergeCell ref="B2:I2"/>
    <mergeCell ref="B3:I3"/>
    <mergeCell ref="C5:E5"/>
    <mergeCell ref="F5:H5"/>
    <mergeCell ref="L2:W2"/>
    <mergeCell ref="L3:W3"/>
    <mergeCell ref="M5:Q5"/>
    <mergeCell ref="R5:V5"/>
    <mergeCell ref="L218:W218"/>
    <mergeCell ref="L219:W219"/>
    <mergeCell ref="L138:W138"/>
    <mergeCell ref="L164:W164"/>
    <mergeCell ref="L165:W165"/>
    <mergeCell ref="L191:W191"/>
    <mergeCell ref="L192:W192"/>
    <mergeCell ref="M140:Q140"/>
    <mergeCell ref="R140:V140"/>
  </mergeCells>
  <conditionalFormatting sqref="K50:K58 A50:A58 A131:A139 K131:K139 K212:K220 A212:A220 K239:K1048576 A239:A1048576 K33:K42 A33:A42 K60:K69 A60:A69 K195:K204 A195:A204 K222:K231 A222:A231 A114:A123 K114:K123 A141:A150 K141:K150 K158:K177 A158:A177 A1:A18 A20:A31 K1:K18 K20:K31 K48 K44:K45 A48 A44:A45 K75 K71:K72 A75 A71:A72 K77:K99 K101:K112 A77:A99 A101:A112 K129 K125:K126 A129 A125:A126 K156 K152:K153 A156 A152:A153 A183:A193 A179:A180 K183:K193 K179:K180 K210 K206:K207 A210 A206:A207 K237 K233:K234 A237 A233:A234">
    <cfRule type="containsText" dxfId="121" priority="617" operator="containsText" text="NOT OK">
      <formula>NOT(ISERROR(SEARCH("NOT OK",A1)))</formula>
    </cfRule>
  </conditionalFormatting>
  <conditionalFormatting sqref="A32 K32">
    <cfRule type="containsText" dxfId="120" priority="455" operator="containsText" text="NOT OK">
      <formula>NOT(ISERROR(SEARCH("NOT OK",A32)))</formula>
    </cfRule>
  </conditionalFormatting>
  <conditionalFormatting sqref="A59 K59">
    <cfRule type="containsText" dxfId="119" priority="454" operator="containsText" text="NOT OK">
      <formula>NOT(ISERROR(SEARCH("NOT OK",A59)))</formula>
    </cfRule>
  </conditionalFormatting>
  <conditionalFormatting sqref="A194 K194">
    <cfRule type="containsText" dxfId="118" priority="451" operator="containsText" text="NOT OK">
      <formula>NOT(ISERROR(SEARCH("NOT OK",A194)))</formula>
    </cfRule>
  </conditionalFormatting>
  <conditionalFormatting sqref="K113 A113">
    <cfRule type="containsText" dxfId="117" priority="453" operator="containsText" text="NOT OK">
      <formula>NOT(ISERROR(SEARCH("NOT OK",A113)))</formula>
    </cfRule>
  </conditionalFormatting>
  <conditionalFormatting sqref="K140 A140">
    <cfRule type="containsText" dxfId="116" priority="452" operator="containsText" text="NOT OK">
      <formula>NOT(ISERROR(SEARCH("NOT OK",A140)))</formula>
    </cfRule>
  </conditionalFormatting>
  <conditionalFormatting sqref="A221 K221">
    <cfRule type="containsText" dxfId="115" priority="450" operator="containsText" text="NOT OK">
      <formula>NOT(ISERROR(SEARCH("NOT OK",A221)))</formula>
    </cfRule>
  </conditionalFormatting>
  <conditionalFormatting sqref="A15:A16 K15:K16">
    <cfRule type="containsText" dxfId="114" priority="449" operator="containsText" text="NOT OK">
      <formula>NOT(ISERROR(SEARCH("NOT OK",A15)))</formula>
    </cfRule>
  </conditionalFormatting>
  <conditionalFormatting sqref="K42 A42">
    <cfRule type="containsText" dxfId="113" priority="448" operator="containsText" text="NOT OK">
      <formula>NOT(ISERROR(SEARCH("NOT OK",A42)))</formula>
    </cfRule>
  </conditionalFormatting>
  <conditionalFormatting sqref="K69 A69">
    <cfRule type="containsText" dxfId="112" priority="446" operator="containsText" text="NOT OK">
      <formula>NOT(ISERROR(SEARCH("NOT OK",A69)))</formula>
    </cfRule>
  </conditionalFormatting>
  <conditionalFormatting sqref="A123 K123">
    <cfRule type="containsText" dxfId="111" priority="443" operator="containsText" text="NOT OK">
      <formula>NOT(ISERROR(SEARCH("NOT OK",A123)))</formula>
    </cfRule>
  </conditionalFormatting>
  <conditionalFormatting sqref="K150 A150">
    <cfRule type="containsText" dxfId="110" priority="441" operator="containsText" text="NOT OK">
      <formula>NOT(ISERROR(SEARCH("NOT OK",A150)))</formula>
    </cfRule>
  </conditionalFormatting>
  <conditionalFormatting sqref="K204 A204">
    <cfRule type="containsText" dxfId="109" priority="438" operator="containsText" text="NOT OK">
      <formula>NOT(ISERROR(SEARCH("NOT OK",A204)))</formula>
    </cfRule>
  </conditionalFormatting>
  <conditionalFormatting sqref="K231 A231">
    <cfRule type="containsText" dxfId="108" priority="436" operator="containsText" text="NOT OK">
      <formula>NOT(ISERROR(SEARCH("NOT OK",A231)))</formula>
    </cfRule>
  </conditionalFormatting>
  <conditionalFormatting sqref="A231 K231">
    <cfRule type="containsText" dxfId="107" priority="434" operator="containsText" text="NOT OK">
      <formula>NOT(ISERROR(SEARCH("NOT OK",A231)))</formula>
    </cfRule>
  </conditionalFormatting>
  <conditionalFormatting sqref="A27 K27">
    <cfRule type="containsText" dxfId="106" priority="409" operator="containsText" text="NOT OK">
      <formula>NOT(ISERROR(SEARCH("NOT OK",A27)))</formula>
    </cfRule>
  </conditionalFormatting>
  <conditionalFormatting sqref="K108 A108">
    <cfRule type="containsText" dxfId="105" priority="404" operator="containsText" text="NOT OK">
      <formula>NOT(ISERROR(SEARCH("NOT OK",A108)))</formula>
    </cfRule>
  </conditionalFormatting>
  <conditionalFormatting sqref="A189 K189">
    <cfRule type="containsText" dxfId="104" priority="398" operator="containsText" text="NOT OK">
      <formula>NOT(ISERROR(SEARCH("NOT OK",A189)))</formula>
    </cfRule>
  </conditionalFormatting>
  <conditionalFormatting sqref="A54 K54">
    <cfRule type="containsText" dxfId="103" priority="333" operator="containsText" text="NOT OK">
      <formula>NOT(ISERROR(SEARCH("NOT OK",A54)))</formula>
    </cfRule>
  </conditionalFormatting>
  <conditionalFormatting sqref="A81 K81">
    <cfRule type="containsText" dxfId="102" priority="331" operator="containsText" text="NOT OK">
      <formula>NOT(ISERROR(SEARCH("NOT OK",A81)))</formula>
    </cfRule>
  </conditionalFormatting>
  <conditionalFormatting sqref="K135 A135">
    <cfRule type="containsText" dxfId="101" priority="330" operator="containsText" text="NOT OK">
      <formula>NOT(ISERROR(SEARCH("NOT OK",A135)))</formula>
    </cfRule>
  </conditionalFormatting>
  <conditionalFormatting sqref="K162 A162">
    <cfRule type="containsText" dxfId="100" priority="328" operator="containsText" text="NOT OK">
      <formula>NOT(ISERROR(SEARCH("NOT OK",A162)))</formula>
    </cfRule>
  </conditionalFormatting>
  <conditionalFormatting sqref="A216 K216">
    <cfRule type="containsText" dxfId="99" priority="326" operator="containsText" text="NOT OK">
      <formula>NOT(ISERROR(SEARCH("NOT OK",A216)))</formula>
    </cfRule>
  </conditionalFormatting>
  <conditionalFormatting sqref="A243 K243">
    <cfRule type="containsText" dxfId="98" priority="324" operator="containsText" text="NOT OK">
      <formula>NOT(ISERROR(SEARCH("NOT OK",A243)))</formula>
    </cfRule>
  </conditionalFormatting>
  <conditionalFormatting sqref="A49:A51 K49:K51">
    <cfRule type="containsText" dxfId="97" priority="181" operator="containsText" text="NOT OK">
      <formula>NOT(ISERROR(SEARCH("NOT OK",A49)))</formula>
    </cfRule>
  </conditionalFormatting>
  <conditionalFormatting sqref="A76:A78 K76:K78">
    <cfRule type="containsText" dxfId="96" priority="177" operator="containsText" text="NOT OK">
      <formula>NOT(ISERROR(SEARCH("NOT OK",A76)))</formula>
    </cfRule>
  </conditionalFormatting>
  <conditionalFormatting sqref="A130:A132 K130:K132">
    <cfRule type="containsText" dxfId="95" priority="173" operator="containsText" text="NOT OK">
      <formula>NOT(ISERROR(SEARCH("NOT OK",A130)))</formula>
    </cfRule>
  </conditionalFormatting>
  <conditionalFormatting sqref="A157:A159 K157:K159">
    <cfRule type="containsText" dxfId="94" priority="170" operator="containsText" text="NOT OK">
      <formula>NOT(ISERROR(SEARCH("NOT OK",A157)))</formula>
    </cfRule>
  </conditionalFormatting>
  <conditionalFormatting sqref="K211:K213 A211:A213">
    <cfRule type="containsText" dxfId="93" priority="167" operator="containsText" text="NOT OK">
      <formula>NOT(ISERROR(SEARCH("NOT OK",A211)))</formula>
    </cfRule>
  </conditionalFormatting>
  <conditionalFormatting sqref="K238:K240 A238:A240">
    <cfRule type="containsText" dxfId="92" priority="164" operator="containsText" text="NOT OK">
      <formula>NOT(ISERROR(SEARCH("NOT OK",A238)))</formula>
    </cfRule>
  </conditionalFormatting>
  <conditionalFormatting sqref="A20 K20">
    <cfRule type="containsText" dxfId="91" priority="117" operator="containsText" text="NOT OK">
      <formula>NOT(ISERROR(SEARCH("NOT OK",A20)))</formula>
    </cfRule>
  </conditionalFormatting>
  <conditionalFormatting sqref="K101 A101">
    <cfRule type="containsText" dxfId="90" priority="114" operator="containsText" text="NOT OK">
      <formula>NOT(ISERROR(SEARCH("NOT OK",A101)))</formula>
    </cfRule>
  </conditionalFormatting>
  <conditionalFormatting sqref="K43 A43">
    <cfRule type="containsText" dxfId="89" priority="59" operator="containsText" text="NOT OK">
      <formula>NOT(ISERROR(SEARCH("NOT OK",A43)))</formula>
    </cfRule>
  </conditionalFormatting>
  <conditionalFormatting sqref="K232 A232">
    <cfRule type="containsText" dxfId="88" priority="51" operator="containsText" text="NOT OK">
      <formula>NOT(ISERROR(SEARCH("NOT OK",A232)))</formula>
    </cfRule>
  </conditionalFormatting>
  <conditionalFormatting sqref="A43 K43">
    <cfRule type="containsText" dxfId="87" priority="58" operator="containsText" text="NOT OK">
      <formula>NOT(ISERROR(SEARCH("NOT OK",A43)))</formula>
    </cfRule>
  </conditionalFormatting>
  <conditionalFormatting sqref="K19 A19">
    <cfRule type="containsText" dxfId="86" priority="49" operator="containsText" text="NOT OK">
      <formula>NOT(ISERROR(SEARCH("NOT OK",A19)))</formula>
    </cfRule>
  </conditionalFormatting>
  <conditionalFormatting sqref="K70 A70">
    <cfRule type="containsText" dxfId="85" priority="46" operator="containsText" text="NOT OK">
      <formula>NOT(ISERROR(SEARCH("NOT OK",A70)))</formula>
    </cfRule>
  </conditionalFormatting>
  <conditionalFormatting sqref="A70 K70">
    <cfRule type="containsText" dxfId="84" priority="45" operator="containsText" text="NOT OK">
      <formula>NOT(ISERROR(SEARCH("NOT OK",A70)))</formula>
    </cfRule>
  </conditionalFormatting>
  <conditionalFormatting sqref="K100 A100">
    <cfRule type="containsText" dxfId="83" priority="38" operator="containsText" text="NOT OK">
      <formula>NOT(ISERROR(SEARCH("NOT OK",A100)))</formula>
    </cfRule>
  </conditionalFormatting>
  <conditionalFormatting sqref="A124 K124">
    <cfRule type="containsText" dxfId="82" priority="37" operator="containsText" text="NOT OK">
      <formula>NOT(ISERROR(SEARCH("NOT OK",A124)))</formula>
    </cfRule>
  </conditionalFormatting>
  <conditionalFormatting sqref="A151 K151">
    <cfRule type="containsText" dxfId="81" priority="32" operator="containsText" text="NOT OK">
      <formula>NOT(ISERROR(SEARCH("NOT OK",A151)))</formula>
    </cfRule>
  </conditionalFormatting>
  <conditionalFormatting sqref="A182 K182">
    <cfRule type="containsText" dxfId="80" priority="25" operator="containsText" text="NOT OK">
      <formula>NOT(ISERROR(SEARCH("NOT OK",A182)))</formula>
    </cfRule>
  </conditionalFormatting>
  <conditionalFormatting sqref="K181 A181">
    <cfRule type="containsText" dxfId="79" priority="24" operator="containsText" text="NOT OK">
      <formula>NOT(ISERROR(SEARCH("NOT OK",A181)))</formula>
    </cfRule>
  </conditionalFormatting>
  <conditionalFormatting sqref="K178 A178">
    <cfRule type="containsText" dxfId="78" priority="26" operator="containsText" text="NOT OK">
      <formula>NOT(ISERROR(SEARCH("NOT OK",A178)))</formula>
    </cfRule>
  </conditionalFormatting>
  <conditionalFormatting sqref="K205 A205">
    <cfRule type="containsText" dxfId="77" priority="23" operator="containsText" text="NOT OK">
      <formula>NOT(ISERROR(SEARCH("NOT OK",A205)))</formula>
    </cfRule>
  </conditionalFormatting>
  <conditionalFormatting sqref="A47 K47">
    <cfRule type="containsText" dxfId="76" priority="16" operator="containsText" text="NOT OK">
      <formula>NOT(ISERROR(SEARCH("NOT OK",A47)))</formula>
    </cfRule>
  </conditionalFormatting>
  <conditionalFormatting sqref="A47 K47">
    <cfRule type="containsText" dxfId="75" priority="15" operator="containsText" text="NOT OK">
      <formula>NOT(ISERROR(SEARCH("NOT OK",A47)))</formula>
    </cfRule>
  </conditionalFormatting>
  <conditionalFormatting sqref="K46 A46">
    <cfRule type="containsText" dxfId="74" priority="14" operator="containsText" text="NOT OK">
      <formula>NOT(ISERROR(SEARCH("NOT OK",A46)))</formula>
    </cfRule>
  </conditionalFormatting>
  <conditionalFormatting sqref="A74 K74">
    <cfRule type="containsText" dxfId="73" priority="13" operator="containsText" text="NOT OK">
      <formula>NOT(ISERROR(SEARCH("NOT OK",A74)))</formula>
    </cfRule>
  </conditionalFormatting>
  <conditionalFormatting sqref="A74 K74">
    <cfRule type="containsText" dxfId="72" priority="12" operator="containsText" text="NOT OK">
      <formula>NOT(ISERROR(SEARCH("NOT OK",A74)))</formula>
    </cfRule>
  </conditionalFormatting>
  <conditionalFormatting sqref="K73 A73">
    <cfRule type="containsText" dxfId="71" priority="11" operator="containsText" text="NOT OK">
      <formula>NOT(ISERROR(SEARCH("NOT OK",A73)))</formula>
    </cfRule>
  </conditionalFormatting>
  <conditionalFormatting sqref="K128 A128">
    <cfRule type="containsText" dxfId="70" priority="10" operator="containsText" text="NOT OK">
      <formula>NOT(ISERROR(SEARCH("NOT OK",A128)))</formula>
    </cfRule>
  </conditionalFormatting>
  <conditionalFormatting sqref="K128 A128">
    <cfRule type="containsText" dxfId="69" priority="9" operator="containsText" text="NOT OK">
      <formula>NOT(ISERROR(SEARCH("NOT OK",A128)))</formula>
    </cfRule>
  </conditionalFormatting>
  <conditionalFormatting sqref="K127 A127">
    <cfRule type="containsText" dxfId="68" priority="8" operator="containsText" text="NOT OK">
      <formula>NOT(ISERROR(SEARCH("NOT OK",A127)))</formula>
    </cfRule>
  </conditionalFormatting>
  <conditionalFormatting sqref="K155 A155">
    <cfRule type="containsText" dxfId="67" priority="7" operator="containsText" text="NOT OK">
      <formula>NOT(ISERROR(SEARCH("NOT OK",A155)))</formula>
    </cfRule>
  </conditionalFormatting>
  <conditionalFormatting sqref="K155 A155">
    <cfRule type="containsText" dxfId="66" priority="6" operator="containsText" text="NOT OK">
      <formula>NOT(ISERROR(SEARCH("NOT OK",A155)))</formula>
    </cfRule>
  </conditionalFormatting>
  <conditionalFormatting sqref="K154 A154">
    <cfRule type="containsText" dxfId="65" priority="5" operator="containsText" text="NOT OK">
      <formula>NOT(ISERROR(SEARCH("NOT OK",A154)))</formula>
    </cfRule>
  </conditionalFormatting>
  <conditionalFormatting sqref="A209 K209">
    <cfRule type="containsText" dxfId="64" priority="4" operator="containsText" text="NOT OK">
      <formula>NOT(ISERROR(SEARCH("NOT OK",A209)))</formula>
    </cfRule>
  </conditionalFormatting>
  <conditionalFormatting sqref="K208 A208">
    <cfRule type="containsText" dxfId="63" priority="3" operator="containsText" text="NOT OK">
      <formula>NOT(ISERROR(SEARCH("NOT OK",A208)))</formula>
    </cfRule>
  </conditionalFormatting>
  <conditionalFormatting sqref="A236 K236">
    <cfRule type="containsText" dxfId="62" priority="2" operator="containsText" text="NOT OK">
      <formula>NOT(ISERROR(SEARCH("NOT OK",A236)))</formula>
    </cfRule>
  </conditionalFormatting>
  <conditionalFormatting sqref="K235 A235">
    <cfRule type="containsText" dxfId="61" priority="1" operator="containsText" text="NOT OK">
      <formula>NOT(ISERROR(SEARCH("NOT OK",A235)))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 : Mae Fah Luang Chiang Rai International Airport</oddHeader>
  </headerFooter>
  <rowBreaks count="2" manualBreakCount="2">
    <brk id="85" min="11" max="22" man="1"/>
    <brk id="169" min="11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W244"/>
  <sheetViews>
    <sheetView tabSelected="1" zoomScaleNormal="100" workbookViewId="0">
      <selection activeCell="A11" sqref="A11"/>
    </sheetView>
  </sheetViews>
  <sheetFormatPr defaultColWidth="7" defaultRowHeight="12.75" x14ac:dyDescent="0.2"/>
  <cols>
    <col min="1" max="1" width="7" style="3"/>
    <col min="2" max="2" width="12.42578125" style="1" customWidth="1"/>
    <col min="3" max="3" width="12.5703125" style="1" customWidth="1"/>
    <col min="4" max="4" width="13.42578125" style="1" customWidth="1"/>
    <col min="5" max="5" width="13" style="1" customWidth="1"/>
    <col min="6" max="6" width="12.7109375" style="1" customWidth="1"/>
    <col min="7" max="7" width="12.5703125" style="1" customWidth="1"/>
    <col min="8" max="8" width="13.28515625" style="1" customWidth="1"/>
    <col min="9" max="9" width="12.140625" style="2" customWidth="1"/>
    <col min="10" max="10" width="7" style="1" customWidth="1"/>
    <col min="11" max="11" width="7" style="3"/>
    <col min="12" max="12" width="13" style="1" customWidth="1"/>
    <col min="13" max="13" width="14.85546875" style="1" customWidth="1"/>
    <col min="14" max="14" width="15.140625" style="1" customWidth="1"/>
    <col min="15" max="15" width="15.5703125" style="1" customWidth="1"/>
    <col min="16" max="16" width="13" style="1" customWidth="1"/>
    <col min="17" max="17" width="13.140625" style="1" customWidth="1"/>
    <col min="18" max="18" width="13.85546875" style="1" customWidth="1"/>
    <col min="19" max="19" width="14" style="1" customWidth="1"/>
    <col min="20" max="20" width="16.28515625" style="1" customWidth="1"/>
    <col min="21" max="21" width="13.28515625" style="1" customWidth="1"/>
    <col min="22" max="22" width="13.85546875" style="1" customWidth="1"/>
    <col min="23" max="23" width="14.85546875" style="2" customWidth="1"/>
    <col min="24" max="16384" width="7" style="1"/>
  </cols>
  <sheetData>
    <row r="1" spans="1:23" ht="13.5" thickBot="1" x14ac:dyDescent="0.25"/>
    <row r="2" spans="1:23" ht="13.5" thickTop="1" x14ac:dyDescent="0.2">
      <c r="B2" s="528" t="s">
        <v>0</v>
      </c>
      <c r="C2" s="529"/>
      <c r="D2" s="529"/>
      <c r="E2" s="529"/>
      <c r="F2" s="529"/>
      <c r="G2" s="529"/>
      <c r="H2" s="529"/>
      <c r="I2" s="530"/>
      <c r="J2" s="3"/>
      <c r="L2" s="531" t="s">
        <v>1</v>
      </c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3"/>
    </row>
    <row r="3" spans="1:23" ht="13.5" thickBot="1" x14ac:dyDescent="0.25">
      <c r="B3" s="534" t="s">
        <v>46</v>
      </c>
      <c r="C3" s="535"/>
      <c r="D3" s="535"/>
      <c r="E3" s="535"/>
      <c r="F3" s="535"/>
      <c r="G3" s="535"/>
      <c r="H3" s="535"/>
      <c r="I3" s="536"/>
      <c r="J3" s="3"/>
      <c r="L3" s="537" t="s">
        <v>48</v>
      </c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9"/>
    </row>
    <row r="4" spans="1:23" ht="14.25" thickTop="1" thickBot="1" x14ac:dyDescent="0.25">
      <c r="B4" s="101"/>
      <c r="C4" s="102"/>
      <c r="D4" s="102"/>
      <c r="E4" s="102"/>
      <c r="F4" s="102"/>
      <c r="G4" s="102"/>
      <c r="H4" s="102"/>
      <c r="I4" s="103"/>
      <c r="J4" s="3"/>
      <c r="L4" s="15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3" ht="14.25" thickTop="1" thickBot="1" x14ac:dyDescent="0.25">
      <c r="B5" s="104"/>
      <c r="C5" s="540" t="s">
        <v>64</v>
      </c>
      <c r="D5" s="541"/>
      <c r="E5" s="542"/>
      <c r="F5" s="540" t="s">
        <v>65</v>
      </c>
      <c r="G5" s="541"/>
      <c r="H5" s="542"/>
      <c r="I5" s="105" t="s">
        <v>2</v>
      </c>
      <c r="J5" s="3"/>
      <c r="L5" s="11"/>
      <c r="M5" s="543" t="s">
        <v>64</v>
      </c>
      <c r="N5" s="544"/>
      <c r="O5" s="544"/>
      <c r="P5" s="544"/>
      <c r="Q5" s="545"/>
      <c r="R5" s="543" t="s">
        <v>65</v>
      </c>
      <c r="S5" s="544"/>
      <c r="T5" s="544"/>
      <c r="U5" s="544"/>
      <c r="V5" s="545"/>
      <c r="W5" s="12" t="s">
        <v>2</v>
      </c>
    </row>
    <row r="6" spans="1:23" ht="13.5" thickTop="1" x14ac:dyDescent="0.2">
      <c r="B6" s="106" t="s">
        <v>3</v>
      </c>
      <c r="C6" s="107"/>
      <c r="D6" s="108"/>
      <c r="E6" s="109"/>
      <c r="F6" s="107"/>
      <c r="G6" s="108"/>
      <c r="H6" s="109"/>
      <c r="I6" s="110" t="s">
        <v>4</v>
      </c>
      <c r="J6" s="3"/>
      <c r="L6" s="13" t="s">
        <v>3</v>
      </c>
      <c r="M6" s="19"/>
      <c r="N6" s="15"/>
      <c r="O6" s="16"/>
      <c r="P6" s="17"/>
      <c r="Q6" s="20"/>
      <c r="R6" s="19"/>
      <c r="S6" s="15"/>
      <c r="T6" s="16"/>
      <c r="U6" s="17"/>
      <c r="V6" s="20"/>
      <c r="W6" s="21" t="s">
        <v>4</v>
      </c>
    </row>
    <row r="7" spans="1:23" ht="13.5" thickBot="1" x14ac:dyDescent="0.25">
      <c r="B7" s="111"/>
      <c r="C7" s="112" t="s">
        <v>5</v>
      </c>
      <c r="D7" s="113" t="s">
        <v>6</v>
      </c>
      <c r="E7" s="114" t="s">
        <v>7</v>
      </c>
      <c r="F7" s="112" t="s">
        <v>5</v>
      </c>
      <c r="G7" s="113" t="s">
        <v>6</v>
      </c>
      <c r="H7" s="114" t="s">
        <v>7</v>
      </c>
      <c r="I7" s="115"/>
      <c r="J7" s="3"/>
      <c r="L7" s="22"/>
      <c r="M7" s="27" t="s">
        <v>8</v>
      </c>
      <c r="N7" s="24" t="s">
        <v>9</v>
      </c>
      <c r="O7" s="25" t="s">
        <v>31</v>
      </c>
      <c r="P7" s="26" t="s">
        <v>32</v>
      </c>
      <c r="Q7" s="25" t="s">
        <v>7</v>
      </c>
      <c r="R7" s="27" t="s">
        <v>8</v>
      </c>
      <c r="S7" s="24" t="s">
        <v>9</v>
      </c>
      <c r="T7" s="25" t="s">
        <v>31</v>
      </c>
      <c r="U7" s="26" t="s">
        <v>32</v>
      </c>
      <c r="V7" s="25" t="s">
        <v>7</v>
      </c>
      <c r="W7" s="28"/>
    </row>
    <row r="8" spans="1:23" ht="6" customHeight="1" thickTop="1" x14ac:dyDescent="0.2">
      <c r="B8" s="106"/>
      <c r="C8" s="116"/>
      <c r="D8" s="117"/>
      <c r="E8" s="147"/>
      <c r="F8" s="116"/>
      <c r="G8" s="117"/>
      <c r="H8" s="147"/>
      <c r="I8" s="119"/>
      <c r="J8" s="3"/>
      <c r="L8" s="13"/>
      <c r="M8" s="33"/>
      <c r="N8" s="30"/>
      <c r="O8" s="31"/>
      <c r="P8" s="32"/>
      <c r="Q8" s="34"/>
      <c r="R8" s="33"/>
      <c r="S8" s="30"/>
      <c r="T8" s="31"/>
      <c r="U8" s="32"/>
      <c r="V8" s="34"/>
      <c r="W8" s="35"/>
    </row>
    <row r="9" spans="1:23" x14ac:dyDescent="0.2">
      <c r="A9" s="3" t="str">
        <f>IF(ISERROR(F9/G9)," ",IF(F9/G9&gt;0.5,IF(F9/G9&lt;1.5," ","NOT OK"),"NOT OK"))</f>
        <v xml:space="preserve"> </v>
      </c>
      <c r="B9" s="106" t="s">
        <v>10</v>
      </c>
      <c r="C9" s="120">
        <f>+'Lcc_BKK+DMK'!C9+Lcc_CNX!C9+Lcc_HDY!C9+Lcc_HKT!C9+Lcc_CEI!C9</f>
        <v>7003</v>
      </c>
      <c r="D9" s="122">
        <f>+'Lcc_BKK+DMK'!D9+Lcc_CNX!D9+Lcc_HDY!D9+Lcc_HKT!D9+Lcc_CEI!D9</f>
        <v>7002</v>
      </c>
      <c r="E9" s="148">
        <f>SUM(C9:D9)</f>
        <v>14005</v>
      </c>
      <c r="F9" s="120">
        <f>+'Lcc_BKK+DMK'!F9+Lcc_CNX!F9+Lcc_HDY!F9+Lcc_HKT!F9+Lcc_CEI!F9</f>
        <v>8507</v>
      </c>
      <c r="G9" s="122">
        <f>+'Lcc_BKK+DMK'!G9+Lcc_CNX!G9+Lcc_HDY!G9+Lcc_HKT!G9+Lcc_CEI!G9</f>
        <v>8486</v>
      </c>
      <c r="H9" s="148">
        <f>SUM(F9:G9)</f>
        <v>16993</v>
      </c>
      <c r="I9" s="123">
        <f>IF(E9=0,0,((H9/E9)-1)*100)</f>
        <v>21.335237415208862</v>
      </c>
      <c r="J9" s="3"/>
      <c r="L9" s="13" t="s">
        <v>10</v>
      </c>
      <c r="M9" s="39">
        <f>'Lcc_BKK+DMK'!M9+Lcc_CNX!M9+Lcc_HDY!M9+Lcc_HKT!M9+Lcc_CEI!M9</f>
        <v>1053089</v>
      </c>
      <c r="N9" s="37">
        <f>'Lcc_BKK+DMK'!N9+Lcc_CNX!N9+Lcc_HDY!N9+Lcc_HKT!N9+Lcc_CEI!N9</f>
        <v>1086223</v>
      </c>
      <c r="O9" s="165">
        <f t="shared" ref="O9:O11" si="0">SUM(M9:N9)</f>
        <v>2139312</v>
      </c>
      <c r="P9" s="140">
        <f>+Lcc_BKK!P9+Lcc_DMK!P9+Lcc_CNX!P9+Lcc_HDY!P9+Lcc_HKT!P9+Lcc_CEI!P9</f>
        <v>3061</v>
      </c>
      <c r="Q9" s="165">
        <f>O9+P9</f>
        <v>2142373</v>
      </c>
      <c r="R9" s="39">
        <f>'Lcc_BKK+DMK'!R9+Lcc_CNX!R9+Lcc_HDY!R9+Lcc_HKT!R9+Lcc_CEI!R9</f>
        <v>1329776</v>
      </c>
      <c r="S9" s="37">
        <f>'Lcc_BKK+DMK'!S9+Lcc_CNX!S9+Lcc_HDY!S9+Lcc_HKT!S9+Lcc_CEI!S9</f>
        <v>1359896</v>
      </c>
      <c r="T9" s="165">
        <f t="shared" ref="T9" si="1">SUM(R9:S9)</f>
        <v>2689672</v>
      </c>
      <c r="U9" s="140">
        <f>+Lcc_BKK!U9+Lcc_DMK!U9+Lcc_CNX!U9+Lcc_HDY!U9+Lcc_HKT!U9+Lcc_CEI!U9</f>
        <v>2359</v>
      </c>
      <c r="V9" s="165">
        <f>T9+U9</f>
        <v>2692031</v>
      </c>
      <c r="W9" s="40">
        <f>IF(Q9=0,0,((V9/Q9)-1)*100)</f>
        <v>25.656503325984794</v>
      </c>
    </row>
    <row r="10" spans="1:23" x14ac:dyDescent="0.2">
      <c r="A10" s="3" t="str">
        <f>IF(ISERROR(F10/G10)," ",IF(F10/G10&gt;0.5,IF(F10/G10&lt;1.5," ","NOT OK"),"NOT OK"))</f>
        <v xml:space="preserve"> </v>
      </c>
      <c r="B10" s="106" t="s">
        <v>11</v>
      </c>
      <c r="C10" s="120">
        <f>+'Lcc_BKK+DMK'!C10+Lcc_CNX!C10+Lcc_HDY!C10+Lcc_HKT!C10+Lcc_CEI!C10</f>
        <v>6981</v>
      </c>
      <c r="D10" s="122">
        <f>+'Lcc_BKK+DMK'!D10+Lcc_CNX!D10+Lcc_HDY!D10+Lcc_HKT!D10+Lcc_CEI!D10</f>
        <v>6986</v>
      </c>
      <c r="E10" s="148">
        <f t="shared" ref="E10:E25" si="2">SUM(C10:D10)</f>
        <v>13967</v>
      </c>
      <c r="F10" s="120">
        <f>+'Lcc_BKK+DMK'!F10+Lcc_CNX!F10+Lcc_HDY!F10+Lcc_HKT!F10+Lcc_CEI!F10</f>
        <v>8049</v>
      </c>
      <c r="G10" s="122">
        <f>+'Lcc_BKK+DMK'!G10+Lcc_CNX!G10+Lcc_HDY!G10+Lcc_HKT!G10+Lcc_CEI!G10</f>
        <v>8049</v>
      </c>
      <c r="H10" s="148">
        <f t="shared" ref="H10:H17" si="3">SUM(F10:G10)</f>
        <v>16098</v>
      </c>
      <c r="I10" s="123">
        <f t="shared" ref="I10:I11" si="4">IF(E10=0,0,((H10/E10)-1)*100)</f>
        <v>15.257392425001793</v>
      </c>
      <c r="J10" s="3"/>
      <c r="K10" s="6"/>
      <c r="L10" s="13" t="s">
        <v>11</v>
      </c>
      <c r="M10" s="39">
        <f>'Lcc_BKK+DMK'!M10+Lcc_CNX!M10+Lcc_HDY!M10+Lcc_HKT!M10+Lcc_CEI!M10</f>
        <v>1114720</v>
      </c>
      <c r="N10" s="37">
        <f>'Lcc_BKK+DMK'!N10+Lcc_CNX!N10+Lcc_HDY!N10+Lcc_HKT!N10+Lcc_CEI!N10</f>
        <v>1082887</v>
      </c>
      <c r="O10" s="165">
        <f t="shared" si="0"/>
        <v>2197607</v>
      </c>
      <c r="P10" s="140">
        <f>+Lcc_BKK!P10+Lcc_DMK!P10+Lcc_CNX!P10+Lcc_HDY!P10+Lcc_HKT!P10+Lcc_CEI!P10</f>
        <v>3042</v>
      </c>
      <c r="Q10" s="165">
        <f t="shared" ref="Q10:Q11" si="5">O10+P10</f>
        <v>2200649</v>
      </c>
      <c r="R10" s="39">
        <f>'Lcc_BKK+DMK'!R10+Lcc_CNX!R10+Lcc_HDY!R10+Lcc_HKT!R10+Lcc_CEI!R10</f>
        <v>1322046</v>
      </c>
      <c r="S10" s="37">
        <f>'Lcc_BKK+DMK'!S10+Lcc_CNX!S10+Lcc_HDY!S10+Lcc_HKT!S10+Lcc_CEI!S10</f>
        <v>1310008</v>
      </c>
      <c r="T10" s="165">
        <f t="shared" ref="T10:T11" si="6">SUM(R10:S10)</f>
        <v>2632054</v>
      </c>
      <c r="U10" s="140">
        <f>+Lcc_BKK!U10+Lcc_DMK!U10+Lcc_CNX!U10+Lcc_HDY!U10+Lcc_HKT!U10+Lcc_CEI!U10</f>
        <v>2758</v>
      </c>
      <c r="V10" s="165">
        <f t="shared" ref="V10:V11" si="7">T10+U10</f>
        <v>2634812</v>
      </c>
      <c r="W10" s="40">
        <f t="shared" ref="W10:W11" si="8">IF(Q10=0,0,((V10/Q10)-1)*100)</f>
        <v>19.728861803949659</v>
      </c>
    </row>
    <row r="11" spans="1:23" ht="13.5" thickBot="1" x14ac:dyDescent="0.25">
      <c r="A11" s="3" t="str">
        <f>IF(ISERROR(F11/G11)," ",IF(F11/G11&gt;0.5,IF(F11/G11&lt;1.5," ","NOT OK"),"NOT OK"))</f>
        <v xml:space="preserve"> </v>
      </c>
      <c r="B11" s="111" t="s">
        <v>12</v>
      </c>
      <c r="C11" s="124">
        <f>+'Lcc_BKK+DMK'!C11+Lcc_CNX!C11+Lcc_HDY!C11+Lcc_HKT!C11+Lcc_CEI!C11</f>
        <v>7713</v>
      </c>
      <c r="D11" s="125">
        <f>+'Lcc_BKK+DMK'!D11+Lcc_CNX!D11+Lcc_HDY!D11+Lcc_HKT!D11+Lcc_CEI!D11</f>
        <v>7714</v>
      </c>
      <c r="E11" s="148">
        <f t="shared" si="2"/>
        <v>15427</v>
      </c>
      <c r="F11" s="124">
        <f>+'Lcc_BKK+DMK'!F11+Lcc_CNX!F11+Lcc_HDY!F11+Lcc_HKT!F11+Lcc_CEI!F11</f>
        <v>8480</v>
      </c>
      <c r="G11" s="125">
        <f>+'Lcc_BKK+DMK'!G11+Lcc_CNX!G11+Lcc_HDY!G11+Lcc_HKT!G11+Lcc_CEI!G11</f>
        <v>8467</v>
      </c>
      <c r="H11" s="148">
        <f t="shared" si="3"/>
        <v>16947</v>
      </c>
      <c r="I11" s="123">
        <f t="shared" si="4"/>
        <v>9.8528553834186905</v>
      </c>
      <c r="J11" s="3"/>
      <c r="K11" s="6"/>
      <c r="L11" s="22" t="s">
        <v>12</v>
      </c>
      <c r="M11" s="39">
        <f>'Lcc_BKK+DMK'!M11+Lcc_CNX!M11+Lcc_HDY!M11+Lcc_HKT!M11+Lcc_CEI!M11</f>
        <v>1323306</v>
      </c>
      <c r="N11" s="37">
        <f>'Lcc_BKK+DMK'!N11+Lcc_CNX!N11+Lcc_HDY!N11+Lcc_HKT!N11+Lcc_CEI!N11</f>
        <v>1294064</v>
      </c>
      <c r="O11" s="165">
        <f t="shared" si="0"/>
        <v>2617370</v>
      </c>
      <c r="P11" s="140">
        <f>+Lcc_BKK!P11+Lcc_DMK!P11+Lcc_CNX!P11+Lcc_HDY!P11+Lcc_HKT!P11+Lcc_CEI!P11</f>
        <v>7846</v>
      </c>
      <c r="Q11" s="165">
        <f t="shared" si="5"/>
        <v>2625216</v>
      </c>
      <c r="R11" s="39">
        <f>'Lcc_BKK+DMK'!R11+Lcc_CNX!R11+Lcc_HDY!R11+Lcc_HKT!R11+Lcc_CEI!R11</f>
        <v>1462785</v>
      </c>
      <c r="S11" s="37">
        <f>'Lcc_BKK+DMK'!S11+Lcc_CNX!S11+Lcc_HDY!S11+Lcc_HKT!S11+Lcc_CEI!S11</f>
        <v>1439433</v>
      </c>
      <c r="T11" s="165">
        <f t="shared" si="6"/>
        <v>2902218</v>
      </c>
      <c r="U11" s="140">
        <f>+Lcc_BKK!U11+Lcc_DMK!U11+Lcc_CNX!U11+Lcc_HDY!U11+Lcc_HKT!U11+Lcc_CEI!U11</f>
        <v>4088</v>
      </c>
      <c r="V11" s="165">
        <f t="shared" si="7"/>
        <v>2906306</v>
      </c>
      <c r="W11" s="40">
        <f t="shared" si="8"/>
        <v>10.707309417586973</v>
      </c>
    </row>
    <row r="12" spans="1:23" ht="14.25" thickTop="1" thickBot="1" x14ac:dyDescent="0.25">
      <c r="A12" s="3" t="str">
        <f>IF(ISERROR(F12/G12)," ",IF(F12/G12&gt;0.5,IF(F12/G12&lt;1.5," ","NOT OK"),"NOT OK"))</f>
        <v xml:space="preserve"> </v>
      </c>
      <c r="B12" s="126" t="s">
        <v>57</v>
      </c>
      <c r="C12" s="127">
        <f t="shared" ref="C12:G12" si="9">+C9+C10+C11</f>
        <v>21697</v>
      </c>
      <c r="D12" s="129">
        <f t="shared" si="9"/>
        <v>21702</v>
      </c>
      <c r="E12" s="151">
        <f t="shared" si="2"/>
        <v>43399</v>
      </c>
      <c r="F12" s="127">
        <f t="shared" si="9"/>
        <v>25036</v>
      </c>
      <c r="G12" s="129">
        <f t="shared" si="9"/>
        <v>25002</v>
      </c>
      <c r="H12" s="151">
        <f t="shared" si="3"/>
        <v>50038</v>
      </c>
      <c r="I12" s="130">
        <f t="shared" ref="I12:I13" si="10">IF(E12=0,0,((H12/E12)-1)*100)</f>
        <v>15.297587502016174</v>
      </c>
      <c r="J12" s="3"/>
      <c r="L12" s="41" t="s">
        <v>57</v>
      </c>
      <c r="M12" s="45">
        <f t="shared" ref="M12:Q12" si="11">+M9+M10+M11</f>
        <v>3491115</v>
      </c>
      <c r="N12" s="43">
        <f t="shared" si="11"/>
        <v>3463174</v>
      </c>
      <c r="O12" s="166">
        <f t="shared" si="11"/>
        <v>6954289</v>
      </c>
      <c r="P12" s="43">
        <f t="shared" si="11"/>
        <v>13949</v>
      </c>
      <c r="Q12" s="166">
        <f t="shared" si="11"/>
        <v>6968238</v>
      </c>
      <c r="R12" s="45">
        <f t="shared" ref="R12:V12" si="12">+R9+R10+R11</f>
        <v>4114607</v>
      </c>
      <c r="S12" s="43">
        <f t="shared" si="12"/>
        <v>4109337</v>
      </c>
      <c r="T12" s="166">
        <f t="shared" si="12"/>
        <v>8223944</v>
      </c>
      <c r="U12" s="43">
        <f t="shared" si="12"/>
        <v>9205</v>
      </c>
      <c r="V12" s="166">
        <f t="shared" si="12"/>
        <v>8233149</v>
      </c>
      <c r="W12" s="46">
        <f t="shared" ref="W12:W13" si="13">IF(Q12=0,0,((V12/Q12)-1)*100)</f>
        <v>18.152522918993299</v>
      </c>
    </row>
    <row r="13" spans="1:23" ht="13.5" thickTop="1" x14ac:dyDescent="0.2">
      <c r="A13" s="3" t="str">
        <f t="shared" ref="A13:A67" si="14">IF(ISERROR(F13/G13)," ",IF(F13/G13&gt;0.5,IF(F13/G13&lt;1.5," ","NOT OK"),"NOT OK"))</f>
        <v xml:space="preserve"> </v>
      </c>
      <c r="B13" s="106" t="s">
        <v>13</v>
      </c>
      <c r="C13" s="120">
        <f>+'Lcc_BKK+DMK'!C13+Lcc_CNX!C13+Lcc_HDY!C13+Lcc_HKT!C13+Lcc_CEI!C13</f>
        <v>8074</v>
      </c>
      <c r="D13" s="122">
        <f>+'Lcc_BKK+DMK'!D13+Lcc_CNX!D13+Lcc_HDY!D13+Lcc_HKT!D13+Lcc_CEI!D13</f>
        <v>8072</v>
      </c>
      <c r="E13" s="148">
        <f t="shared" si="2"/>
        <v>16146</v>
      </c>
      <c r="F13" s="120">
        <f>+'Lcc_BKK+DMK'!F13+Lcc_CNX!F13+Lcc_HDY!F13+Lcc_HKT!F13+Lcc_CEI!F13</f>
        <v>8710</v>
      </c>
      <c r="G13" s="122">
        <f>+'Lcc_BKK+DMK'!G13+Lcc_CNX!G13+Lcc_HDY!G13+Lcc_HKT!G13+Lcc_CEI!G13</f>
        <v>8723</v>
      </c>
      <c r="H13" s="148">
        <f t="shared" si="3"/>
        <v>17433</v>
      </c>
      <c r="I13" s="123">
        <f t="shared" si="10"/>
        <v>7.9710144927536142</v>
      </c>
      <c r="J13" s="3"/>
      <c r="L13" s="13" t="s">
        <v>13</v>
      </c>
      <c r="M13" s="39">
        <f>'Lcc_BKK+DMK'!M13+Lcc_CNX!M13+Lcc_HDY!M13+Lcc_HKT!M13+Lcc_CEI!M13</f>
        <v>1372725</v>
      </c>
      <c r="N13" s="37">
        <f>'Lcc_BKK+DMK'!N13+Lcc_CNX!N13+Lcc_HDY!N13+Lcc_HKT!N13+Lcc_CEI!N13</f>
        <v>1373084</v>
      </c>
      <c r="O13" s="268">
        <f t="shared" ref="O13" si="15">SUM(M13:N13)</f>
        <v>2745809</v>
      </c>
      <c r="P13" s="140">
        <f>+Lcc_BKK!P13+Lcc_DMK!P13+Lcc_CNX!P13+Lcc_HDY!P13+Lcc_HKT!P13+Lcc_CEI!P13</f>
        <v>4095</v>
      </c>
      <c r="Q13" s="165">
        <f t="shared" ref="Q13" si="16">O13+P13</f>
        <v>2749904</v>
      </c>
      <c r="R13" s="39">
        <f>'Lcc_BKK+DMK'!R13+Lcc_CNX!R13+Lcc_HDY!R13+Lcc_HKT!R13+Lcc_CEI!R13</f>
        <v>1429210</v>
      </c>
      <c r="S13" s="500">
        <f>'Lcc_BKK+DMK'!S13+Lcc_CNX!S13+Lcc_HDY!S13+Lcc_HKT!S13+Lcc_CEI!S13</f>
        <v>1477263</v>
      </c>
      <c r="T13" s="165">
        <f t="shared" ref="T13" si="17">SUM(R13:S13)</f>
        <v>2906473</v>
      </c>
      <c r="U13" s="140">
        <f>+Lcc_BKK!U13+Lcc_DMK!U13+Lcc_CNX!U13+Lcc_HDY!U13+Lcc_HKT!U13+Lcc_CEI!U13</f>
        <v>3791</v>
      </c>
      <c r="V13" s="165">
        <f t="shared" ref="V13" si="18">T13+U13</f>
        <v>2910264</v>
      </c>
      <c r="W13" s="40">
        <f t="shared" si="13"/>
        <v>5.8314762988089797</v>
      </c>
    </row>
    <row r="14" spans="1:23" x14ac:dyDescent="0.2">
      <c r="A14" s="3" t="str">
        <f>IF(ISERROR(F14/G14)," ",IF(F14/G14&gt;0.5,IF(F14/G14&lt;1.5," ","NOT OK"),"NOT OK"))</f>
        <v xml:space="preserve"> </v>
      </c>
      <c r="B14" s="106" t="s">
        <v>14</v>
      </c>
      <c r="C14" s="120">
        <f>+'Lcc_BKK+DMK'!C14+Lcc_CNX!C14+Lcc_HDY!C14+Lcc_HKT!C14+Lcc_CEI!C14</f>
        <v>7517</v>
      </c>
      <c r="D14" s="122">
        <f>+'Lcc_BKK+DMK'!D14+Lcc_CNX!D14+Lcc_HDY!D14+Lcc_HKT!D14+Lcc_CEI!D14</f>
        <v>7522</v>
      </c>
      <c r="E14" s="148">
        <f>SUM(C14:D14)</f>
        <v>15039</v>
      </c>
      <c r="F14" s="120">
        <f>+'Lcc_BKK+DMK'!F14+Lcc_CNX!F14+Lcc_HDY!F14+Lcc_HKT!F14+Lcc_CEI!F14</f>
        <v>5968</v>
      </c>
      <c r="G14" s="122">
        <f>+'Lcc_BKK+DMK'!G14+Lcc_CNX!G14+Lcc_HDY!G14+Lcc_HKT!G14+Lcc_CEI!G14</f>
        <v>5941</v>
      </c>
      <c r="H14" s="148">
        <f>SUM(F14:G14)</f>
        <v>11909</v>
      </c>
      <c r="I14" s="123">
        <f>IF(E14=0,0,((H14/E14)-1)*100)</f>
        <v>-20.812554026198548</v>
      </c>
      <c r="J14" s="3"/>
      <c r="L14" s="13" t="s">
        <v>14</v>
      </c>
      <c r="M14" s="39">
        <f>'Lcc_BKK+DMK'!M14+Lcc_CNX!M14+Lcc_HDY!M14+Lcc_HKT!M14+Lcc_CEI!M14</f>
        <v>1268493</v>
      </c>
      <c r="N14" s="37">
        <f>'Lcc_BKK+DMK'!N14+Lcc_CNX!N14+Lcc_HDY!N14+Lcc_HKT!N14+Lcc_CEI!N14</f>
        <v>1321612</v>
      </c>
      <c r="O14" s="165">
        <f>SUM(M14:N14)</f>
        <v>2590105</v>
      </c>
      <c r="P14" s="140">
        <f>+Lcc_BKK!P14+Lcc_DMK!P14+Lcc_CNX!P14+Lcc_HDY!P14+Lcc_HKT!P14+Lcc_CEI!P14</f>
        <v>4115</v>
      </c>
      <c r="Q14" s="165">
        <f>O14+P14</f>
        <v>2594220</v>
      </c>
      <c r="R14" s="37">
        <f>'Lcc_BKK+DMK'!R14+Lcc_CNX!R14+Lcc_HDY!R14+Lcc_HKT!R14+Lcc_CEI!R14</f>
        <v>716702</v>
      </c>
      <c r="S14" s="473">
        <f>'Lcc_BKK+DMK'!S14+Lcc_CNX!S14+Lcc_HDY!S14+Lcc_HKT!S14+Lcc_CEI!S14</f>
        <v>753467</v>
      </c>
      <c r="T14" s="168">
        <f>SUM(R14:S14)</f>
        <v>1470169</v>
      </c>
      <c r="U14" s="140">
        <f>+Lcc_BKK!U14+Lcc_DMK!U14+Lcc_CNX!U14+Lcc_HDY!U14+Lcc_HKT!U14+Lcc_CEI!U14</f>
        <v>2685</v>
      </c>
      <c r="V14" s="165">
        <f>T14+U14</f>
        <v>1472854</v>
      </c>
      <c r="W14" s="40">
        <f>IF(Q14=0,0,((V14/Q14)-1)*100)</f>
        <v>-43.225555272875859</v>
      </c>
    </row>
    <row r="15" spans="1:23" ht="13.5" thickBot="1" x14ac:dyDescent="0.25">
      <c r="A15" s="7" t="str">
        <f>IF(ISERROR(F15/G15)," ",IF(F15/G15&gt;0.5,IF(F15/G15&lt;1.5," ","NOT OK"),"NOT OK"))</f>
        <v xml:space="preserve"> </v>
      </c>
      <c r="B15" s="106" t="s">
        <v>15</v>
      </c>
      <c r="C15" s="120">
        <f>+'Lcc_BKK+DMK'!C15+Lcc_CNX!C15+Lcc_HDY!C15+Lcc_HKT!C15+Lcc_CEI!C15</f>
        <v>8191</v>
      </c>
      <c r="D15" s="122">
        <f>'Lcc_BKK+DMK'!D15+Lcc_CNX!D15+Lcc_HDY!D15+Lcc_HKT!D15+Lcc_CEI!D15</f>
        <v>8189</v>
      </c>
      <c r="E15" s="148">
        <f>SUM(C15:D15)</f>
        <v>16380</v>
      </c>
      <c r="F15" s="120">
        <f>+'Lcc_BKK+DMK'!F15+Lcc_CNX!F15+Lcc_HDY!F15+Lcc_HKT!F15+Lcc_CEI!F15</f>
        <v>2731</v>
      </c>
      <c r="G15" s="122">
        <f>'Lcc_BKK+DMK'!G15+Lcc_CNX!G15+Lcc_HDY!G15+Lcc_HKT!G15+Lcc_CEI!G15</f>
        <v>2722</v>
      </c>
      <c r="H15" s="148">
        <f>SUM(F15:G15)</f>
        <v>5453</v>
      </c>
      <c r="I15" s="123">
        <f>IF(E15=0,0,((H15/E15)-1)*100)</f>
        <v>-66.709401709401718</v>
      </c>
      <c r="J15" s="7"/>
      <c r="L15" s="13" t="s">
        <v>15</v>
      </c>
      <c r="M15" s="39">
        <f>'Lcc_BKK+DMK'!M15+Lcc_CNX!M15+Lcc_HDY!M15+Lcc_HKT!M15+Lcc_CEI!M15</f>
        <v>1354268</v>
      </c>
      <c r="N15" s="37">
        <f>'Lcc_BKK+DMK'!N15+Lcc_CNX!N15+Lcc_HDY!N15+Lcc_HKT!N15+Lcc_CEI!N15</f>
        <v>1403358</v>
      </c>
      <c r="O15" s="165">
        <f t="shared" ref="O15" si="19">SUM(M15:N15)</f>
        <v>2757626</v>
      </c>
      <c r="P15" s="140">
        <f>+Lcc_BKK!P15+Lcc_DMK!P15+Lcc_CNX!P15+Lcc_HDY!P15+Lcc_HKT!P15+Lcc_CEI!P15</f>
        <v>6156</v>
      </c>
      <c r="Q15" s="165">
        <f>O15+P15</f>
        <v>2763782</v>
      </c>
      <c r="R15" s="37">
        <f>'Lcc_BKK+DMK'!R15+Lcc_CNX!R15+Lcc_HDY!R15+Lcc_HKT!R15+Lcc_CEI!R15</f>
        <v>215460</v>
      </c>
      <c r="S15" s="473">
        <f>'Lcc_BKK+DMK'!S15+Lcc_CNX!S15+Lcc_HDY!S15+Lcc_HKT!S15+Lcc_CEI!S15</f>
        <v>273590</v>
      </c>
      <c r="T15" s="480">
        <f t="shared" ref="T15" si="20">SUM(R15:S15)</f>
        <v>489050</v>
      </c>
      <c r="U15" s="486">
        <f>+Lcc_BKK!U15+Lcc_DMK!U15+Lcc_CNX!U15+Lcc_HDY!U15+Lcc_HKT!U15+Lcc_CEI!U15</f>
        <v>841</v>
      </c>
      <c r="V15" s="165">
        <f>T15+U15</f>
        <v>489891</v>
      </c>
      <c r="W15" s="40">
        <f>IF(Q15=0,0,((V15/Q15)-1)*100)</f>
        <v>-82.274615002196256</v>
      </c>
    </row>
    <row r="16" spans="1:23" ht="14.25" thickTop="1" thickBot="1" x14ac:dyDescent="0.25">
      <c r="A16" s="3" t="str">
        <f>IF(ISERROR(F16/G16)," ",IF(F16/G16&gt;0.5,IF(F16/G16&lt;1.5," ","NOT OK"),"NOT OK"))</f>
        <v xml:space="preserve"> </v>
      </c>
      <c r="B16" s="126" t="s">
        <v>61</v>
      </c>
      <c r="C16" s="127">
        <f>+C13+C14+C15</f>
        <v>23782</v>
      </c>
      <c r="D16" s="129">
        <f t="shared" ref="D16:H16" si="21">+D13+D14+D15</f>
        <v>23783</v>
      </c>
      <c r="E16" s="151">
        <f t="shared" si="21"/>
        <v>47565</v>
      </c>
      <c r="F16" s="127">
        <f t="shared" si="21"/>
        <v>17409</v>
      </c>
      <c r="G16" s="129">
        <f t="shared" si="21"/>
        <v>17386</v>
      </c>
      <c r="H16" s="151">
        <f t="shared" si="21"/>
        <v>34795</v>
      </c>
      <c r="I16" s="130">
        <f>IF(E16=0,0,((H16/E16)-1)*100)</f>
        <v>-26.847471880584461</v>
      </c>
      <c r="J16" s="3"/>
      <c r="L16" s="41" t="s">
        <v>61</v>
      </c>
      <c r="M16" s="45">
        <f>+M13+M14+M15</f>
        <v>3995486</v>
      </c>
      <c r="N16" s="43">
        <f t="shared" ref="N16:V16" si="22">+N13+N14+N15</f>
        <v>4098054</v>
      </c>
      <c r="O16" s="166">
        <f t="shared" si="22"/>
        <v>8093540</v>
      </c>
      <c r="P16" s="43">
        <f t="shared" si="22"/>
        <v>14366</v>
      </c>
      <c r="Q16" s="166">
        <f t="shared" si="22"/>
        <v>8107906</v>
      </c>
      <c r="R16" s="43">
        <f t="shared" si="22"/>
        <v>2361372</v>
      </c>
      <c r="S16" s="474">
        <f t="shared" si="22"/>
        <v>2504320</v>
      </c>
      <c r="T16" s="481">
        <f t="shared" si="22"/>
        <v>4865692</v>
      </c>
      <c r="U16" s="487">
        <f t="shared" si="22"/>
        <v>7317</v>
      </c>
      <c r="V16" s="166">
        <f t="shared" si="22"/>
        <v>4873009</v>
      </c>
      <c r="W16" s="46">
        <f>IF(Q16=0,0,((V16/Q16)-1)*100)</f>
        <v>-39.89805752558059</v>
      </c>
    </row>
    <row r="17" spans="1:23" ht="13.5" thickTop="1" x14ac:dyDescent="0.2">
      <c r="A17" s="3" t="str">
        <f t="shared" ref="A17" si="23">IF(ISERROR(F17/G17)," ",IF(F17/G17&gt;0.5,IF(F17/G17&lt;1.5," ","NOT OK"),"NOT OK"))</f>
        <v xml:space="preserve"> </v>
      </c>
      <c r="B17" s="106" t="s">
        <v>16</v>
      </c>
      <c r="C17" s="120">
        <f>+'Lcc_BKK+DMK'!C17+Lcc_CNX!C17+Lcc_HDY!C17+Lcc_HKT!C17+Lcc_CEI!C17</f>
        <v>7786</v>
      </c>
      <c r="D17" s="122">
        <f>'Lcc_BKK+DMK'!D17+Lcc_CNX!D17+Lcc_HDY!D17+Lcc_HKT!D17+Lcc_CEI!D17</f>
        <v>7775</v>
      </c>
      <c r="E17" s="148">
        <f t="shared" si="2"/>
        <v>15561</v>
      </c>
      <c r="F17" s="120">
        <f>+'Lcc_BKK+DMK'!F17+Lcc_CNX!F17+Lcc_HDY!F17+Lcc_HKT!F17+Lcc_CEI!F17</f>
        <v>76</v>
      </c>
      <c r="G17" s="122">
        <f>'Lcc_BKK+DMK'!G17+Lcc_CNX!G17+Lcc_HDY!G17+Lcc_HKT!G17+Lcc_CEI!G17</f>
        <v>76</v>
      </c>
      <c r="H17" s="148">
        <f t="shared" si="3"/>
        <v>152</v>
      </c>
      <c r="I17" s="123">
        <f t="shared" ref="I17" si="24">IF(E17=0,0,((H17/E17)-1)*100)</f>
        <v>-99.023199023199027</v>
      </c>
      <c r="J17" s="7"/>
      <c r="L17" s="13" t="s">
        <v>16</v>
      </c>
      <c r="M17" s="39">
        <f>'Lcc_BKK+DMK'!M17+Lcc_CNX!M17+Lcc_HDY!M17+Lcc_HKT!M17+Lcc_CEI!M17</f>
        <v>1313715</v>
      </c>
      <c r="N17" s="37">
        <f>'Lcc_BKK+DMK'!N17+Lcc_CNX!N17+Lcc_HDY!N17+Lcc_HKT!N17+Lcc_CEI!N17</f>
        <v>1295842</v>
      </c>
      <c r="O17" s="165">
        <f>SUM(M17:N17)</f>
        <v>2609557</v>
      </c>
      <c r="P17" s="140">
        <f>+Lcc_BKK!P17+Lcc_DMK!P17+Lcc_CNX!P17+Lcc_HDY!P17+Lcc_HKT!P17+Lcc_CEI!P17</f>
        <v>3471</v>
      </c>
      <c r="Q17" s="165">
        <f>O17+P17</f>
        <v>2613028</v>
      </c>
      <c r="R17" s="37">
        <f>'Lcc_BKK+DMK'!R17+Lcc_CNX!R17+Lcc_HDY!R17+Lcc_HKT!R17+Lcc_CEI!R17</f>
        <v>1377</v>
      </c>
      <c r="S17" s="473">
        <f>'Lcc_BKK+DMK'!S17+Lcc_CNX!S17+Lcc_HDY!S17+Lcc_HKT!S17+Lcc_CEI!S17</f>
        <v>1654</v>
      </c>
      <c r="T17" s="480">
        <f>SUM(R17:S17)</f>
        <v>3031</v>
      </c>
      <c r="U17" s="486">
        <f>+Lcc_BKK!U17+Lcc_DMK!U17+Lcc_CNX!U17+Lcc_HDY!U17+Lcc_HKT!U17+Lcc_CEI!U17</f>
        <v>0</v>
      </c>
      <c r="V17" s="165">
        <f>T17+U17</f>
        <v>3031</v>
      </c>
      <c r="W17" s="40">
        <f t="shared" ref="W17" si="25">IF(Q17=0,0,((V17/Q17)-1)*100)</f>
        <v>-99.884004304584565</v>
      </c>
    </row>
    <row r="18" spans="1:23" ht="13.5" thickBot="1" x14ac:dyDescent="0.25">
      <c r="A18" s="3" t="str">
        <f t="shared" ref="A18" si="26">IF(ISERROR(F18/G18)," ",IF(F18/G18&gt;0.5,IF(F18/G18&lt;1.5," ","NOT OK"),"NOT OK"))</f>
        <v xml:space="preserve"> </v>
      </c>
      <c r="B18" s="106" t="s">
        <v>66</v>
      </c>
      <c r="C18" s="120">
        <f>+'Lcc_BKK+DMK'!C18+Lcc_CNX!C18+Lcc_HDY!C18+Lcc_HKT!C18+Lcc_CEI!C18</f>
        <v>7965</v>
      </c>
      <c r="D18" s="122">
        <f>'Lcc_BKK+DMK'!D18+Lcc_CNX!D18+Lcc_HDY!D18+Lcc_HKT!D18+Lcc_CEI!D18</f>
        <v>7966</v>
      </c>
      <c r="E18" s="148">
        <f>SUM(C18:D18)</f>
        <v>15931</v>
      </c>
      <c r="F18" s="120">
        <f>+'Lcc_BKK+DMK'!F18+Lcc_CNX!F18+Lcc_HDY!F18+Lcc_HKT!F18+Lcc_CEI!F18</f>
        <v>54</v>
      </c>
      <c r="G18" s="122">
        <f>'Lcc_BKK+DMK'!G18+Lcc_CNX!G18+Lcc_HDY!G18+Lcc_HKT!G18+Lcc_CEI!G18</f>
        <v>55</v>
      </c>
      <c r="H18" s="148">
        <f>SUM(F18:G18)</f>
        <v>109</v>
      </c>
      <c r="I18" s="123">
        <f t="shared" ref="I18" si="27">IF(E18=0,0,((H18/E18)-1)*100)</f>
        <v>-99.315799384847153</v>
      </c>
      <c r="L18" s="13" t="s">
        <v>66</v>
      </c>
      <c r="M18" s="39">
        <f>'Lcc_BKK+DMK'!M18+Lcc_CNX!M18+Lcc_HDY!M18+Lcc_HKT!M18+Lcc_CEI!M18</f>
        <v>1206819</v>
      </c>
      <c r="N18" s="37">
        <f>'Lcc_BKK+DMK'!N18+Lcc_CNX!N18+Lcc_HDY!N18+Lcc_HKT!N18+Lcc_CEI!N18</f>
        <v>1237201</v>
      </c>
      <c r="O18" s="165">
        <f t="shared" ref="O18" si="28">SUM(M18:N18)</f>
        <v>2444020</v>
      </c>
      <c r="P18" s="140">
        <f>+Lcc_BKK!P18+Lcc_DMK!P18+Lcc_CNX!P18+Lcc_HDY!P18+Lcc_HKT!P18+Lcc_CEI!P18</f>
        <v>3802</v>
      </c>
      <c r="Q18" s="165">
        <f t="shared" ref="Q18" si="29">O18+P18</f>
        <v>2447822</v>
      </c>
      <c r="R18" s="37">
        <f>'Lcc_BKK+DMK'!R18+Lcc_CNX!R18+Lcc_HDY!R18+Lcc_HKT!R18+Lcc_CEI!R18</f>
        <v>2325</v>
      </c>
      <c r="S18" s="473">
        <f>'Lcc_BKK+DMK'!S18+Lcc_CNX!S18+Lcc_HDY!S18+Lcc_HKT!S18+Lcc_CEI!S18</f>
        <v>1752</v>
      </c>
      <c r="T18" s="480">
        <f t="shared" ref="T18" si="30">SUM(R18:S18)</f>
        <v>4077</v>
      </c>
      <c r="U18" s="486">
        <f>+Lcc_BKK!U18+Lcc_DMK!U18+Lcc_CNX!U18+Lcc_HDY!U18+Lcc_HKT!U18+Lcc_CEI!U18</f>
        <v>0</v>
      </c>
      <c r="V18" s="165">
        <f t="shared" ref="V18" si="31">T18+U18</f>
        <v>4077</v>
      </c>
      <c r="W18" s="40">
        <f t="shared" ref="W18" si="32">IF(Q18=0,0,((V18/Q18)-1)*100)</f>
        <v>-99.833443771646785</v>
      </c>
    </row>
    <row r="19" spans="1:23" ht="14.25" thickTop="1" thickBot="1" x14ac:dyDescent="0.25">
      <c r="A19" s="3" t="str">
        <f>IF(ISERROR(F19/G19)," ",IF(F19/G19&gt;0.5,IF(F19/G19&lt;1.5," ","NOT OK"),"NOT OK"))</f>
        <v xml:space="preserve"> </v>
      </c>
      <c r="B19" s="126" t="s">
        <v>67</v>
      </c>
      <c r="C19" s="127">
        <f>C16+C17+C18</f>
        <v>39533</v>
      </c>
      <c r="D19" s="128">
        <f t="shared" ref="D19:H19" si="33">D16+D17+D18</f>
        <v>39524</v>
      </c>
      <c r="E19" s="511">
        <f t="shared" si="33"/>
        <v>79057</v>
      </c>
      <c r="F19" s="127">
        <f t="shared" si="33"/>
        <v>17539</v>
      </c>
      <c r="G19" s="129">
        <f t="shared" si="33"/>
        <v>17517</v>
      </c>
      <c r="H19" s="299">
        <f t="shared" si="33"/>
        <v>35056</v>
      </c>
      <c r="I19" s="130">
        <f>IF(E19=0,0,((H19/E19)-1)*100)</f>
        <v>-55.657310548085562</v>
      </c>
      <c r="J19" s="3"/>
      <c r="L19" s="41" t="s">
        <v>67</v>
      </c>
      <c r="M19" s="42">
        <f>M16+M17+M18</f>
        <v>6516020</v>
      </c>
      <c r="N19" s="42">
        <f t="shared" ref="N19:V19" si="34">N16+N17+N18</f>
        <v>6631097</v>
      </c>
      <c r="O19" s="512">
        <f t="shared" si="34"/>
        <v>13147117</v>
      </c>
      <c r="P19" s="42">
        <f t="shared" si="34"/>
        <v>21639</v>
      </c>
      <c r="Q19" s="512">
        <f t="shared" si="34"/>
        <v>13168756</v>
      </c>
      <c r="R19" s="42">
        <f t="shared" si="34"/>
        <v>2365074</v>
      </c>
      <c r="S19" s="42">
        <f t="shared" si="34"/>
        <v>2507726</v>
      </c>
      <c r="T19" s="512">
        <f t="shared" si="34"/>
        <v>4872800</v>
      </c>
      <c r="U19" s="42">
        <f t="shared" si="34"/>
        <v>7317</v>
      </c>
      <c r="V19" s="512">
        <f t="shared" si="34"/>
        <v>4880117</v>
      </c>
      <c r="W19" s="46">
        <f>IF(Q19=0,0,((V19/Q19)-1)*100)</f>
        <v>-62.941700795428204</v>
      </c>
    </row>
    <row r="20" spans="1:23" ht="14.25" thickTop="1" thickBot="1" x14ac:dyDescent="0.25">
      <c r="A20" s="3" t="str">
        <f>IF(ISERROR(F20/G20)," ",IF(F20/G20&gt;0.5,IF(F20/G20&lt;1.5," ","NOT OK"),"NOT OK"))</f>
        <v xml:space="preserve"> </v>
      </c>
      <c r="B20" s="126" t="s">
        <v>68</v>
      </c>
      <c r="C20" s="127">
        <f>+C12+C16+C17+C18</f>
        <v>61230</v>
      </c>
      <c r="D20" s="129">
        <f t="shared" ref="D20:H20" si="35">+D12+D16+D17+D18</f>
        <v>61226</v>
      </c>
      <c r="E20" s="151">
        <f t="shared" si="35"/>
        <v>122456</v>
      </c>
      <c r="F20" s="127">
        <f t="shared" si="35"/>
        <v>42575</v>
      </c>
      <c r="G20" s="129">
        <f t="shared" si="35"/>
        <v>42519</v>
      </c>
      <c r="H20" s="151">
        <f t="shared" si="35"/>
        <v>85094</v>
      </c>
      <c r="I20" s="130">
        <f t="shared" ref="I20" si="36">IF(E20=0,0,((H20/E20)-1)*100)</f>
        <v>-30.510550728424903</v>
      </c>
      <c r="J20" s="3"/>
      <c r="L20" s="41" t="s">
        <v>68</v>
      </c>
      <c r="M20" s="45">
        <f>+M12+M16+M17+M18</f>
        <v>10007135</v>
      </c>
      <c r="N20" s="43">
        <f t="shared" ref="N20:V20" si="37">+N12+N16+N17+N18</f>
        <v>10094271</v>
      </c>
      <c r="O20" s="166">
        <f t="shared" si="37"/>
        <v>20101406</v>
      </c>
      <c r="P20" s="43">
        <f t="shared" si="37"/>
        <v>35588</v>
      </c>
      <c r="Q20" s="166">
        <f t="shared" si="37"/>
        <v>20136994</v>
      </c>
      <c r="R20" s="45">
        <f t="shared" si="37"/>
        <v>6479681</v>
      </c>
      <c r="S20" s="43">
        <f t="shared" si="37"/>
        <v>6617063</v>
      </c>
      <c r="T20" s="166">
        <f t="shared" si="37"/>
        <v>13096744</v>
      </c>
      <c r="U20" s="43">
        <f t="shared" si="37"/>
        <v>16522</v>
      </c>
      <c r="V20" s="166">
        <f t="shared" si="37"/>
        <v>13113266</v>
      </c>
      <c r="W20" s="46">
        <f t="shared" ref="W20" si="38">IF(Q20=0,0,((V20/Q20)-1)*100)</f>
        <v>-34.879724352105377</v>
      </c>
    </row>
    <row r="21" spans="1:23" ht="14.25" thickTop="1" thickBot="1" x14ac:dyDescent="0.25">
      <c r="A21" s="8" t="str">
        <f>IF(ISERROR(F21/G21)," ",IF(F21/G21&gt;0.5,IF(F21/G21&lt;1.5," ","NOT OK"),"NOT OK"))</f>
        <v xml:space="preserve"> </v>
      </c>
      <c r="B21" s="106" t="s">
        <v>18</v>
      </c>
      <c r="C21" s="120">
        <f>+'Lcc_BKK+DMK'!C21+Lcc_CNX!C21+Lcc_HDY!C21+Lcc_HKT!C21+Lcc_CEI!C21</f>
        <v>7910</v>
      </c>
      <c r="D21" s="122">
        <f>'Lcc_BKK+DMK'!D21+Lcc_CNX!D21+Lcc_HDY!D21+Lcc_HKT!D21+Lcc_CEI!D21</f>
        <v>7897</v>
      </c>
      <c r="E21" s="148">
        <f>SUM(C21:D21)</f>
        <v>15807</v>
      </c>
      <c r="F21" s="120"/>
      <c r="G21" s="122"/>
      <c r="H21" s="148"/>
      <c r="I21" s="123"/>
      <c r="J21" s="8"/>
      <c r="L21" s="13" t="s">
        <v>18</v>
      </c>
      <c r="M21" s="39">
        <f>'Lcc_BKK+DMK'!M21+Lcc_CNX!M21+Lcc_HDY!M21+Lcc_HKT!M21+Lcc_CEI!M21</f>
        <v>1247361</v>
      </c>
      <c r="N21" s="37">
        <f>'Lcc_BKK+DMK'!N21+Lcc_CNX!N21+Lcc_HDY!N21+Lcc_HKT!N21+Lcc_CEI!N21</f>
        <v>1239820</v>
      </c>
      <c r="O21" s="165">
        <f>SUM(M21:N21)</f>
        <v>2487181</v>
      </c>
      <c r="P21" s="140">
        <f>+Lcc_BKK!P21+Lcc_DMK!P21+Lcc_CNX!P21+Lcc_HDY!P21+Lcc_HKT!P21+Lcc_CEI!P21</f>
        <v>2180</v>
      </c>
      <c r="Q21" s="165">
        <f>O21+P21</f>
        <v>2489361</v>
      </c>
      <c r="R21" s="37"/>
      <c r="S21" s="473"/>
      <c r="T21" s="480"/>
      <c r="U21" s="486"/>
      <c r="V21" s="165"/>
      <c r="W21" s="40"/>
    </row>
    <row r="22" spans="1:23" ht="15.75" customHeight="1" thickTop="1" thickBot="1" x14ac:dyDescent="0.25">
      <c r="A22" s="9" t="str">
        <f>IF(ISERROR(F22/G22)," ",IF(F22/G22&gt;0.5,IF(F22/G22&lt;1.5," ","NOT OK"),"NOT OK"))</f>
        <v xml:space="preserve"> </v>
      </c>
      <c r="B22" s="133" t="s">
        <v>19</v>
      </c>
      <c r="C22" s="127">
        <f t="shared" ref="C22:E22" si="39">+C17+C18+C21</f>
        <v>23661</v>
      </c>
      <c r="D22" s="135">
        <f t="shared" si="39"/>
        <v>23638</v>
      </c>
      <c r="E22" s="149">
        <f t="shared" si="39"/>
        <v>47299</v>
      </c>
      <c r="F22" s="127"/>
      <c r="G22" s="135"/>
      <c r="H22" s="149"/>
      <c r="I22" s="130"/>
      <c r="J22" s="9"/>
      <c r="K22" s="10"/>
      <c r="L22" s="47" t="s">
        <v>19</v>
      </c>
      <c r="M22" s="48">
        <f t="shared" ref="M22:Q22" si="40">+M17+M18+M21</f>
        <v>3767895</v>
      </c>
      <c r="N22" s="49">
        <f t="shared" si="40"/>
        <v>3772863</v>
      </c>
      <c r="O22" s="167">
        <f t="shared" si="40"/>
        <v>7540758</v>
      </c>
      <c r="P22" s="49">
        <f t="shared" si="40"/>
        <v>9453</v>
      </c>
      <c r="Q22" s="167">
        <f t="shared" si="40"/>
        <v>7550211</v>
      </c>
      <c r="R22" s="49"/>
      <c r="S22" s="475"/>
      <c r="T22" s="482"/>
      <c r="U22" s="488"/>
      <c r="V22" s="167"/>
      <c r="W22" s="50"/>
    </row>
    <row r="23" spans="1:23" ht="13.5" thickTop="1" x14ac:dyDescent="0.2">
      <c r="A23" s="3" t="str">
        <f>IF(ISERROR(F23/G23)," ",IF(F23/G23&gt;0.5,IF(F23/G23&lt;1.5," ","NOT OK"),"NOT OK"))</f>
        <v xml:space="preserve"> </v>
      </c>
      <c r="B23" s="106" t="s">
        <v>20</v>
      </c>
      <c r="C23" s="120">
        <f>+'Lcc_BKK+DMK'!C23+Lcc_CNX!C23+Lcc_HDY!C23+Lcc_HKT!C23+Lcc_CEI!C23</f>
        <v>8410</v>
      </c>
      <c r="D23" s="122">
        <f>'Lcc_BKK+DMK'!D23+Lcc_CNX!D23+Lcc_HDY!D23+Lcc_HKT!D23+Lcc_CEI!D23</f>
        <v>8410</v>
      </c>
      <c r="E23" s="148">
        <f>SUM(C23:D23)</f>
        <v>16820</v>
      </c>
      <c r="F23" s="120"/>
      <c r="G23" s="122"/>
      <c r="H23" s="148"/>
      <c r="I23" s="123"/>
      <c r="J23" s="3"/>
      <c r="L23" s="13" t="s">
        <v>21</v>
      </c>
      <c r="M23" s="39">
        <f>'Lcc_BKK+DMK'!M23+Lcc_CNX!M23+Lcc_HDY!M23+Lcc_HKT!M23+Lcc_CEI!M23</f>
        <v>1363832</v>
      </c>
      <c r="N23" s="37">
        <f>'Lcc_BKK+DMK'!N23+Lcc_CNX!N23+Lcc_HDY!N23+Lcc_HKT!N23+Lcc_CEI!N23</f>
        <v>1356733</v>
      </c>
      <c r="O23" s="165">
        <f>SUM(M23:N23)</f>
        <v>2720565</v>
      </c>
      <c r="P23" s="140">
        <f>+Lcc_BKK!P23+Lcc_DMK!P23+Lcc_CNX!P23+Lcc_HDY!P23+Lcc_HKT!P23+Lcc_CEI!P23</f>
        <v>2310</v>
      </c>
      <c r="Q23" s="165">
        <f>O23+P23</f>
        <v>2722875</v>
      </c>
      <c r="R23" s="37"/>
      <c r="S23" s="473"/>
      <c r="T23" s="480"/>
      <c r="U23" s="486"/>
      <c r="V23" s="165"/>
      <c r="W23" s="40"/>
    </row>
    <row r="24" spans="1:23" x14ac:dyDescent="0.2">
      <c r="A24" s="3" t="str">
        <f t="shared" ref="A24" si="41">IF(ISERROR(F24/G24)," ",IF(F24/G24&gt;0.5,IF(F24/G24&lt;1.5," ","NOT OK"),"NOT OK"))</f>
        <v xml:space="preserve"> </v>
      </c>
      <c r="B24" s="106" t="s">
        <v>22</v>
      </c>
      <c r="C24" s="120">
        <f>+'Lcc_BKK+DMK'!C24+Lcc_CNX!C24+Lcc_HDY!C24+Lcc_HKT!C24+Lcc_CEI!C24</f>
        <v>8666</v>
      </c>
      <c r="D24" s="122">
        <f>'Lcc_BKK+DMK'!D24+Lcc_CNX!D24+Lcc_HDY!D24+Lcc_HKT!D24+Lcc_CEI!D24</f>
        <v>8637</v>
      </c>
      <c r="E24" s="148">
        <f>SUM(C24:D24)</f>
        <v>17303</v>
      </c>
      <c r="F24" s="120"/>
      <c r="G24" s="122"/>
      <c r="H24" s="148"/>
      <c r="I24" s="123"/>
      <c r="J24" s="3"/>
      <c r="L24" s="13" t="s">
        <v>22</v>
      </c>
      <c r="M24" s="39">
        <f>'Lcc_BKK+DMK'!M24+Lcc_CNX!M24+Lcc_HDY!M24+Lcc_HKT!M24+Lcc_CEI!M24</f>
        <v>1409550</v>
      </c>
      <c r="N24" s="37">
        <f>'Lcc_BKK+DMK'!N24+Lcc_CNX!N24+Lcc_HDY!N24+Lcc_HKT!N24+Lcc_CEI!N24</f>
        <v>1419235</v>
      </c>
      <c r="O24" s="165">
        <f>SUM(M24:N24)</f>
        <v>2828785</v>
      </c>
      <c r="P24" s="140">
        <f>+Lcc_BKK!P24+Lcc_DMK!P24+Lcc_CNX!P24+Lcc_HDY!P24+Lcc_HKT!P24+Lcc_CEI!P24</f>
        <v>4395</v>
      </c>
      <c r="Q24" s="165">
        <f>O24+P24</f>
        <v>2833180</v>
      </c>
      <c r="R24" s="37"/>
      <c r="S24" s="473"/>
      <c r="T24" s="480"/>
      <c r="U24" s="486"/>
      <c r="V24" s="165"/>
      <c r="W24" s="40"/>
    </row>
    <row r="25" spans="1:23" ht="13.5" thickBot="1" x14ac:dyDescent="0.25">
      <c r="A25" s="3" t="str">
        <f t="shared" ref="A25:A27" si="42">IF(ISERROR(F25/G25)," ",IF(F25/G25&gt;0.5,IF(F25/G25&lt;1.5," ","NOT OK"),"NOT OK"))</f>
        <v xml:space="preserve"> </v>
      </c>
      <c r="B25" s="106" t="s">
        <v>23</v>
      </c>
      <c r="C25" s="120">
        <f>+'Lcc_BKK+DMK'!C25+Lcc_CNX!C25+Lcc_HDY!C25+Lcc_HKT!C25+Lcc_CEI!C25</f>
        <v>8256</v>
      </c>
      <c r="D25" s="122">
        <f>'Lcc_BKK+DMK'!D25+Lcc_CNX!D25+Lcc_HDY!D25+Lcc_HKT!D25+Lcc_CEI!D25</f>
        <v>8265</v>
      </c>
      <c r="E25" s="148">
        <f t="shared" si="2"/>
        <v>16521</v>
      </c>
      <c r="F25" s="120"/>
      <c r="G25" s="122"/>
      <c r="H25" s="148"/>
      <c r="I25" s="123"/>
      <c r="J25" s="3"/>
      <c r="L25" s="13" t="s">
        <v>23</v>
      </c>
      <c r="M25" s="39">
        <f>'Lcc_BKK+DMK'!M25+Lcc_CNX!M25+Lcc_HDY!M25+Lcc_HKT!M25+Lcc_CEI!M25</f>
        <v>1243137</v>
      </c>
      <c r="N25" s="37">
        <f>'Lcc_BKK+DMK'!N25+Lcc_CNX!N25+Lcc_HDY!N25+Lcc_HKT!N25+Lcc_CEI!N25</f>
        <v>1260697</v>
      </c>
      <c r="O25" s="165">
        <f t="shared" ref="O25" si="43">SUM(M25:N25)</f>
        <v>2503834</v>
      </c>
      <c r="P25" s="140">
        <f>+Lcc_BKK!P25+Lcc_DMK!P25+Lcc_CNX!P25+Lcc_HDY!P25+Lcc_HKT!P25+Lcc_CEI!P25</f>
        <v>3427</v>
      </c>
      <c r="Q25" s="165">
        <f t="shared" ref="Q25" si="44">O25+P25</f>
        <v>2507261</v>
      </c>
      <c r="R25" s="37"/>
      <c r="S25" s="473"/>
      <c r="T25" s="480"/>
      <c r="U25" s="486"/>
      <c r="V25" s="165"/>
      <c r="W25" s="40"/>
    </row>
    <row r="26" spans="1:23" ht="14.25" thickTop="1" thickBot="1" x14ac:dyDescent="0.25">
      <c r="A26" s="3" t="str">
        <f t="shared" si="42"/>
        <v xml:space="preserve"> </v>
      </c>
      <c r="B26" s="126" t="s">
        <v>40</v>
      </c>
      <c r="C26" s="127">
        <f>+C23+C24+C25</f>
        <v>25332</v>
      </c>
      <c r="D26" s="127">
        <f t="shared" ref="D26:E26" si="45">+D23+D24+D25</f>
        <v>25312</v>
      </c>
      <c r="E26" s="127">
        <f t="shared" si="45"/>
        <v>50644</v>
      </c>
      <c r="F26" s="127"/>
      <c r="G26" s="127"/>
      <c r="H26" s="127"/>
      <c r="I26" s="130"/>
      <c r="J26" s="3"/>
      <c r="L26" s="472" t="s">
        <v>40</v>
      </c>
      <c r="M26" s="45">
        <f t="shared" ref="M26:Q26" si="46">+M23+M24+M25</f>
        <v>4016519</v>
      </c>
      <c r="N26" s="43">
        <f t="shared" si="46"/>
        <v>4036665</v>
      </c>
      <c r="O26" s="166">
        <f t="shared" si="46"/>
        <v>8053184</v>
      </c>
      <c r="P26" s="43">
        <f t="shared" si="46"/>
        <v>10132</v>
      </c>
      <c r="Q26" s="166">
        <f t="shared" si="46"/>
        <v>8063316</v>
      </c>
      <c r="R26" s="43"/>
      <c r="S26" s="474"/>
      <c r="T26" s="481"/>
      <c r="U26" s="487"/>
      <c r="V26" s="166"/>
      <c r="W26" s="46"/>
    </row>
    <row r="27" spans="1:23" ht="14.25" thickTop="1" thickBot="1" x14ac:dyDescent="0.25">
      <c r="A27" s="3" t="str">
        <f t="shared" si="42"/>
        <v xml:space="preserve"> </v>
      </c>
      <c r="B27" s="126" t="s">
        <v>63</v>
      </c>
      <c r="C27" s="127">
        <f t="shared" ref="C27:E27" si="47">+C12+C16+C22+C26</f>
        <v>94472</v>
      </c>
      <c r="D27" s="129">
        <f t="shared" si="47"/>
        <v>94435</v>
      </c>
      <c r="E27" s="299">
        <f t="shared" si="47"/>
        <v>188907</v>
      </c>
      <c r="F27" s="127"/>
      <c r="G27" s="129"/>
      <c r="H27" s="299"/>
      <c r="I27" s="130"/>
      <c r="J27" s="3"/>
      <c r="L27" s="472" t="s">
        <v>63</v>
      </c>
      <c r="M27" s="45">
        <f t="shared" ref="M27:Q27" si="48">+M12+M16+M22+M26</f>
        <v>15271015</v>
      </c>
      <c r="N27" s="43">
        <f t="shared" si="48"/>
        <v>15370756</v>
      </c>
      <c r="O27" s="301">
        <f t="shared" si="48"/>
        <v>30641771</v>
      </c>
      <c r="P27" s="43">
        <f t="shared" si="48"/>
        <v>47900</v>
      </c>
      <c r="Q27" s="301">
        <f t="shared" si="48"/>
        <v>30689671</v>
      </c>
      <c r="R27" s="43"/>
      <c r="S27" s="474"/>
      <c r="T27" s="478"/>
      <c r="U27" s="487"/>
      <c r="V27" s="301"/>
      <c r="W27" s="46"/>
    </row>
    <row r="28" spans="1:23" ht="14.25" thickTop="1" thickBot="1" x14ac:dyDescent="0.25">
      <c r="B28" s="138" t="s">
        <v>60</v>
      </c>
      <c r="C28" s="102"/>
      <c r="D28" s="102"/>
      <c r="E28" s="102"/>
      <c r="F28" s="102"/>
      <c r="G28" s="102"/>
      <c r="H28" s="102"/>
      <c r="I28" s="102"/>
      <c r="J28" s="102"/>
      <c r="L28" s="53" t="s">
        <v>60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13.5" thickTop="1" x14ac:dyDescent="0.2">
      <c r="B29" s="528" t="s">
        <v>25</v>
      </c>
      <c r="C29" s="529"/>
      <c r="D29" s="529"/>
      <c r="E29" s="529"/>
      <c r="F29" s="529"/>
      <c r="G29" s="529"/>
      <c r="H29" s="529"/>
      <c r="I29" s="530"/>
      <c r="J29" s="3"/>
      <c r="L29" s="531" t="s">
        <v>26</v>
      </c>
      <c r="M29" s="532"/>
      <c r="N29" s="532"/>
      <c r="O29" s="532"/>
      <c r="P29" s="532"/>
      <c r="Q29" s="532"/>
      <c r="R29" s="532"/>
      <c r="S29" s="532"/>
      <c r="T29" s="532"/>
      <c r="U29" s="532"/>
      <c r="V29" s="532"/>
      <c r="W29" s="533"/>
    </row>
    <row r="30" spans="1:23" ht="13.5" thickBot="1" x14ac:dyDescent="0.25">
      <c r="B30" s="534" t="s">
        <v>47</v>
      </c>
      <c r="C30" s="535"/>
      <c r="D30" s="535"/>
      <c r="E30" s="535"/>
      <c r="F30" s="535"/>
      <c r="G30" s="535"/>
      <c r="H30" s="535"/>
      <c r="I30" s="536"/>
      <c r="J30" s="3"/>
      <c r="L30" s="537" t="s">
        <v>49</v>
      </c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539"/>
    </row>
    <row r="31" spans="1:23" ht="14.25" thickTop="1" thickBot="1" x14ac:dyDescent="0.25">
      <c r="B31" s="101"/>
      <c r="C31" s="102"/>
      <c r="D31" s="102"/>
      <c r="E31" s="102"/>
      <c r="F31" s="102"/>
      <c r="G31" s="102"/>
      <c r="H31" s="102"/>
      <c r="I31" s="103"/>
      <c r="J31" s="3"/>
      <c r="L31" s="15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</row>
    <row r="32" spans="1:23" ht="14.25" thickTop="1" thickBot="1" x14ac:dyDescent="0.25">
      <c r="B32" s="104"/>
      <c r="C32" s="540" t="s">
        <v>64</v>
      </c>
      <c r="D32" s="541"/>
      <c r="E32" s="542"/>
      <c r="F32" s="540" t="s">
        <v>65</v>
      </c>
      <c r="G32" s="541"/>
      <c r="H32" s="542"/>
      <c r="I32" s="105" t="s">
        <v>2</v>
      </c>
      <c r="J32" s="3"/>
      <c r="L32" s="11"/>
      <c r="M32" s="543" t="s">
        <v>64</v>
      </c>
      <c r="N32" s="544"/>
      <c r="O32" s="544"/>
      <c r="P32" s="544"/>
      <c r="Q32" s="545"/>
      <c r="R32" s="543" t="s">
        <v>65</v>
      </c>
      <c r="S32" s="544"/>
      <c r="T32" s="544"/>
      <c r="U32" s="544"/>
      <c r="V32" s="545"/>
      <c r="W32" s="12" t="s">
        <v>2</v>
      </c>
    </row>
    <row r="33" spans="1:23" ht="13.5" thickTop="1" x14ac:dyDescent="0.2">
      <c r="B33" s="106" t="s">
        <v>3</v>
      </c>
      <c r="C33" s="107"/>
      <c r="D33" s="108"/>
      <c r="E33" s="109"/>
      <c r="F33" s="107"/>
      <c r="G33" s="108"/>
      <c r="H33" s="109"/>
      <c r="I33" s="110" t="s">
        <v>4</v>
      </c>
      <c r="J33" s="3"/>
      <c r="L33" s="13" t="s">
        <v>3</v>
      </c>
      <c r="M33" s="19"/>
      <c r="N33" s="15"/>
      <c r="O33" s="16"/>
      <c r="P33" s="17"/>
      <c r="Q33" s="20"/>
      <c r="R33" s="19"/>
      <c r="S33" s="15"/>
      <c r="T33" s="16"/>
      <c r="U33" s="17"/>
      <c r="V33" s="20"/>
      <c r="W33" s="21" t="s">
        <v>4</v>
      </c>
    </row>
    <row r="34" spans="1:23" ht="13.5" thickBot="1" x14ac:dyDescent="0.25">
      <c r="B34" s="111"/>
      <c r="C34" s="112" t="s">
        <v>5</v>
      </c>
      <c r="D34" s="113" t="s">
        <v>6</v>
      </c>
      <c r="E34" s="114" t="s">
        <v>7</v>
      </c>
      <c r="F34" s="112" t="s">
        <v>5</v>
      </c>
      <c r="G34" s="113" t="s">
        <v>6</v>
      </c>
      <c r="H34" s="114" t="s">
        <v>7</v>
      </c>
      <c r="I34" s="115"/>
      <c r="J34" s="3"/>
      <c r="L34" s="22"/>
      <c r="M34" s="27" t="s">
        <v>8</v>
      </c>
      <c r="N34" s="24" t="s">
        <v>9</v>
      </c>
      <c r="O34" s="25" t="s">
        <v>31</v>
      </c>
      <c r="P34" s="26" t="s">
        <v>32</v>
      </c>
      <c r="Q34" s="25" t="s">
        <v>7</v>
      </c>
      <c r="R34" s="27" t="s">
        <v>8</v>
      </c>
      <c r="S34" s="24" t="s">
        <v>9</v>
      </c>
      <c r="T34" s="25" t="s">
        <v>31</v>
      </c>
      <c r="U34" s="26" t="s">
        <v>32</v>
      </c>
      <c r="V34" s="25" t="s">
        <v>7</v>
      </c>
      <c r="W34" s="28"/>
    </row>
    <row r="35" spans="1:23" ht="5.25" customHeight="1" thickTop="1" x14ac:dyDescent="0.2">
      <c r="B35" s="106"/>
      <c r="C35" s="116"/>
      <c r="D35" s="117"/>
      <c r="E35" s="118"/>
      <c r="F35" s="116"/>
      <c r="G35" s="117"/>
      <c r="H35" s="118"/>
      <c r="I35" s="119"/>
      <c r="J35" s="3"/>
      <c r="L35" s="13"/>
      <c r="M35" s="33"/>
      <c r="N35" s="30"/>
      <c r="O35" s="31"/>
      <c r="P35" s="32"/>
      <c r="Q35" s="34"/>
      <c r="R35" s="33"/>
      <c r="S35" s="30"/>
      <c r="T35" s="31"/>
      <c r="U35" s="32"/>
      <c r="V35" s="34"/>
      <c r="W35" s="35"/>
    </row>
    <row r="36" spans="1:23" x14ac:dyDescent="0.2">
      <c r="A36" s="3" t="str">
        <f>IF(ISERROR(F36/G36)," ",IF(F36/G36&gt;0.5,IF(F36/G36&lt;1.5," ","NOT OK"),"NOT OK"))</f>
        <v xml:space="preserve"> </v>
      </c>
      <c r="B36" s="106" t="s">
        <v>10</v>
      </c>
      <c r="C36" s="120">
        <f>'Lcc_BKK+DMK'!C36+Lcc_CNX!C36+Lcc_HDY!C36+Lcc_HKT!C36+Lcc_CEI!C36</f>
        <v>12255</v>
      </c>
      <c r="D36" s="136">
        <f>'Lcc_BKK+DMK'!D36+Lcc_CNX!D36+Lcc_HDY!D36+Lcc_HKT!D36+Lcc_CEI!D36</f>
        <v>12255</v>
      </c>
      <c r="E36" s="148">
        <f>SUM(C36:D36)</f>
        <v>24510</v>
      </c>
      <c r="F36" s="120">
        <f>'Lcc_BKK+DMK'!F36+Lcc_CNX!F36+Lcc_HDY!F36+Lcc_HKT!F36+Lcc_CEI!F36</f>
        <v>11266</v>
      </c>
      <c r="G36" s="136">
        <f>'Lcc_BKK+DMK'!G36+Lcc_CNX!G36+Lcc_HDY!G36+Lcc_HKT!G36+Lcc_CEI!G36</f>
        <v>11276</v>
      </c>
      <c r="H36" s="148">
        <f>SUM(F36:G36)</f>
        <v>22542</v>
      </c>
      <c r="I36" s="123">
        <f>IF(E36=0,0,((H36/E36)-1)*100)</f>
        <v>-8.0293757649938851</v>
      </c>
      <c r="J36" s="3"/>
      <c r="K36" s="6"/>
      <c r="L36" s="13" t="s">
        <v>10</v>
      </c>
      <c r="M36" s="39">
        <f>'Lcc_BKK+DMK'!M36+Lcc_CNX!M36+Lcc_HDY!M36+Lcc_HKT!M36+Lcc_CEI!M36</f>
        <v>1814717</v>
      </c>
      <c r="N36" s="37">
        <f>'Lcc_BKK+DMK'!N36+Lcc_CNX!N36+Lcc_HDY!N36+Lcc_HKT!N36+Lcc_CEI!N36</f>
        <v>1814214</v>
      </c>
      <c r="O36" s="165">
        <f t="shared" ref="O36:O38" si="49">SUM(M36:N36)</f>
        <v>3628931</v>
      </c>
      <c r="P36" s="140">
        <f>+Lcc_BKK!P36+Lcc_DMK!P36+Lcc_CNX!P36+Lcc_HDY!P36+Lcc_HKT!P36+Lcc_CEI!P36</f>
        <v>1448</v>
      </c>
      <c r="Q36" s="329">
        <f>O36+P36</f>
        <v>3630379</v>
      </c>
      <c r="R36" s="39">
        <f>'Lcc_BKK+DMK'!R36+Lcc_CNX!R36+Lcc_HDY!R36+Lcc_HKT!R36+Lcc_CEI!R36</f>
        <v>1744592</v>
      </c>
      <c r="S36" s="37">
        <f>'Lcc_BKK+DMK'!S36+Lcc_CNX!S36+Lcc_HDY!S36+Lcc_HKT!S36+Lcc_CEI!S36</f>
        <v>1744795</v>
      </c>
      <c r="T36" s="165">
        <f t="shared" ref="T36:T38" si="50">SUM(R36:S36)</f>
        <v>3489387</v>
      </c>
      <c r="U36" s="140">
        <f>+Lcc_BKK!U36+Lcc_DMK!U36+Lcc_CNX!U36+Lcc_HDY!U36+Lcc_HKT!U36+Lcc_CEI!U36</f>
        <v>217</v>
      </c>
      <c r="V36" s="329">
        <f>T36+U36</f>
        <v>3489604</v>
      </c>
      <c r="W36" s="40">
        <f>IF(Q36=0,0,((V36/Q36)-1)*100)</f>
        <v>-3.8776943123569163</v>
      </c>
    </row>
    <row r="37" spans="1:23" x14ac:dyDescent="0.2">
      <c r="A37" s="3" t="str">
        <f>IF(ISERROR(F37/G37)," ",IF(F37/G37&gt;0.5,IF(F37/G37&lt;1.5," ","NOT OK"),"NOT OK"))</f>
        <v xml:space="preserve"> </v>
      </c>
      <c r="B37" s="106" t="s">
        <v>11</v>
      </c>
      <c r="C37" s="120">
        <f>'Lcc_BKK+DMK'!C37+Lcc_CNX!C37+Lcc_HDY!C37+Lcc_HKT!C37+Lcc_CEI!C37</f>
        <v>11967</v>
      </c>
      <c r="D37" s="136">
        <f>'Lcc_BKK+DMK'!D37+Lcc_CNX!D37+Lcc_HDY!D37+Lcc_HKT!D37+Lcc_CEI!D37</f>
        <v>11959</v>
      </c>
      <c r="E37" s="148">
        <f t="shared" ref="E37:E38" si="51">SUM(C37:D37)</f>
        <v>23926</v>
      </c>
      <c r="F37" s="120">
        <f>'Lcc_BKK+DMK'!F37+Lcc_CNX!F37+Lcc_HDY!F37+Lcc_HKT!F37+Lcc_CEI!F37</f>
        <v>10856</v>
      </c>
      <c r="G37" s="136">
        <f>'Lcc_BKK+DMK'!G37+Lcc_CNX!G37+Lcc_HDY!G37+Lcc_HKT!G37+Lcc_CEI!G37</f>
        <v>10858</v>
      </c>
      <c r="H37" s="148">
        <f t="shared" ref="H37:H38" si="52">SUM(F37:G37)</f>
        <v>21714</v>
      </c>
      <c r="I37" s="123">
        <f t="shared" ref="I37:I40" si="53">IF(E37=0,0,((H37/E37)-1)*100)</f>
        <v>-9.2451726155646554</v>
      </c>
      <c r="J37" s="3"/>
      <c r="K37" s="6"/>
      <c r="L37" s="13" t="s">
        <v>11</v>
      </c>
      <c r="M37" s="39">
        <f>'Lcc_BKK+DMK'!M37+Lcc_CNX!M37+Lcc_HDY!M37+Lcc_HKT!M37+Lcc_CEI!M37</f>
        <v>1772038</v>
      </c>
      <c r="N37" s="37">
        <f>'Lcc_BKK+DMK'!N37+Lcc_CNX!N37+Lcc_HDY!N37+Lcc_HKT!N37+Lcc_CEI!N37</f>
        <v>1766505</v>
      </c>
      <c r="O37" s="165">
        <f t="shared" si="49"/>
        <v>3538543</v>
      </c>
      <c r="P37" s="140">
        <f>+Lcc_BKK!P37+Lcc_DMK!P37+Lcc_CNX!P37+Lcc_HDY!P37+Lcc_HKT!P37+Lcc_CEI!P37</f>
        <v>948</v>
      </c>
      <c r="Q37" s="329">
        <f t="shared" ref="Q37:Q38" si="54">O37+P37</f>
        <v>3539491</v>
      </c>
      <c r="R37" s="39">
        <f>'Lcc_BKK+DMK'!R37+Lcc_CNX!R37+Lcc_HDY!R37+Lcc_HKT!R37+Lcc_CEI!R37</f>
        <v>1683260</v>
      </c>
      <c r="S37" s="37">
        <f>'Lcc_BKK+DMK'!S37+Lcc_CNX!S37+Lcc_HDY!S37+Lcc_HKT!S37+Lcc_CEI!S37</f>
        <v>1678205</v>
      </c>
      <c r="T37" s="165">
        <f t="shared" si="50"/>
        <v>3361465</v>
      </c>
      <c r="U37" s="140">
        <f>+Lcc_BKK!U37+Lcc_DMK!U37+Lcc_CNX!U37+Lcc_HDY!U37+Lcc_HKT!U37+Lcc_CEI!U37</f>
        <v>595</v>
      </c>
      <c r="V37" s="329">
        <f t="shared" ref="V37:V38" si="55">T37+U37</f>
        <v>3362060</v>
      </c>
      <c r="W37" s="40">
        <f t="shared" ref="W37:W38" si="56">IF(Q37=0,0,((V37/Q37)-1)*100)</f>
        <v>-5.0128959220407721</v>
      </c>
    </row>
    <row r="38" spans="1:23" ht="13.5" thickBot="1" x14ac:dyDescent="0.25">
      <c r="A38" s="3" t="str">
        <f>IF(ISERROR(F38/G38)," ",IF(F38/G38&gt;0.5,IF(F38/G38&lt;1.5," ","NOT OK"),"NOT OK"))</f>
        <v xml:space="preserve"> </v>
      </c>
      <c r="B38" s="111" t="s">
        <v>12</v>
      </c>
      <c r="C38" s="120">
        <f>'Lcc_BKK+DMK'!C38+Lcc_CNX!C38+Lcc_HDY!C38+Lcc_HKT!C38+Lcc_CEI!C38</f>
        <v>12602</v>
      </c>
      <c r="D38" s="136">
        <f>'Lcc_BKK+DMK'!D38+Lcc_CNX!D38+Lcc_HDY!D38+Lcc_HKT!D38+Lcc_CEI!D38</f>
        <v>12602</v>
      </c>
      <c r="E38" s="148">
        <f t="shared" si="51"/>
        <v>25204</v>
      </c>
      <c r="F38" s="120">
        <f>'Lcc_BKK+DMK'!F38+Lcc_CNX!F38+Lcc_HDY!F38+Lcc_HKT!F38+Lcc_CEI!F38</f>
        <v>11428</v>
      </c>
      <c r="G38" s="136">
        <f>'Lcc_BKK+DMK'!G38+Lcc_CNX!G38+Lcc_HDY!G38+Lcc_HKT!G38+Lcc_CEI!G38</f>
        <v>11433</v>
      </c>
      <c r="H38" s="148">
        <f t="shared" si="52"/>
        <v>22861</v>
      </c>
      <c r="I38" s="123">
        <f t="shared" si="53"/>
        <v>-9.2961434692905858</v>
      </c>
      <c r="J38" s="3"/>
      <c r="K38" s="6"/>
      <c r="L38" s="22" t="s">
        <v>12</v>
      </c>
      <c r="M38" s="39">
        <f>'Lcc_BKK+DMK'!M38+Lcc_CNX!M38+Lcc_HDY!M38+Lcc_HKT!M38+Lcc_CEI!M38</f>
        <v>1862156</v>
      </c>
      <c r="N38" s="37">
        <f>'Lcc_BKK+DMK'!N38+Lcc_CNX!N38+Lcc_HDY!N38+Lcc_HKT!N38+Lcc_CEI!N38</f>
        <v>1900779</v>
      </c>
      <c r="O38" s="165">
        <f t="shared" si="49"/>
        <v>3762935</v>
      </c>
      <c r="P38" s="140">
        <f>+Lcc_BKK!P38+Lcc_DMK!P38+Lcc_CNX!P38+Lcc_HDY!P38+Lcc_HKT!P38+Lcc_CEI!P38</f>
        <v>165</v>
      </c>
      <c r="Q38" s="329">
        <f t="shared" si="54"/>
        <v>3763100</v>
      </c>
      <c r="R38" s="39">
        <f>'Lcc_BKK+DMK'!R38+Lcc_CNX!R38+Lcc_HDY!R38+Lcc_HKT!R38+Lcc_CEI!R38</f>
        <v>1717885</v>
      </c>
      <c r="S38" s="37">
        <f>'Lcc_BKK+DMK'!S38+Lcc_CNX!S38+Lcc_HDY!S38+Lcc_HKT!S38+Lcc_CEI!S38</f>
        <v>1761325</v>
      </c>
      <c r="T38" s="165">
        <f t="shared" si="50"/>
        <v>3479210</v>
      </c>
      <c r="U38" s="140">
        <f>+Lcc_BKK!U38+Lcc_DMK!U38+Lcc_CNX!U38+Lcc_HDY!U38+Lcc_HKT!U38+Lcc_CEI!U38</f>
        <v>51</v>
      </c>
      <c r="V38" s="329">
        <f t="shared" si="55"/>
        <v>3479261</v>
      </c>
      <c r="W38" s="40">
        <f t="shared" si="56"/>
        <v>-7.5426908665727765</v>
      </c>
    </row>
    <row r="39" spans="1:23" ht="14.25" thickTop="1" thickBot="1" x14ac:dyDescent="0.25">
      <c r="A39" s="3" t="str">
        <f>IF(ISERROR(F39/G39)," ",IF(F39/G39&gt;0.5,IF(F39/G39&lt;1.5," ","NOT OK"),"NOT OK"))</f>
        <v xml:space="preserve"> </v>
      </c>
      <c r="B39" s="126" t="s">
        <v>57</v>
      </c>
      <c r="C39" s="127">
        <f t="shared" ref="C39:D39" si="57">+C36+C37+C38</f>
        <v>36824</v>
      </c>
      <c r="D39" s="129">
        <f t="shared" si="57"/>
        <v>36816</v>
      </c>
      <c r="E39" s="151">
        <f t="shared" ref="E39:E40" si="58">SUM(C39:D39)</f>
        <v>73640</v>
      </c>
      <c r="F39" s="127">
        <f t="shared" ref="F39:G39" si="59">+F36+F37+F38</f>
        <v>33550</v>
      </c>
      <c r="G39" s="129">
        <f t="shared" si="59"/>
        <v>33567</v>
      </c>
      <c r="H39" s="151">
        <f t="shared" ref="H39:H40" si="60">SUM(F39:G39)</f>
        <v>67117</v>
      </c>
      <c r="I39" s="130">
        <f t="shared" si="53"/>
        <v>-8.8579576317218915</v>
      </c>
      <c r="J39" s="3"/>
      <c r="L39" s="41" t="s">
        <v>57</v>
      </c>
      <c r="M39" s="45">
        <f t="shared" ref="M39:Q39" si="61">+M36+M37+M38</f>
        <v>5448911</v>
      </c>
      <c r="N39" s="43">
        <f t="shared" si="61"/>
        <v>5481498</v>
      </c>
      <c r="O39" s="166">
        <f t="shared" si="61"/>
        <v>10930409</v>
      </c>
      <c r="P39" s="43">
        <f t="shared" si="61"/>
        <v>2561</v>
      </c>
      <c r="Q39" s="330">
        <f t="shared" si="61"/>
        <v>10932970</v>
      </c>
      <c r="R39" s="45">
        <f t="shared" ref="R39:V39" si="62">+R36+R37+R38</f>
        <v>5145737</v>
      </c>
      <c r="S39" s="43">
        <f t="shared" si="62"/>
        <v>5184325</v>
      </c>
      <c r="T39" s="166">
        <f t="shared" si="62"/>
        <v>10330062</v>
      </c>
      <c r="U39" s="43">
        <f t="shared" si="62"/>
        <v>863</v>
      </c>
      <c r="V39" s="330">
        <f t="shared" si="62"/>
        <v>10330925</v>
      </c>
      <c r="W39" s="46">
        <f>IF(Q39=0,0,((V39/Q39)-1)*100)</f>
        <v>-5.5066921431230487</v>
      </c>
    </row>
    <row r="40" spans="1:23" ht="13.5" thickTop="1" x14ac:dyDescent="0.2">
      <c r="A40" s="3" t="str">
        <f t="shared" si="14"/>
        <v xml:space="preserve"> </v>
      </c>
      <c r="B40" s="106" t="s">
        <v>13</v>
      </c>
      <c r="C40" s="120">
        <f>+'Lcc_BKK+DMK'!C40+Lcc_CNX!C40+Lcc_HDY!C40+Lcc_HKT!C40+Lcc_CEI!C40</f>
        <v>12576</v>
      </c>
      <c r="D40" s="122">
        <f>+'Lcc_BKK+DMK'!D40+Lcc_CNX!D40+Lcc_HDY!D40+Lcc_HKT!D40+Lcc_CEI!D40</f>
        <v>12579</v>
      </c>
      <c r="E40" s="148">
        <f t="shared" si="58"/>
        <v>25155</v>
      </c>
      <c r="F40" s="120">
        <f>+'Lcc_BKK+DMK'!F40+Lcc_CNX!F40+Lcc_HDY!F40+Lcc_HKT!F40+Lcc_CEI!F40</f>
        <v>11313</v>
      </c>
      <c r="G40" s="122">
        <f>+'Lcc_BKK+DMK'!G40+Lcc_CNX!G40+Lcc_HDY!G40+Lcc_HKT!G40+Lcc_CEI!G40</f>
        <v>11321</v>
      </c>
      <c r="H40" s="148">
        <f t="shared" si="60"/>
        <v>22634</v>
      </c>
      <c r="I40" s="123">
        <f t="shared" si="53"/>
        <v>-10.021864440469097</v>
      </c>
      <c r="L40" s="13" t="s">
        <v>13</v>
      </c>
      <c r="M40" s="39">
        <f>'Lcc_BKK+DMK'!M40+Lcc_CNX!M40+Lcc_HDY!M40+Lcc_HKT!M40+Lcc_CEI!M40</f>
        <v>1924906</v>
      </c>
      <c r="N40" s="473">
        <f>'Lcc_BKK+DMK'!N40+Lcc_CNX!N40+Lcc_HDY!N40+Lcc_HKT!N40+Lcc_CEI!N40</f>
        <v>1884219</v>
      </c>
      <c r="O40" s="165">
        <f t="shared" ref="O40" si="63">SUM(M40:N40)</f>
        <v>3809125</v>
      </c>
      <c r="P40" s="140">
        <f>+Lcc_BKK!P40+Lcc_DMK!P40+Lcc_CNX!P40+Lcc_HDY!P40+Lcc_HKT!P40+Lcc_CEI!P40</f>
        <v>371</v>
      </c>
      <c r="Q40" s="329">
        <f t="shared" ref="Q40" si="64">O40+P40</f>
        <v>3809496</v>
      </c>
      <c r="R40" s="39">
        <f>'Lcc_BKK+DMK'!R40+Lcc_CNX!R40+Lcc_HDY!R40+Lcc_HKT!R40+Lcc_CEI!R40</f>
        <v>1788266</v>
      </c>
      <c r="S40" s="37">
        <f>'Lcc_BKK+DMK'!S40+Lcc_CNX!S40+Lcc_HDY!S40+Lcc_HKT!S40+Lcc_CEI!S40</f>
        <v>1749815</v>
      </c>
      <c r="T40" s="165">
        <f t="shared" ref="T40" si="65">SUM(R40:S40)</f>
        <v>3538081</v>
      </c>
      <c r="U40" s="140">
        <f>+Lcc_BKK!U40+Lcc_DMK!U40+Lcc_CNX!U40+Lcc_HDY!U40+Lcc_HKT!U40+Lcc_CEI!U40</f>
        <v>259</v>
      </c>
      <c r="V40" s="329">
        <f t="shared" ref="V40" si="66">T40+U40</f>
        <v>3538340</v>
      </c>
      <c r="W40" s="40">
        <f t="shared" ref="W40" si="67">IF(Q40=0,0,((V40/Q40)-1)*100)</f>
        <v>-7.1178969606478182</v>
      </c>
    </row>
    <row r="41" spans="1:23" ht="14.25" customHeight="1" x14ac:dyDescent="0.2">
      <c r="A41" s="3" t="str">
        <f>IF(ISERROR(F41/G41)," ",IF(F41/G41&gt;0.5,IF(F41/G41&lt;1.5," ","NOT OK"),"NOT OK"))</f>
        <v xml:space="preserve"> </v>
      </c>
      <c r="B41" s="106" t="s">
        <v>14</v>
      </c>
      <c r="C41" s="120">
        <f>+'Lcc_BKK+DMK'!C41+Lcc_CNX!C41+Lcc_HDY!C41+Lcc_HKT!C41+Lcc_CEI!C41</f>
        <v>11111</v>
      </c>
      <c r="D41" s="122">
        <f>+'Lcc_BKK+DMK'!D41+Lcc_CNX!D41+Lcc_HDY!D41+Lcc_HKT!D41+Lcc_CEI!D41</f>
        <v>11114</v>
      </c>
      <c r="E41" s="148">
        <f>SUM(C41:D41)</f>
        <v>22225</v>
      </c>
      <c r="F41" s="120">
        <f>+'Lcc_BKK+DMK'!F41+Lcc_CNX!F41+Lcc_HDY!F41+Lcc_HKT!F41+Lcc_CEI!F41</f>
        <v>11323</v>
      </c>
      <c r="G41" s="122">
        <f>+'Lcc_BKK+DMK'!G41+Lcc_CNX!G41+Lcc_HDY!G41+Lcc_HKT!G41+Lcc_CEI!G41</f>
        <v>11318</v>
      </c>
      <c r="H41" s="148">
        <f>SUM(F41:G41)</f>
        <v>22641</v>
      </c>
      <c r="I41" s="123">
        <f>IF(E41=0,0,((H41/E41)-1)*100)</f>
        <v>1.8717660292463467</v>
      </c>
      <c r="J41" s="3"/>
      <c r="L41" s="13" t="s">
        <v>14</v>
      </c>
      <c r="M41" s="37">
        <f>'Lcc_BKK+DMK'!M41+Lcc_CNX!M41+Lcc_HDY!M41+Lcc_HKT!M41+Lcc_CEI!M41</f>
        <v>1740450</v>
      </c>
      <c r="N41" s="498">
        <f>'Lcc_BKK+DMK'!N41+Lcc_CNX!N41+Lcc_HDY!N41+Lcc_HKT!N41+Lcc_CEI!N41</f>
        <v>1729997</v>
      </c>
      <c r="O41" s="165">
        <f>SUM(M41:N41)</f>
        <v>3470447</v>
      </c>
      <c r="P41" s="140">
        <f>+Lcc_BKK!P41+Lcc_DMK!P41+Lcc_CNX!P41+Lcc_HDY!P41+Lcc_HKT!P41+Lcc_CEI!P41</f>
        <v>333</v>
      </c>
      <c r="Q41" s="329">
        <f>O41+P41</f>
        <v>3470780</v>
      </c>
      <c r="R41" s="39">
        <f>'Lcc_BKK+DMK'!R41+Lcc_CNX!R41+Lcc_HDY!R41+Lcc_HKT!R41+Lcc_CEI!R41</f>
        <v>1538867</v>
      </c>
      <c r="S41" s="37">
        <f>'Lcc_BKK+DMK'!S41+Lcc_CNX!S41+Lcc_HDY!S41+Lcc_HKT!S41+Lcc_CEI!S41</f>
        <v>1540177</v>
      </c>
      <c r="T41" s="165">
        <f>SUM(R41:S41)</f>
        <v>3079044</v>
      </c>
      <c r="U41" s="140">
        <f>+Lcc_BKK!U41+Lcc_DMK!U41+Lcc_CNX!U41+Lcc_HDY!U41+Lcc_HKT!U41+Lcc_CEI!U41</f>
        <v>219</v>
      </c>
      <c r="V41" s="329">
        <f t="shared" ref="V41" si="68">T41+U41</f>
        <v>3079263</v>
      </c>
      <c r="W41" s="40">
        <f>IF(Q41=0,0,((V41/Q41)-1)*100)</f>
        <v>-11.280375016566879</v>
      </c>
    </row>
    <row r="42" spans="1:23" ht="13.5" thickBot="1" x14ac:dyDescent="0.25">
      <c r="A42" s="3" t="str">
        <f>IF(ISERROR(F42/G42)," ",IF(F42/G42&gt;0.5,IF(F42/G42&lt;1.5," ","NOT OK"),"NOT OK"))</f>
        <v xml:space="preserve"> </v>
      </c>
      <c r="B42" s="106" t="s">
        <v>15</v>
      </c>
      <c r="C42" s="120">
        <f>+'Lcc_BKK+DMK'!C42+Lcc_CNX!C42+Lcc_HDY!C42+Lcc_HKT!C42+Lcc_CEI!C42</f>
        <v>12093</v>
      </c>
      <c r="D42" s="122">
        <f>'Lcc_BKK+DMK'!D42+Lcc_CNX!D42+Lcc_HDY!D42+Lcc_HKT!D42+Lcc_CEI!D42</f>
        <v>12096</v>
      </c>
      <c r="E42" s="148">
        <f t="shared" ref="E42" si="69">SUM(C42:D42)</f>
        <v>24189</v>
      </c>
      <c r="F42" s="120">
        <f>+'Lcc_BKK+DMK'!F42+Lcc_CNX!F42+Lcc_HDY!F42+Lcc_HKT!F42+Lcc_CEI!F42</f>
        <v>9455</v>
      </c>
      <c r="G42" s="122">
        <f>'Lcc_BKK+DMK'!G42+Lcc_CNX!G42+Lcc_HDY!G42+Lcc_HKT!G42+Lcc_CEI!G42</f>
        <v>9453</v>
      </c>
      <c r="H42" s="148">
        <f t="shared" ref="H42" si="70">SUM(F42:G42)</f>
        <v>18908</v>
      </c>
      <c r="I42" s="123">
        <f>IF(E42=0,0,((H42/E42)-1)*100)</f>
        <v>-21.832237794038612</v>
      </c>
      <c r="J42" s="3"/>
      <c r="L42" s="13" t="s">
        <v>15</v>
      </c>
      <c r="M42" s="37">
        <f>'Lcc_BKK+DMK'!M42+Lcc_CNX!M42+Lcc_HDY!M42+Lcc_HKT!M42+Lcc_CEI!M42</f>
        <v>1850530</v>
      </c>
      <c r="N42" s="498">
        <f>'Lcc_BKK+DMK'!N42+Lcc_CNX!N42+Lcc_HDY!N42+Lcc_HKT!N42+Lcc_CEI!N42</f>
        <v>1834988</v>
      </c>
      <c r="O42" s="165">
        <f t="shared" ref="O42" si="71">SUM(M42:N42)</f>
        <v>3685518</v>
      </c>
      <c r="P42" s="140">
        <f>+Lcc_BKK!P42+Lcc_DMK!P42+Lcc_CNX!P42+Lcc_HDY!P42+Lcc_HKT!P42+Lcc_CEI!P42</f>
        <v>1082</v>
      </c>
      <c r="Q42" s="329">
        <f>O42+P42</f>
        <v>3686600</v>
      </c>
      <c r="R42" s="39">
        <f>'Lcc_BKK+DMK'!R42+Lcc_CNX!R42+Lcc_HDY!R42+Lcc_HKT!R42+Lcc_CEI!R42</f>
        <v>947152</v>
      </c>
      <c r="S42" s="37">
        <f>'Lcc_BKK+DMK'!S42+Lcc_CNX!S42+Lcc_HDY!S42+Lcc_HKT!S42+Lcc_CEI!S42</f>
        <v>965200</v>
      </c>
      <c r="T42" s="165">
        <f t="shared" ref="T42" si="72">SUM(R42:S42)</f>
        <v>1912352</v>
      </c>
      <c r="U42" s="140">
        <f>+Lcc_BKK!U42+Lcc_DMK!U42+Lcc_CNX!U42+Lcc_HDY!U42+Lcc_HKT!U42+Lcc_CEI!U42</f>
        <v>271</v>
      </c>
      <c r="V42" s="329">
        <f>T42+U42</f>
        <v>1912623</v>
      </c>
      <c r="W42" s="40">
        <f>IF(Q42=0,0,((V42/Q42)-1)*100)</f>
        <v>-48.119595291054083</v>
      </c>
    </row>
    <row r="43" spans="1:23" ht="14.25" thickTop="1" thickBot="1" x14ac:dyDescent="0.25">
      <c r="A43" s="3" t="str">
        <f>IF(ISERROR(F43/G43)," ",IF(F43/G43&gt;0.5,IF(F43/G43&lt;1.5," ","NOT OK"),"NOT OK"))</f>
        <v xml:space="preserve"> </v>
      </c>
      <c r="B43" s="126" t="s">
        <v>61</v>
      </c>
      <c r="C43" s="127">
        <f>+C40+C41+C42</f>
        <v>35780</v>
      </c>
      <c r="D43" s="129">
        <f t="shared" ref="D43" si="73">+D40+D41+D42</f>
        <v>35789</v>
      </c>
      <c r="E43" s="151">
        <f t="shared" ref="E43" si="74">+E40+E41+E42</f>
        <v>71569</v>
      </c>
      <c r="F43" s="127">
        <f t="shared" ref="F43" si="75">+F40+F41+F42</f>
        <v>32091</v>
      </c>
      <c r="G43" s="129">
        <f t="shared" ref="G43" si="76">+G40+G41+G42</f>
        <v>32092</v>
      </c>
      <c r="H43" s="151">
        <f t="shared" ref="H43" si="77">+H40+H41+H42</f>
        <v>64183</v>
      </c>
      <c r="I43" s="130">
        <f>IF(E43=0,0,((H43/E43)-1)*100)</f>
        <v>-10.320110662437642</v>
      </c>
      <c r="J43" s="3"/>
      <c r="L43" s="41" t="s">
        <v>61</v>
      </c>
      <c r="M43" s="45">
        <f>+M40+M41+M42</f>
        <v>5515886</v>
      </c>
      <c r="N43" s="43">
        <f t="shared" ref="N43" si="78">+N40+N41+N42</f>
        <v>5449204</v>
      </c>
      <c r="O43" s="166">
        <f t="shared" ref="O43" si="79">+O40+O41+O42</f>
        <v>10965090</v>
      </c>
      <c r="P43" s="43">
        <f t="shared" ref="P43" si="80">+P40+P41+P42</f>
        <v>1786</v>
      </c>
      <c r="Q43" s="166">
        <f t="shared" ref="Q43" si="81">+Q40+Q41+Q42</f>
        <v>10966876</v>
      </c>
      <c r="R43" s="43">
        <f t="shared" ref="R43" si="82">+R40+R41+R42</f>
        <v>4274285</v>
      </c>
      <c r="S43" s="474">
        <f t="shared" ref="S43" si="83">+S40+S41+S42</f>
        <v>4255192</v>
      </c>
      <c r="T43" s="481">
        <f t="shared" ref="T43" si="84">+T40+T41+T42</f>
        <v>8529477</v>
      </c>
      <c r="U43" s="487">
        <f t="shared" ref="U43" si="85">+U40+U41+U42</f>
        <v>749</v>
      </c>
      <c r="V43" s="166">
        <f t="shared" ref="V43" si="86">+V40+V41+V42</f>
        <v>8530226</v>
      </c>
      <c r="W43" s="46">
        <f>IF(Q43=0,0,((V43/Q43)-1)*100)</f>
        <v>-22.218268903560134</v>
      </c>
    </row>
    <row r="44" spans="1:23" ht="13.5" thickTop="1" x14ac:dyDescent="0.2">
      <c r="A44" s="3" t="str">
        <f t="shared" ref="A44" si="87">IF(ISERROR(F44/G44)," ",IF(F44/G44&gt;0.5,IF(F44/G44&lt;1.5," ","NOT OK"),"NOT OK"))</f>
        <v xml:space="preserve"> </v>
      </c>
      <c r="B44" s="106" t="s">
        <v>16</v>
      </c>
      <c r="C44" s="120">
        <f>+'Lcc_BKK+DMK'!C44+Lcc_CNX!C44+Lcc_HDY!C44+Lcc_HKT!C44+Lcc_CEI!C44</f>
        <v>11619</v>
      </c>
      <c r="D44" s="122">
        <f>'Lcc_BKK+DMK'!D44+Lcc_CNX!D44+Lcc_HDY!D44+Lcc_HKT!D44+Lcc_CEI!D44</f>
        <v>11627</v>
      </c>
      <c r="E44" s="148">
        <f t="shared" ref="E44" si="88">SUM(C44:D44)</f>
        <v>23246</v>
      </c>
      <c r="F44" s="120">
        <f>+'Lcc_BKK+DMK'!F44+Lcc_CNX!F44+Lcc_HDY!F44+Lcc_HKT!F44+Lcc_CEI!F44</f>
        <v>457</v>
      </c>
      <c r="G44" s="122">
        <f>'Lcc_BKK+DMK'!G44+Lcc_CNX!G44+Lcc_HDY!G44+Lcc_HKT!G44+Lcc_CEI!G44</f>
        <v>459</v>
      </c>
      <c r="H44" s="148">
        <f t="shared" ref="H44" si="89">SUM(F44:G44)</f>
        <v>916</v>
      </c>
      <c r="I44" s="123">
        <f t="shared" ref="I44" si="90">IF(E44=0,0,((H44/E44)-1)*100)</f>
        <v>-96.059537124666605</v>
      </c>
      <c r="J44" s="7"/>
      <c r="L44" s="13" t="s">
        <v>16</v>
      </c>
      <c r="M44" s="37">
        <f>'Lcc_BKK+DMK'!M44+Lcc_CNX!M44+Lcc_HDY!M44+Lcc_HKT!M44+Lcc_CEI!M44</f>
        <v>1739762</v>
      </c>
      <c r="N44" s="498">
        <f>'Lcc_BKK+DMK'!N44+Lcc_CNX!N44+Lcc_HDY!N44+Lcc_HKT!N44+Lcc_CEI!N44</f>
        <v>1732150</v>
      </c>
      <c r="O44" s="165">
        <f>SUM(M44:N44)</f>
        <v>3471912</v>
      </c>
      <c r="P44" s="140">
        <f>+Lcc_BKK!P44+Lcc_DMK!P44+Lcc_CNX!P44+Lcc_HDY!P44+Lcc_HKT!P44+Lcc_CEI!P44</f>
        <v>965</v>
      </c>
      <c r="Q44" s="329">
        <f>O44+P44</f>
        <v>3472877</v>
      </c>
      <c r="R44" s="39">
        <f>'Lcc_BKK+DMK'!R44+Lcc_CNX!R44+Lcc_HDY!R44+Lcc_HKT!R44+Lcc_CEI!R44</f>
        <v>34902</v>
      </c>
      <c r="S44" s="37">
        <f>'Lcc_BKK+DMK'!S44+Lcc_CNX!S44+Lcc_HDY!S44+Lcc_HKT!S44+Lcc_CEI!S44</f>
        <v>34793</v>
      </c>
      <c r="T44" s="165">
        <f>SUM(R44:S44)</f>
        <v>69695</v>
      </c>
      <c r="U44" s="140">
        <f>+Lcc_BKK!U44+Lcc_DMK!U44+Lcc_CNX!U44+Lcc_HDY!U44+Lcc_HKT!U44+Lcc_CEI!U44</f>
        <v>217</v>
      </c>
      <c r="V44" s="329">
        <f>T44+U44</f>
        <v>69912</v>
      </c>
      <c r="W44" s="40">
        <f t="shared" ref="W44" si="91">IF(Q44=0,0,((V44/Q44)-1)*100)</f>
        <v>-97.986914019701814</v>
      </c>
    </row>
    <row r="45" spans="1:23" ht="13.5" thickBot="1" x14ac:dyDescent="0.25">
      <c r="A45" s="3" t="str">
        <f t="shared" ref="A45" si="92">IF(ISERROR(F45/G45)," ",IF(F45/G45&gt;0.5,IF(F45/G45&lt;1.5," ","NOT OK"),"NOT OK"))</f>
        <v xml:space="preserve"> </v>
      </c>
      <c r="B45" s="106" t="s">
        <v>66</v>
      </c>
      <c r="C45" s="120">
        <f>+'Lcc_BKK+DMK'!C45+Lcc_CNX!C45+Lcc_HDY!C45+Lcc_HKT!C45+Lcc_CEI!C45</f>
        <v>11319</v>
      </c>
      <c r="D45" s="122">
        <f>'Lcc_BKK+DMK'!D45+Lcc_CNX!D45+Lcc_HDY!D45+Lcc_HKT!D45+Lcc_CEI!D45</f>
        <v>11326</v>
      </c>
      <c r="E45" s="148">
        <f>SUM(C45:D45)</f>
        <v>22645</v>
      </c>
      <c r="F45" s="120">
        <f>+'Lcc_BKK+DMK'!F45+Lcc_CNX!F45+Lcc_HDY!F45+Lcc_HKT!F45+Lcc_CEI!F45</f>
        <v>1615</v>
      </c>
      <c r="G45" s="122">
        <f>'Lcc_BKK+DMK'!G45+Lcc_CNX!G45+Lcc_HDY!G45+Lcc_HKT!G45+Lcc_CEI!G45</f>
        <v>1615</v>
      </c>
      <c r="H45" s="148">
        <f>SUM(F45:G45)</f>
        <v>3230</v>
      </c>
      <c r="I45" s="123">
        <f t="shared" ref="I45" si="93">IF(E45=0,0,((H45/E45)-1)*100)</f>
        <v>-85.736365643629938</v>
      </c>
      <c r="J45" s="3"/>
      <c r="L45" s="13" t="s">
        <v>66</v>
      </c>
      <c r="M45" s="37">
        <f>'Lcc_BKK+DMK'!M45+Lcc_CNX!M45+Lcc_HDY!M45+Lcc_HKT!M45+Lcc_CEI!M45</f>
        <v>1659198</v>
      </c>
      <c r="N45" s="498">
        <f>'Lcc_BKK+DMK'!N45+Lcc_CNX!N45+Lcc_HDY!N45+Lcc_HKT!N45+Lcc_CEI!N45</f>
        <v>1659740</v>
      </c>
      <c r="O45" s="165">
        <f t="shared" ref="O45" si="94">SUM(M45:N45)</f>
        <v>3318938</v>
      </c>
      <c r="P45" s="140">
        <f>+Lcc_BKK!P45+Lcc_DMK!P45+Lcc_CNX!P45+Lcc_HDY!P45+Lcc_HKT!P45+Lcc_CEI!P45</f>
        <v>252</v>
      </c>
      <c r="Q45" s="329">
        <f t="shared" ref="Q45" si="95">O45+P45</f>
        <v>3319190</v>
      </c>
      <c r="R45" s="39">
        <f>'Lcc_BKK+DMK'!R45+Lcc_CNX!R45+Lcc_HDY!R45+Lcc_HKT!R45+Lcc_CEI!R45</f>
        <v>153862</v>
      </c>
      <c r="S45" s="37">
        <f>'Lcc_BKK+DMK'!S45+Lcc_CNX!S45+Lcc_HDY!S45+Lcc_HKT!S45+Lcc_CEI!S45</f>
        <v>147777</v>
      </c>
      <c r="T45" s="165">
        <f t="shared" ref="T45" si="96">SUM(R45:S45)</f>
        <v>301639</v>
      </c>
      <c r="U45" s="140">
        <f>+Lcc_BKK!U45+Lcc_DMK!U45+Lcc_CNX!U45+Lcc_HDY!U45+Lcc_HKT!U45+Lcc_CEI!U45</f>
        <v>0</v>
      </c>
      <c r="V45" s="329">
        <f t="shared" ref="V45" si="97">T45+U45</f>
        <v>301639</v>
      </c>
      <c r="W45" s="40">
        <f t="shared" ref="W45" si="98">IF(Q45=0,0,((V45/Q45)-1)*100)</f>
        <v>-90.912270764855279</v>
      </c>
    </row>
    <row r="46" spans="1:23" ht="14.25" thickTop="1" thickBot="1" x14ac:dyDescent="0.25">
      <c r="A46" s="3" t="str">
        <f>IF(ISERROR(F46/G46)," ",IF(F46/G46&gt;0.5,IF(F46/G46&lt;1.5," ","NOT OK"),"NOT OK"))</f>
        <v xml:space="preserve"> </v>
      </c>
      <c r="B46" s="126" t="s">
        <v>67</v>
      </c>
      <c r="C46" s="127">
        <f>C43+C44+C45</f>
        <v>58718</v>
      </c>
      <c r="D46" s="128">
        <f t="shared" ref="D46" si="99">D43+D44+D45</f>
        <v>58742</v>
      </c>
      <c r="E46" s="511">
        <f t="shared" ref="E46" si="100">E43+E44+E45</f>
        <v>117460</v>
      </c>
      <c r="F46" s="127">
        <f t="shared" ref="F46" si="101">F43+F44+F45</f>
        <v>34163</v>
      </c>
      <c r="G46" s="129">
        <f t="shared" ref="G46" si="102">G43+G44+G45</f>
        <v>34166</v>
      </c>
      <c r="H46" s="299">
        <f t="shared" ref="H46" si="103">H43+H44+H45</f>
        <v>68329</v>
      </c>
      <c r="I46" s="130">
        <f>IF(E46=0,0,((H46/E46)-1)*100)</f>
        <v>-41.827856291503494</v>
      </c>
      <c r="J46" s="3"/>
      <c r="L46" s="41" t="s">
        <v>67</v>
      </c>
      <c r="M46" s="42">
        <f>M43+M44+M45</f>
        <v>8914846</v>
      </c>
      <c r="N46" s="42">
        <f t="shared" ref="N46" si="104">N43+N44+N45</f>
        <v>8841094</v>
      </c>
      <c r="O46" s="512">
        <f t="shared" ref="O46" si="105">O43+O44+O45</f>
        <v>17755940</v>
      </c>
      <c r="P46" s="42">
        <f t="shared" ref="P46" si="106">P43+P44+P45</f>
        <v>3003</v>
      </c>
      <c r="Q46" s="512">
        <f t="shared" ref="Q46" si="107">Q43+Q44+Q45</f>
        <v>17758943</v>
      </c>
      <c r="R46" s="42">
        <f t="shared" ref="R46" si="108">R43+R44+R45</f>
        <v>4463049</v>
      </c>
      <c r="S46" s="42">
        <f t="shared" ref="S46" si="109">S43+S44+S45</f>
        <v>4437762</v>
      </c>
      <c r="T46" s="512">
        <f t="shared" ref="T46" si="110">T43+T44+T45</f>
        <v>8900811</v>
      </c>
      <c r="U46" s="42">
        <f t="shared" ref="U46" si="111">U43+U44+U45</f>
        <v>966</v>
      </c>
      <c r="V46" s="512">
        <f t="shared" ref="V46" si="112">V43+V44+V45</f>
        <v>8901777</v>
      </c>
      <c r="W46" s="46">
        <f>IF(Q46=0,0,((V46/Q46)-1)*100)</f>
        <v>-49.874398493198612</v>
      </c>
    </row>
    <row r="47" spans="1:23" ht="14.25" thickTop="1" thickBot="1" x14ac:dyDescent="0.25">
      <c r="A47" s="3" t="str">
        <f>IF(ISERROR(F47/G47)," ",IF(F47/G47&gt;0.5,IF(F47/G47&lt;1.5," ","NOT OK"),"NOT OK"))</f>
        <v xml:space="preserve"> </v>
      </c>
      <c r="B47" s="126" t="s">
        <v>68</v>
      </c>
      <c r="C47" s="127">
        <f>+C39+C43+C44+C45</f>
        <v>95542</v>
      </c>
      <c r="D47" s="129">
        <f t="shared" ref="D47:H47" si="113">+D39+D43+D44+D45</f>
        <v>95558</v>
      </c>
      <c r="E47" s="151">
        <f t="shared" si="113"/>
        <v>191100</v>
      </c>
      <c r="F47" s="127">
        <f t="shared" si="113"/>
        <v>67713</v>
      </c>
      <c r="G47" s="129">
        <f t="shared" si="113"/>
        <v>67733</v>
      </c>
      <c r="H47" s="151">
        <f t="shared" si="113"/>
        <v>135446</v>
      </c>
      <c r="I47" s="130">
        <f t="shared" ref="I47" si="114">IF(E47=0,0,((H47/E47)-1)*100)</f>
        <v>-29.122972265829404</v>
      </c>
      <c r="J47" s="3"/>
      <c r="L47" s="41" t="s">
        <v>68</v>
      </c>
      <c r="M47" s="45">
        <f>+M39+M43+M44+M45</f>
        <v>14363757</v>
      </c>
      <c r="N47" s="43">
        <f t="shared" ref="N47:V47" si="115">+N39+N43+N44+N45</f>
        <v>14322592</v>
      </c>
      <c r="O47" s="166">
        <f t="shared" si="115"/>
        <v>28686349</v>
      </c>
      <c r="P47" s="43">
        <f t="shared" si="115"/>
        <v>5564</v>
      </c>
      <c r="Q47" s="166">
        <f t="shared" si="115"/>
        <v>28691913</v>
      </c>
      <c r="R47" s="45">
        <f t="shared" si="115"/>
        <v>9608786</v>
      </c>
      <c r="S47" s="43">
        <f t="shared" si="115"/>
        <v>9622087</v>
      </c>
      <c r="T47" s="166">
        <f t="shared" si="115"/>
        <v>19230873</v>
      </c>
      <c r="U47" s="43">
        <f t="shared" si="115"/>
        <v>1829</v>
      </c>
      <c r="V47" s="166">
        <f t="shared" si="115"/>
        <v>19232702</v>
      </c>
      <c r="W47" s="46">
        <f t="shared" ref="W47" si="116">IF(Q47=0,0,((V47/Q47)-1)*100)</f>
        <v>-32.968213029225346</v>
      </c>
    </row>
    <row r="48" spans="1:23" ht="14.25" thickTop="1" thickBot="1" x14ac:dyDescent="0.25">
      <c r="A48" s="3" t="str">
        <f>IF(ISERROR(F48/G48)," ",IF(F48/G48&gt;0.5,IF(F48/G48&lt;1.5," ","NOT OK"),"NOT OK"))</f>
        <v xml:space="preserve"> </v>
      </c>
      <c r="B48" s="106" t="s">
        <v>18</v>
      </c>
      <c r="C48" s="120">
        <f>+'Lcc_BKK+DMK'!C48+Lcc_CNX!C48+Lcc_HDY!C48+Lcc_HKT!C48+Lcc_CEI!C48</f>
        <v>10910</v>
      </c>
      <c r="D48" s="122">
        <f>'Lcc_BKK+DMK'!D48+Lcc_CNX!D48+Lcc_HDY!D48+Lcc_HKT!D48+Lcc_CEI!D48</f>
        <v>10923</v>
      </c>
      <c r="E48" s="148">
        <f>SUM(C48:D48)</f>
        <v>21833</v>
      </c>
      <c r="F48" s="120"/>
      <c r="G48" s="122"/>
      <c r="H48" s="148"/>
      <c r="I48" s="123"/>
      <c r="J48" s="3"/>
      <c r="L48" s="13" t="s">
        <v>18</v>
      </c>
      <c r="M48" s="37">
        <f>'Lcc_BKK+DMK'!M48+Lcc_CNX!M48+Lcc_HDY!M48+Lcc_HKT!M48+Lcc_CEI!M48</f>
        <v>1571293</v>
      </c>
      <c r="N48" s="498">
        <f>'Lcc_BKK+DMK'!N48+Lcc_CNX!N48+Lcc_HDY!N48+Lcc_HKT!N48+Lcc_CEI!N48</f>
        <v>1568257</v>
      </c>
      <c r="O48" s="165">
        <f>SUM(M48:N48)</f>
        <v>3139550</v>
      </c>
      <c r="P48" s="140">
        <f>+Lcc_BKK!P48+Lcc_DMK!P48+Lcc_CNX!P48+Lcc_HDY!P48+Lcc_HKT!P48+Lcc_CEI!P48</f>
        <v>684</v>
      </c>
      <c r="Q48" s="329">
        <f>O48+P48</f>
        <v>3140234</v>
      </c>
      <c r="R48" s="37">
        <f>'Lcc_BKK+DMK'!R48+Lcc_CNX!R48+Lcc_HDY!R48+Lcc_HKT!R48+Lcc_CEI!R48</f>
        <v>0</v>
      </c>
      <c r="S48" s="473">
        <f>'Lcc_BKK+DMK'!S48+Lcc_CNX!S48+Lcc_HDY!S48+Lcc_HKT!S48+Lcc_CEI!S48</f>
        <v>0</v>
      </c>
      <c r="T48" s="168">
        <f>SUM(R48:S48)</f>
        <v>0</v>
      </c>
      <c r="U48" s="140">
        <f>+Lcc_BKK!U48+Lcc_DMK!U48+Lcc_CNX!U48+Lcc_HDY!U48+Lcc_HKT!U48+Lcc_CEI!U48</f>
        <v>0</v>
      </c>
      <c r="V48" s="329">
        <f>T48+U48</f>
        <v>0</v>
      </c>
      <c r="W48" s="40">
        <f>IF(Q48=0,0,((V48/Q48)-1)*100)</f>
        <v>-100</v>
      </c>
    </row>
    <row r="49" spans="1:23" ht="15.75" customHeight="1" thickTop="1" thickBot="1" x14ac:dyDescent="0.25">
      <c r="A49" s="9" t="str">
        <f>IF(ISERROR(F49/G49)," ",IF(F49/G49&gt;0.5,IF(F49/G49&lt;1.5," ","NOT OK"),"NOT OK"))</f>
        <v xml:space="preserve"> </v>
      </c>
      <c r="B49" s="133" t="s">
        <v>19</v>
      </c>
      <c r="C49" s="127">
        <f t="shared" ref="C49:E49" si="117">+C44+C45+C48</f>
        <v>33848</v>
      </c>
      <c r="D49" s="135">
        <f t="shared" si="117"/>
        <v>33876</v>
      </c>
      <c r="E49" s="149">
        <f t="shared" si="117"/>
        <v>67724</v>
      </c>
      <c r="F49" s="127"/>
      <c r="G49" s="135"/>
      <c r="H49" s="149"/>
      <c r="I49" s="130"/>
      <c r="J49" s="9"/>
      <c r="K49" s="10"/>
      <c r="L49" s="47" t="s">
        <v>19</v>
      </c>
      <c r="M49" s="48">
        <f t="shared" ref="M49:Q49" si="118">+M44+M45+M48</f>
        <v>4970253</v>
      </c>
      <c r="N49" s="49">
        <f t="shared" si="118"/>
        <v>4960147</v>
      </c>
      <c r="O49" s="167">
        <f t="shared" si="118"/>
        <v>9930400</v>
      </c>
      <c r="P49" s="49">
        <f t="shared" si="118"/>
        <v>1901</v>
      </c>
      <c r="Q49" s="167">
        <f t="shared" si="118"/>
        <v>9932301</v>
      </c>
      <c r="R49" s="49"/>
      <c r="S49" s="475"/>
      <c r="T49" s="482"/>
      <c r="U49" s="488"/>
      <c r="V49" s="167"/>
      <c r="W49" s="50"/>
    </row>
    <row r="50" spans="1:23" ht="13.5" thickTop="1" x14ac:dyDescent="0.2">
      <c r="A50" s="3" t="str">
        <f>IF(ISERROR(F50/G50)," ",IF(F50/G50&gt;0.5,IF(F50/G50&lt;1.5," ","NOT OK"),"NOT OK"))</f>
        <v xml:space="preserve"> </v>
      </c>
      <c r="B50" s="106" t="s">
        <v>20</v>
      </c>
      <c r="C50" s="120">
        <f>+'Lcc_BKK+DMK'!C50+Lcc_CNX!C50+Lcc_HDY!C50+Lcc_HKT!C50+Lcc_CEI!C50</f>
        <v>11057</v>
      </c>
      <c r="D50" s="122">
        <f>'Lcc_BKK+DMK'!D50+Lcc_CNX!D50+Lcc_HDY!D50+Lcc_HKT!D50+Lcc_CEI!D50</f>
        <v>11060</v>
      </c>
      <c r="E50" s="148">
        <f>SUM(C50:D50)</f>
        <v>22117</v>
      </c>
      <c r="F50" s="120"/>
      <c r="G50" s="122"/>
      <c r="H50" s="148"/>
      <c r="I50" s="123"/>
      <c r="J50" s="3"/>
      <c r="L50" s="13" t="s">
        <v>21</v>
      </c>
      <c r="M50" s="37">
        <f>'Lcc_BKK+DMK'!M50+Lcc_CNX!M50+Lcc_HDY!M50+Lcc_HKT!M50+Lcc_CEI!M50</f>
        <v>1609156</v>
      </c>
      <c r="N50" s="498">
        <f>'Lcc_BKK+DMK'!N50+Lcc_CNX!N50+Lcc_HDY!N50+Lcc_HKT!N50+Lcc_CEI!N50</f>
        <v>1612871</v>
      </c>
      <c r="O50" s="496">
        <f>SUM(M50:N50)</f>
        <v>3222027</v>
      </c>
      <c r="P50" s="491">
        <f>+Lcc_BKK!P50+Lcc_DMK!P50+Lcc_CNX!P50+Lcc_HDY!P50+Lcc_HKT!P50+Lcc_CEI!P50</f>
        <v>423</v>
      </c>
      <c r="Q50" s="496">
        <f>O50+P50</f>
        <v>3222450</v>
      </c>
      <c r="R50" s="37"/>
      <c r="S50" s="473"/>
      <c r="T50" s="168"/>
      <c r="U50" s="140"/>
      <c r="V50" s="329"/>
      <c r="W50" s="40"/>
    </row>
    <row r="51" spans="1:23" x14ac:dyDescent="0.2">
      <c r="A51" s="3" t="str">
        <f t="shared" ref="A51" si="119">IF(ISERROR(F51/G51)," ",IF(F51/G51&gt;0.5,IF(F51/G51&lt;1.5," ","NOT OK"),"NOT OK"))</f>
        <v xml:space="preserve"> </v>
      </c>
      <c r="B51" s="106" t="s">
        <v>22</v>
      </c>
      <c r="C51" s="120">
        <f>+'Lcc_BKK+DMK'!C51+Lcc_CNX!C51+Lcc_HDY!C51+Lcc_HKT!C51+Lcc_CEI!C51</f>
        <v>11182</v>
      </c>
      <c r="D51" s="122">
        <f>'Lcc_BKK+DMK'!D51+Lcc_CNX!D51+Lcc_HDY!D51+Lcc_HKT!D51+Lcc_CEI!D51</f>
        <v>11199</v>
      </c>
      <c r="E51" s="148">
        <f>SUM(C51:D51)</f>
        <v>22381</v>
      </c>
      <c r="F51" s="120"/>
      <c r="G51" s="122"/>
      <c r="H51" s="148"/>
      <c r="I51" s="123"/>
      <c r="J51" s="3"/>
      <c r="L51" s="13" t="s">
        <v>22</v>
      </c>
      <c r="M51" s="37">
        <f>'Lcc_BKK+DMK'!M51+Lcc_CNX!M51+Lcc_HDY!M51+Lcc_HKT!M51+Lcc_CEI!M51</f>
        <v>1670765</v>
      </c>
      <c r="N51" s="498">
        <f>'Lcc_BKK+DMK'!N51+Lcc_CNX!N51+Lcc_HDY!N51+Lcc_HKT!N51+Lcc_CEI!N51</f>
        <v>1662542</v>
      </c>
      <c r="O51" s="497">
        <f>SUM(M51:N51)</f>
        <v>3333307</v>
      </c>
      <c r="P51" s="494">
        <f>+Lcc_BKK!P51+Lcc_DMK!P51+Lcc_CNX!P51+Lcc_HDY!P51+Lcc_HKT!P51+Lcc_CEI!P51</f>
        <v>79</v>
      </c>
      <c r="Q51" s="497">
        <f>O51+P51</f>
        <v>3333386</v>
      </c>
      <c r="R51" s="37"/>
      <c r="S51" s="473"/>
      <c r="T51" s="165"/>
      <c r="U51" s="486"/>
      <c r="V51" s="165"/>
      <c r="W51" s="40"/>
    </row>
    <row r="52" spans="1:23" ht="13.5" thickBot="1" x14ac:dyDescent="0.25">
      <c r="A52" s="3" t="str">
        <f t="shared" ref="A52:A54" si="120">IF(ISERROR(F52/G52)," ",IF(F52/G52&gt;0.5,IF(F52/G52&lt;1.5," ","NOT OK"),"NOT OK"))</f>
        <v xml:space="preserve"> </v>
      </c>
      <c r="B52" s="106" t="s">
        <v>23</v>
      </c>
      <c r="C52" s="120">
        <f>+'Lcc_BKK+DMK'!C52+Lcc_CNX!C52+Lcc_HDY!C52+Lcc_HKT!C52+Lcc_CEI!C52</f>
        <v>10191</v>
      </c>
      <c r="D52" s="122">
        <f>'Lcc_BKK+DMK'!D52+Lcc_CNX!D52+Lcc_HDY!D52+Lcc_HKT!D52+Lcc_CEI!D52</f>
        <v>10197</v>
      </c>
      <c r="E52" s="148">
        <f t="shared" ref="E52" si="121">SUM(C52:D52)</f>
        <v>20388</v>
      </c>
      <c r="F52" s="120"/>
      <c r="G52" s="122"/>
      <c r="H52" s="148"/>
      <c r="I52" s="123"/>
      <c r="J52" s="3"/>
      <c r="L52" s="13" t="s">
        <v>23</v>
      </c>
      <c r="M52" s="37">
        <f>'Lcc_BKK+DMK'!M52+Lcc_CNX!M52+Lcc_HDY!M52+Lcc_HKT!M52+Lcc_CEI!M52</f>
        <v>1485687</v>
      </c>
      <c r="N52" s="498">
        <f>'Lcc_BKK+DMK'!N52+Lcc_CNX!N52+Lcc_HDY!N52+Lcc_HKT!N52+Lcc_CEI!N52</f>
        <v>1488616</v>
      </c>
      <c r="O52" s="497">
        <f t="shared" ref="O52" si="122">SUM(M52:N52)</f>
        <v>2974303</v>
      </c>
      <c r="P52" s="494">
        <f>+Lcc_BKK!P52+Lcc_DMK!P52+Lcc_CNX!P52+Lcc_HDY!P52+Lcc_HKT!P52+Lcc_CEI!P52</f>
        <v>284</v>
      </c>
      <c r="Q52" s="497">
        <f t="shared" ref="Q52" si="123">O52+P52</f>
        <v>2974587</v>
      </c>
      <c r="R52" s="37"/>
      <c r="S52" s="473"/>
      <c r="T52" s="165"/>
      <c r="U52" s="486"/>
      <c r="V52" s="165"/>
      <c r="W52" s="40"/>
    </row>
    <row r="53" spans="1:23" ht="14.25" thickTop="1" thickBot="1" x14ac:dyDescent="0.25">
      <c r="A53" s="3" t="str">
        <f t="shared" si="120"/>
        <v xml:space="preserve"> </v>
      </c>
      <c r="B53" s="126" t="s">
        <v>40</v>
      </c>
      <c r="C53" s="127">
        <f t="shared" ref="C53:E53" si="124">+C50+C51+C52</f>
        <v>32430</v>
      </c>
      <c r="D53" s="127">
        <f t="shared" si="124"/>
        <v>32456</v>
      </c>
      <c r="E53" s="127">
        <f t="shared" si="124"/>
        <v>64886</v>
      </c>
      <c r="F53" s="127"/>
      <c r="G53" s="127"/>
      <c r="H53" s="127"/>
      <c r="I53" s="130"/>
      <c r="J53" s="3"/>
      <c r="L53" s="472" t="s">
        <v>40</v>
      </c>
      <c r="M53" s="45">
        <f t="shared" ref="M53:Q53" si="125">+M50+M51+M52</f>
        <v>4765608</v>
      </c>
      <c r="N53" s="43">
        <f t="shared" si="125"/>
        <v>4764029</v>
      </c>
      <c r="O53" s="166">
        <f t="shared" si="125"/>
        <v>9529637</v>
      </c>
      <c r="P53" s="43">
        <f t="shared" si="125"/>
        <v>786</v>
      </c>
      <c r="Q53" s="166">
        <f t="shared" si="125"/>
        <v>9530423</v>
      </c>
      <c r="R53" s="43"/>
      <c r="S53" s="474"/>
      <c r="T53" s="481"/>
      <c r="U53" s="487"/>
      <c r="V53" s="166"/>
      <c r="W53" s="46"/>
    </row>
    <row r="54" spans="1:23" ht="14.25" thickTop="1" thickBot="1" x14ac:dyDescent="0.25">
      <c r="A54" s="3" t="str">
        <f t="shared" si="120"/>
        <v xml:space="preserve"> </v>
      </c>
      <c r="B54" s="126" t="s">
        <v>63</v>
      </c>
      <c r="C54" s="127">
        <f t="shared" ref="C54:E54" si="126">+C39+C43+C49+C53</f>
        <v>138882</v>
      </c>
      <c r="D54" s="129">
        <f t="shared" si="126"/>
        <v>138937</v>
      </c>
      <c r="E54" s="299">
        <f t="shared" si="126"/>
        <v>277819</v>
      </c>
      <c r="F54" s="127"/>
      <c r="G54" s="129"/>
      <c r="H54" s="299"/>
      <c r="I54" s="130"/>
      <c r="J54" s="3"/>
      <c r="L54" s="472" t="s">
        <v>63</v>
      </c>
      <c r="M54" s="45">
        <f t="shared" ref="M54:Q54" si="127">+M39+M43+M49+M53</f>
        <v>20700658</v>
      </c>
      <c r="N54" s="43">
        <f t="shared" si="127"/>
        <v>20654878</v>
      </c>
      <c r="O54" s="301">
        <f t="shared" si="127"/>
        <v>41355536</v>
      </c>
      <c r="P54" s="43">
        <f t="shared" si="127"/>
        <v>7034</v>
      </c>
      <c r="Q54" s="301">
        <f t="shared" si="127"/>
        <v>41362570</v>
      </c>
      <c r="R54" s="43"/>
      <c r="S54" s="474"/>
      <c r="T54" s="478"/>
      <c r="U54" s="487"/>
      <c r="V54" s="301"/>
      <c r="W54" s="46"/>
    </row>
    <row r="55" spans="1:23" ht="14.25" thickTop="1" thickBot="1" x14ac:dyDescent="0.25">
      <c r="B55" s="138" t="s">
        <v>60</v>
      </c>
      <c r="C55" s="102"/>
      <c r="D55" s="102"/>
      <c r="E55" s="102"/>
      <c r="F55" s="102"/>
      <c r="G55" s="102"/>
      <c r="H55" s="102"/>
      <c r="I55" s="102"/>
      <c r="J55" s="3"/>
      <c r="L55" s="53" t="s">
        <v>60</v>
      </c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3.5" thickTop="1" x14ac:dyDescent="0.2">
      <c r="B56" s="528" t="s">
        <v>27</v>
      </c>
      <c r="C56" s="529"/>
      <c r="D56" s="529"/>
      <c r="E56" s="529"/>
      <c r="F56" s="529"/>
      <c r="G56" s="529"/>
      <c r="H56" s="529"/>
      <c r="I56" s="530"/>
      <c r="J56" s="3"/>
      <c r="L56" s="531" t="s">
        <v>28</v>
      </c>
      <c r="M56" s="532"/>
      <c r="N56" s="532"/>
      <c r="O56" s="532"/>
      <c r="P56" s="532"/>
      <c r="Q56" s="532"/>
      <c r="R56" s="532"/>
      <c r="S56" s="532"/>
      <c r="T56" s="532"/>
      <c r="U56" s="532"/>
      <c r="V56" s="532"/>
      <c r="W56" s="533"/>
    </row>
    <row r="57" spans="1:23" ht="13.5" thickBot="1" x14ac:dyDescent="0.25">
      <c r="B57" s="534" t="s">
        <v>30</v>
      </c>
      <c r="C57" s="535"/>
      <c r="D57" s="535"/>
      <c r="E57" s="535"/>
      <c r="F57" s="535"/>
      <c r="G57" s="535"/>
      <c r="H57" s="535"/>
      <c r="I57" s="536"/>
      <c r="J57" s="3"/>
      <c r="L57" s="537" t="s">
        <v>50</v>
      </c>
      <c r="M57" s="538"/>
      <c r="N57" s="538"/>
      <c r="O57" s="538"/>
      <c r="P57" s="538"/>
      <c r="Q57" s="538"/>
      <c r="R57" s="538"/>
      <c r="S57" s="538"/>
      <c r="T57" s="538"/>
      <c r="U57" s="538"/>
      <c r="V57" s="538"/>
      <c r="W57" s="539"/>
    </row>
    <row r="58" spans="1:23" ht="14.25" thickTop="1" thickBot="1" x14ac:dyDescent="0.25">
      <c r="B58" s="101"/>
      <c r="C58" s="102"/>
      <c r="D58" s="102"/>
      <c r="E58" s="102"/>
      <c r="F58" s="102"/>
      <c r="G58" s="102"/>
      <c r="H58" s="102"/>
      <c r="I58" s="103"/>
      <c r="J58" s="3"/>
      <c r="L58" s="15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2"/>
    </row>
    <row r="59" spans="1:23" ht="14.25" thickTop="1" thickBot="1" x14ac:dyDescent="0.25">
      <c r="B59" s="104"/>
      <c r="C59" s="540" t="s">
        <v>64</v>
      </c>
      <c r="D59" s="541"/>
      <c r="E59" s="542"/>
      <c r="F59" s="540" t="s">
        <v>65</v>
      </c>
      <c r="G59" s="541"/>
      <c r="H59" s="542"/>
      <c r="I59" s="105" t="s">
        <v>2</v>
      </c>
      <c r="J59" s="3"/>
      <c r="L59" s="11"/>
      <c r="M59" s="543" t="s">
        <v>64</v>
      </c>
      <c r="N59" s="544"/>
      <c r="O59" s="544"/>
      <c r="P59" s="544"/>
      <c r="Q59" s="545"/>
      <c r="R59" s="543" t="s">
        <v>65</v>
      </c>
      <c r="S59" s="544"/>
      <c r="T59" s="544"/>
      <c r="U59" s="544"/>
      <c r="V59" s="545"/>
      <c r="W59" s="12" t="s">
        <v>2</v>
      </c>
    </row>
    <row r="60" spans="1:23" ht="13.5" thickTop="1" x14ac:dyDescent="0.2">
      <c r="B60" s="106" t="s">
        <v>3</v>
      </c>
      <c r="C60" s="107"/>
      <c r="D60" s="108"/>
      <c r="E60" s="109"/>
      <c r="F60" s="107"/>
      <c r="G60" s="108"/>
      <c r="H60" s="109"/>
      <c r="I60" s="110" t="s">
        <v>4</v>
      </c>
      <c r="J60" s="3"/>
      <c r="L60" s="13" t="s">
        <v>3</v>
      </c>
      <c r="M60" s="19"/>
      <c r="N60" s="15"/>
      <c r="O60" s="16"/>
      <c r="P60" s="17"/>
      <c r="Q60" s="20"/>
      <c r="R60" s="19"/>
      <c r="S60" s="15"/>
      <c r="T60" s="16"/>
      <c r="U60" s="17"/>
      <c r="V60" s="20"/>
      <c r="W60" s="21" t="s">
        <v>4</v>
      </c>
    </row>
    <row r="61" spans="1:23" ht="13.5" thickBot="1" x14ac:dyDescent="0.25">
      <c r="B61" s="111" t="s">
        <v>29</v>
      </c>
      <c r="C61" s="112" t="s">
        <v>5</v>
      </c>
      <c r="D61" s="113" t="s">
        <v>6</v>
      </c>
      <c r="E61" s="114" t="s">
        <v>7</v>
      </c>
      <c r="F61" s="112" t="s">
        <v>5</v>
      </c>
      <c r="G61" s="113" t="s">
        <v>6</v>
      </c>
      <c r="H61" s="114" t="s">
        <v>7</v>
      </c>
      <c r="I61" s="115"/>
      <c r="J61" s="3"/>
      <c r="L61" s="22"/>
      <c r="M61" s="27" t="s">
        <v>8</v>
      </c>
      <c r="N61" s="24" t="s">
        <v>9</v>
      </c>
      <c r="O61" s="25" t="s">
        <v>31</v>
      </c>
      <c r="P61" s="26" t="s">
        <v>32</v>
      </c>
      <c r="Q61" s="25" t="s">
        <v>7</v>
      </c>
      <c r="R61" s="27" t="s">
        <v>8</v>
      </c>
      <c r="S61" s="24" t="s">
        <v>9</v>
      </c>
      <c r="T61" s="25" t="s">
        <v>31</v>
      </c>
      <c r="U61" s="26" t="s">
        <v>32</v>
      </c>
      <c r="V61" s="25" t="s">
        <v>7</v>
      </c>
      <c r="W61" s="28"/>
    </row>
    <row r="62" spans="1:23" ht="5.25" customHeight="1" thickTop="1" x14ac:dyDescent="0.2">
      <c r="B62" s="106"/>
      <c r="C62" s="116"/>
      <c r="D62" s="117"/>
      <c r="E62" s="118"/>
      <c r="F62" s="116"/>
      <c r="G62" s="117"/>
      <c r="H62" s="118"/>
      <c r="I62" s="119"/>
      <c r="J62" s="3"/>
      <c r="L62" s="13"/>
      <c r="M62" s="33"/>
      <c r="N62" s="30"/>
      <c r="O62" s="31"/>
      <c r="P62" s="32"/>
      <c r="Q62" s="34"/>
      <c r="R62" s="33"/>
      <c r="S62" s="30"/>
      <c r="T62" s="31"/>
      <c r="U62" s="32"/>
      <c r="V62" s="34"/>
      <c r="W62" s="35"/>
    </row>
    <row r="63" spans="1:23" x14ac:dyDescent="0.2">
      <c r="A63" s="3" t="str">
        <f>IF(ISERROR(F63/G63)," ",IF(F63/G63&gt;0.5,IF(F63/G63&lt;1.5," ","NOT OK"),"NOT OK"))</f>
        <v xml:space="preserve"> </v>
      </c>
      <c r="B63" s="106" t="s">
        <v>10</v>
      </c>
      <c r="C63" s="120">
        <f t="shared" ref="C63:H69" si="128">+C9+C36</f>
        <v>19258</v>
      </c>
      <c r="D63" s="122">
        <f t="shared" si="128"/>
        <v>19257</v>
      </c>
      <c r="E63" s="148">
        <f t="shared" si="128"/>
        <v>38515</v>
      </c>
      <c r="F63" s="120">
        <f t="shared" si="128"/>
        <v>19773</v>
      </c>
      <c r="G63" s="122">
        <f t="shared" si="128"/>
        <v>19762</v>
      </c>
      <c r="H63" s="148">
        <f t="shared" si="128"/>
        <v>39535</v>
      </c>
      <c r="I63" s="123">
        <f>IF(E63=0,0,((H63/E63)-1)*100)</f>
        <v>2.6483188368168209</v>
      </c>
      <c r="J63" s="3"/>
      <c r="K63" s="6"/>
      <c r="L63" s="13" t="s">
        <v>10</v>
      </c>
      <c r="M63" s="39">
        <f>'Lcc_BKK+DMK'!M63+Lcc_CNX!M63+Lcc_HDY!M63+Lcc_HKT!M63+Lcc_CEI!M63</f>
        <v>2867806</v>
      </c>
      <c r="N63" s="37">
        <f>'Lcc_BKK+DMK'!N63+Lcc_CNX!N63+Lcc_HDY!N63+Lcc_HKT!N63+Lcc_CEI!N63</f>
        <v>2900437</v>
      </c>
      <c r="O63" s="165">
        <f>SUM(M63:N63)</f>
        <v>5768243</v>
      </c>
      <c r="P63" s="38">
        <f>+Lcc_BKK!P63+Lcc_DMK!P63+Lcc_CNX!P63+Lcc_HDY!P63+Lcc_HKT!P63+Lcc_CEI!P63</f>
        <v>4509</v>
      </c>
      <c r="Q63" s="168">
        <f>O63+P63</f>
        <v>5772752</v>
      </c>
      <c r="R63" s="39">
        <f>'Lcc_BKK+DMK'!R63+Lcc_CNX!R63+Lcc_HDY!R63+Lcc_HKT!R63+Lcc_CEI!R63</f>
        <v>3074368</v>
      </c>
      <c r="S63" s="37">
        <f>'Lcc_BKK+DMK'!S63+Lcc_CNX!S63+Lcc_HDY!S63+Lcc_HKT!S63+Lcc_CEI!S63</f>
        <v>3104691</v>
      </c>
      <c r="T63" s="165">
        <f>SUM(R63:S63)</f>
        <v>6179059</v>
      </c>
      <c r="U63" s="38">
        <f>+Lcc_BKK!U63+Lcc_DMK!U63+Lcc_CNX!U63+Lcc_HDY!U63+Lcc_HKT!U63+Lcc_CEI!U63</f>
        <v>2576</v>
      </c>
      <c r="V63" s="168">
        <f>T63+U63</f>
        <v>6181635</v>
      </c>
      <c r="W63" s="40">
        <f>IF(Q63=0,0,((V63/Q63)-1)*100)</f>
        <v>7.0829822587216595</v>
      </c>
    </row>
    <row r="64" spans="1:23" x14ac:dyDescent="0.2">
      <c r="A64" s="3" t="str">
        <f>IF(ISERROR(F64/G64)," ",IF(F64/G64&gt;0.5,IF(F64/G64&lt;1.5," ","NOT OK"),"NOT OK"))</f>
        <v xml:space="preserve"> </v>
      </c>
      <c r="B64" s="106" t="s">
        <v>11</v>
      </c>
      <c r="C64" s="120">
        <f t="shared" si="128"/>
        <v>18948</v>
      </c>
      <c r="D64" s="122">
        <f t="shared" si="128"/>
        <v>18945</v>
      </c>
      <c r="E64" s="148">
        <f t="shared" si="128"/>
        <v>37893</v>
      </c>
      <c r="F64" s="120">
        <f t="shared" si="128"/>
        <v>18905</v>
      </c>
      <c r="G64" s="122">
        <f t="shared" si="128"/>
        <v>18907</v>
      </c>
      <c r="H64" s="148">
        <f t="shared" si="128"/>
        <v>37812</v>
      </c>
      <c r="I64" s="123">
        <f>IF(E64=0,0,((H64/E64)-1)*100)</f>
        <v>-0.21375979732404238</v>
      </c>
      <c r="J64" s="3"/>
      <c r="K64" s="6"/>
      <c r="L64" s="13" t="s">
        <v>11</v>
      </c>
      <c r="M64" s="39">
        <f>'Lcc_BKK+DMK'!M64+Lcc_CNX!M64+Lcc_HDY!M64+Lcc_HKT!M64+Lcc_CEI!M64</f>
        <v>2886758</v>
      </c>
      <c r="N64" s="37">
        <f>'Lcc_BKK+DMK'!N64+Lcc_CNX!N64+Lcc_HDY!N64+Lcc_HKT!N64+Lcc_CEI!N64</f>
        <v>2849392</v>
      </c>
      <c r="O64" s="165">
        <f t="shared" ref="O64:O65" si="129">SUM(M64:N64)</f>
        <v>5736150</v>
      </c>
      <c r="P64" s="38">
        <f>+Lcc_BKK!P64+Lcc_DMK!P64+Lcc_CNX!P64+Lcc_HDY!P64+Lcc_HKT!P64+Lcc_CEI!P64</f>
        <v>3990</v>
      </c>
      <c r="Q64" s="168">
        <f t="shared" ref="Q64:Q65" si="130">O64+P64</f>
        <v>5740140</v>
      </c>
      <c r="R64" s="39">
        <f>'Lcc_BKK+DMK'!R64+Lcc_CNX!R64+Lcc_HDY!R64+Lcc_HKT!R64+Lcc_CEI!R64</f>
        <v>3005306</v>
      </c>
      <c r="S64" s="37">
        <f>'Lcc_BKK+DMK'!S64+Lcc_CNX!S64+Lcc_HDY!S64+Lcc_HKT!S64+Lcc_CEI!S64</f>
        <v>2988213</v>
      </c>
      <c r="T64" s="165">
        <f t="shared" ref="T64:T65" si="131">SUM(R64:S64)</f>
        <v>5993519</v>
      </c>
      <c r="U64" s="38">
        <f>+Lcc_BKK!U64+Lcc_DMK!U64+Lcc_CNX!U64+Lcc_HDY!U64+Lcc_HKT!U64+Lcc_CEI!U64</f>
        <v>3353</v>
      </c>
      <c r="V64" s="168">
        <f t="shared" ref="V64:V65" si="132">T64+U64</f>
        <v>5996872</v>
      </c>
      <c r="W64" s="40">
        <f t="shared" ref="W64:W65" si="133">IF(Q64=0,0,((V64/Q64)-1)*100)</f>
        <v>4.4725738396624415</v>
      </c>
    </row>
    <row r="65" spans="1:23" ht="13.5" thickBot="1" x14ac:dyDescent="0.25">
      <c r="A65" s="3" t="str">
        <f>IF(ISERROR(F65/G65)," ",IF(F65/G65&gt;0.5,IF(F65/G65&lt;1.5," ","NOT OK"),"NOT OK"))</f>
        <v xml:space="preserve"> </v>
      </c>
      <c r="B65" s="111" t="s">
        <v>12</v>
      </c>
      <c r="C65" s="124">
        <f t="shared" si="128"/>
        <v>20315</v>
      </c>
      <c r="D65" s="125">
        <f t="shared" si="128"/>
        <v>20316</v>
      </c>
      <c r="E65" s="148">
        <f t="shared" si="128"/>
        <v>40631</v>
      </c>
      <c r="F65" s="124">
        <f t="shared" si="128"/>
        <v>19908</v>
      </c>
      <c r="G65" s="125">
        <f t="shared" si="128"/>
        <v>19900</v>
      </c>
      <c r="H65" s="148">
        <f t="shared" si="128"/>
        <v>39808</v>
      </c>
      <c r="I65" s="123">
        <f>IF(E65=0,0,((H65/E65)-1)*100)</f>
        <v>-2.0255469961359518</v>
      </c>
      <c r="J65" s="3"/>
      <c r="K65" s="6"/>
      <c r="L65" s="22" t="s">
        <v>12</v>
      </c>
      <c r="M65" s="39">
        <f>'Lcc_BKK+DMK'!M65+Lcc_CNX!M65+Lcc_HDY!M65+Lcc_HKT!M65+Lcc_CEI!M65</f>
        <v>3185462</v>
      </c>
      <c r="N65" s="37">
        <f>'Lcc_BKK+DMK'!N65+Lcc_CNX!N65+Lcc_HDY!N65+Lcc_HKT!N65+Lcc_CEI!N65</f>
        <v>3194843</v>
      </c>
      <c r="O65" s="165">
        <f t="shared" si="129"/>
        <v>6380305</v>
      </c>
      <c r="P65" s="38">
        <f>+Lcc_BKK!P65+Lcc_DMK!P65+Lcc_CNX!P65+Lcc_HDY!P65+Lcc_HKT!P65+Lcc_CEI!P65</f>
        <v>8011</v>
      </c>
      <c r="Q65" s="168">
        <f t="shared" si="130"/>
        <v>6388316</v>
      </c>
      <c r="R65" s="39">
        <f>'Lcc_BKK+DMK'!R65+Lcc_CNX!R65+Lcc_HDY!R65+Lcc_HKT!R65+Lcc_CEI!R65</f>
        <v>3180670</v>
      </c>
      <c r="S65" s="37">
        <f>'Lcc_BKK+DMK'!S65+Lcc_CNX!S65+Lcc_HDY!S65+Lcc_HKT!S65+Lcc_CEI!S65</f>
        <v>3200758</v>
      </c>
      <c r="T65" s="165">
        <f t="shared" si="131"/>
        <v>6381428</v>
      </c>
      <c r="U65" s="38">
        <f>+Lcc_BKK!U65+Lcc_DMK!U65+Lcc_CNX!U65+Lcc_HDY!U65+Lcc_HKT!U65+Lcc_CEI!U65</f>
        <v>4139</v>
      </c>
      <c r="V65" s="168">
        <f t="shared" si="132"/>
        <v>6385567</v>
      </c>
      <c r="W65" s="40">
        <f t="shared" si="133"/>
        <v>-4.3031684719418983E-2</v>
      </c>
    </row>
    <row r="66" spans="1:23" ht="14.25" thickTop="1" thickBot="1" x14ac:dyDescent="0.25">
      <c r="A66" s="3" t="str">
        <f>IF(ISERROR(F66/G66)," ",IF(F66/G66&gt;0.5,IF(F66/G66&lt;1.5," ","NOT OK"),"NOT OK"))</f>
        <v xml:space="preserve"> </v>
      </c>
      <c r="B66" s="126" t="s">
        <v>57</v>
      </c>
      <c r="C66" s="127">
        <f t="shared" si="128"/>
        <v>58521</v>
      </c>
      <c r="D66" s="129">
        <f t="shared" si="128"/>
        <v>58518</v>
      </c>
      <c r="E66" s="151">
        <f t="shared" si="128"/>
        <v>117039</v>
      </c>
      <c r="F66" s="127">
        <f t="shared" si="128"/>
        <v>58586</v>
      </c>
      <c r="G66" s="129">
        <f t="shared" si="128"/>
        <v>58569</v>
      </c>
      <c r="H66" s="151">
        <f t="shared" si="128"/>
        <v>117155</v>
      </c>
      <c r="I66" s="130">
        <f t="shared" ref="I66:I67" si="134">IF(E66=0,0,((H66/E66)-1)*100)</f>
        <v>9.9112261724720874E-2</v>
      </c>
      <c r="J66" s="3"/>
      <c r="L66" s="41" t="s">
        <v>57</v>
      </c>
      <c r="M66" s="45">
        <f t="shared" ref="M66:Q66" si="135">+M63+M64+M65</f>
        <v>8940026</v>
      </c>
      <c r="N66" s="43">
        <f t="shared" si="135"/>
        <v>8944672</v>
      </c>
      <c r="O66" s="166">
        <f t="shared" si="135"/>
        <v>17884698</v>
      </c>
      <c r="P66" s="43">
        <f t="shared" si="135"/>
        <v>16510</v>
      </c>
      <c r="Q66" s="166">
        <f t="shared" si="135"/>
        <v>17901208</v>
      </c>
      <c r="R66" s="45">
        <f t="shared" ref="R66:V66" si="136">+R63+R64+R65</f>
        <v>9260344</v>
      </c>
      <c r="S66" s="43">
        <f t="shared" si="136"/>
        <v>9293662</v>
      </c>
      <c r="T66" s="166">
        <f t="shared" si="136"/>
        <v>18554006</v>
      </c>
      <c r="U66" s="43">
        <f t="shared" si="136"/>
        <v>10068</v>
      </c>
      <c r="V66" s="166">
        <f t="shared" si="136"/>
        <v>18564074</v>
      </c>
      <c r="W66" s="46">
        <f>IF(Q66=0,0,((V66/Q66)-1)*100)</f>
        <v>3.702912116321988</v>
      </c>
    </row>
    <row r="67" spans="1:23" ht="13.5" thickTop="1" x14ac:dyDescent="0.2">
      <c r="A67" s="3" t="str">
        <f t="shared" si="14"/>
        <v xml:space="preserve"> </v>
      </c>
      <c r="B67" s="106" t="s">
        <v>13</v>
      </c>
      <c r="C67" s="120">
        <f t="shared" si="128"/>
        <v>20650</v>
      </c>
      <c r="D67" s="122">
        <f t="shared" si="128"/>
        <v>20651</v>
      </c>
      <c r="E67" s="148">
        <f t="shared" si="128"/>
        <v>41301</v>
      </c>
      <c r="F67" s="120">
        <f t="shared" si="128"/>
        <v>20023</v>
      </c>
      <c r="G67" s="122">
        <f t="shared" si="128"/>
        <v>20044</v>
      </c>
      <c r="H67" s="148">
        <f t="shared" si="128"/>
        <v>40067</v>
      </c>
      <c r="I67" s="123">
        <f t="shared" si="134"/>
        <v>-2.9878211181327274</v>
      </c>
      <c r="J67" s="3"/>
      <c r="L67" s="13" t="s">
        <v>13</v>
      </c>
      <c r="M67" s="39">
        <f>'Lcc_BKK+DMK'!M67+Lcc_CNX!M67+Lcc_HDY!M67+Lcc_HKT!M67+Lcc_CEI!M67</f>
        <v>3297631</v>
      </c>
      <c r="N67" s="37">
        <f>'Lcc_BKK+DMK'!N67+Lcc_CNX!N67+Lcc_HDY!N67+Lcc_HKT!N67+Lcc_CEI!N67</f>
        <v>3257303</v>
      </c>
      <c r="O67" s="165">
        <f t="shared" ref="O67" si="137">SUM(M67:N67)</f>
        <v>6554934</v>
      </c>
      <c r="P67" s="38">
        <f>+Lcc_BKK!P67+Lcc_DMK!P67+Lcc_CNX!P67+Lcc_HDY!P67+Lcc_HKT!P67+Lcc_CEI!P67</f>
        <v>4466</v>
      </c>
      <c r="Q67" s="168">
        <f t="shared" ref="Q67" si="138">O67+P67</f>
        <v>6559400</v>
      </c>
      <c r="R67" s="39">
        <f>'Lcc_BKK+DMK'!R67+Lcc_CNX!R67+Lcc_HDY!R67+Lcc_HKT!R67+Lcc_CEI!R67</f>
        <v>3217476</v>
      </c>
      <c r="S67" s="37">
        <f>'Lcc_BKK+DMK'!S67+Lcc_CNX!S67+Lcc_HDY!S67+Lcc_HKT!S67+Lcc_CEI!S67</f>
        <v>3227078</v>
      </c>
      <c r="T67" s="165">
        <f t="shared" ref="T67" si="139">SUM(R67:S67)</f>
        <v>6444554</v>
      </c>
      <c r="U67" s="38">
        <f>+Lcc_BKK!U67+Lcc_DMK!U67+Lcc_CNX!U67+Lcc_HDY!U67+Lcc_HKT!U67+Lcc_CEI!U67</f>
        <v>4050</v>
      </c>
      <c r="V67" s="168">
        <f t="shared" ref="V67" si="140">T67+U67</f>
        <v>6448604</v>
      </c>
      <c r="W67" s="40">
        <f t="shared" ref="W67" si="141">IF(Q67=0,0,((V67/Q67)-1)*100)</f>
        <v>-1.6891179071256479</v>
      </c>
    </row>
    <row r="68" spans="1:23" x14ac:dyDescent="0.2">
      <c r="A68" s="3" t="str">
        <f>IF(ISERROR(F68/G68)," ",IF(F68/G68&gt;0.5,IF(F68/G68&lt;1.5," ","NOT OK"),"NOT OK"))</f>
        <v xml:space="preserve"> </v>
      </c>
      <c r="B68" s="106" t="s">
        <v>14</v>
      </c>
      <c r="C68" s="120">
        <f t="shared" si="128"/>
        <v>18628</v>
      </c>
      <c r="D68" s="122">
        <f t="shared" si="128"/>
        <v>18636</v>
      </c>
      <c r="E68" s="148">
        <f t="shared" si="128"/>
        <v>37264</v>
      </c>
      <c r="F68" s="120">
        <f t="shared" si="128"/>
        <v>17291</v>
      </c>
      <c r="G68" s="122">
        <f t="shared" si="128"/>
        <v>17259</v>
      </c>
      <c r="H68" s="148">
        <f t="shared" si="128"/>
        <v>34550</v>
      </c>
      <c r="I68" s="123">
        <f>IF(E68=0,0,((H68/E68)-1)*100)</f>
        <v>-7.2831687419493303</v>
      </c>
      <c r="J68" s="3"/>
      <c r="L68" s="13" t="s">
        <v>14</v>
      </c>
      <c r="M68" s="39">
        <f>'Lcc_BKK+DMK'!M68+Lcc_CNX!M68+Lcc_HDY!M68+Lcc_HKT!M68+Lcc_CEI!M68</f>
        <v>3008943</v>
      </c>
      <c r="N68" s="37">
        <f>'Lcc_BKK+DMK'!N68+Lcc_CNX!N68+Lcc_HDY!N68+Lcc_HKT!N68+Lcc_CEI!N68</f>
        <v>3051609</v>
      </c>
      <c r="O68" s="165">
        <f>SUM(M68:N68)</f>
        <v>6060552</v>
      </c>
      <c r="P68" s="38">
        <f>+Lcc_BKK!P68+Lcc_DMK!P68+Lcc_CNX!P68+Lcc_HDY!P68+Lcc_HKT!P68+Lcc_CEI!P68</f>
        <v>4448</v>
      </c>
      <c r="Q68" s="168">
        <f>O68+P68</f>
        <v>6065000</v>
      </c>
      <c r="R68" s="39">
        <f>'Lcc_BKK+DMK'!R68+Lcc_CNX!R68+Lcc_HDY!R68+Lcc_HKT!R68+Lcc_CEI!R68</f>
        <v>2255569</v>
      </c>
      <c r="S68" s="37">
        <f>'Lcc_BKK+DMK'!S68+Lcc_CNX!S68+Lcc_HDY!S68+Lcc_HKT!S68+Lcc_CEI!S68</f>
        <v>2293644</v>
      </c>
      <c r="T68" s="165">
        <f>SUM(R68:S68)</f>
        <v>4549213</v>
      </c>
      <c r="U68" s="38">
        <f>+Lcc_BKK!U68+Lcc_DMK!U68+Lcc_CNX!U68+Lcc_HDY!U68+Lcc_HKT!U68+Lcc_CEI!U68</f>
        <v>2904</v>
      </c>
      <c r="V68" s="168">
        <f>T68+U68</f>
        <v>4552117</v>
      </c>
      <c r="W68" s="40">
        <f>IF(Q68=0,0,((V68/Q68)-1)*100)</f>
        <v>-24.944484748557294</v>
      </c>
    </row>
    <row r="69" spans="1:23" ht="13.5" thickBot="1" x14ac:dyDescent="0.25">
      <c r="A69" s="3" t="str">
        <f>IF(ISERROR(F69/G69)," ",IF(F69/G69&gt;0.5,IF(F69/G69&lt;1.5," ","NOT OK"),"NOT OK"))</f>
        <v xml:space="preserve"> </v>
      </c>
      <c r="B69" s="106" t="s">
        <v>15</v>
      </c>
      <c r="C69" s="120">
        <f t="shared" si="128"/>
        <v>20284</v>
      </c>
      <c r="D69" s="122">
        <f t="shared" si="128"/>
        <v>20285</v>
      </c>
      <c r="E69" s="148">
        <f t="shared" si="128"/>
        <v>40569</v>
      </c>
      <c r="F69" s="120">
        <f t="shared" si="128"/>
        <v>12186</v>
      </c>
      <c r="G69" s="122">
        <f t="shared" si="128"/>
        <v>12175</v>
      </c>
      <c r="H69" s="148">
        <f t="shared" si="128"/>
        <v>24361</v>
      </c>
      <c r="I69" s="123">
        <f>IF(E69=0,0,((H69/E69)-1)*100)</f>
        <v>-39.951687248884618</v>
      </c>
      <c r="J69" s="3"/>
      <c r="L69" s="13" t="s">
        <v>15</v>
      </c>
      <c r="M69" s="39">
        <f>'Lcc_BKK+DMK'!M69+Lcc_CNX!M69+Lcc_HDY!M69+Lcc_HKT!M69+Lcc_CEI!M69</f>
        <v>3204798</v>
      </c>
      <c r="N69" s="37">
        <f>'Lcc_BKK+DMK'!N69+Lcc_CNX!N69+Lcc_HDY!N69+Lcc_HKT!N69+Lcc_CEI!N69</f>
        <v>3238346</v>
      </c>
      <c r="O69" s="165">
        <f>SUM(M69:N69)</f>
        <v>6443144</v>
      </c>
      <c r="P69" s="38">
        <f>+Lcc_BKK!P69+Lcc_DMK!P69+Lcc_CNX!P69+Lcc_HDY!P69+Lcc_HKT!P69+Lcc_CEI!P69</f>
        <v>7238</v>
      </c>
      <c r="Q69" s="168">
        <f>O69+P69</f>
        <v>6450382</v>
      </c>
      <c r="R69" s="39">
        <f>'Lcc_BKK+DMK'!R69+Lcc_CNX!R69+Lcc_HDY!R69+Lcc_HKT!R69+Lcc_CEI!R69</f>
        <v>1162612</v>
      </c>
      <c r="S69" s="37">
        <f>'Lcc_BKK+DMK'!S69+Lcc_CNX!S69+Lcc_HDY!S69+Lcc_HKT!S69+Lcc_CEI!S69</f>
        <v>1238790</v>
      </c>
      <c r="T69" s="165">
        <f>SUM(R69:S69)</f>
        <v>2401402</v>
      </c>
      <c r="U69" s="38">
        <f>+Lcc_BKK!U69+Lcc_DMK!U69+Lcc_CNX!U69+Lcc_HDY!U69+Lcc_HKT!U69+Lcc_CEI!U69</f>
        <v>1112</v>
      </c>
      <c r="V69" s="168">
        <f>T69+U69</f>
        <v>2402514</v>
      </c>
      <c r="W69" s="40">
        <f>IF(Q69=0,0,((V69/Q69)-1)*100)</f>
        <v>-62.753926821698315</v>
      </c>
    </row>
    <row r="70" spans="1:23" ht="14.25" thickTop="1" thickBot="1" x14ac:dyDescent="0.25">
      <c r="A70" s="3" t="str">
        <f>IF(ISERROR(F70/G70)," ",IF(F70/G70&gt;0.5,IF(F70/G70&lt;1.5," ","NOT OK"),"NOT OK"))</f>
        <v xml:space="preserve"> </v>
      </c>
      <c r="B70" s="126" t="s">
        <v>61</v>
      </c>
      <c r="C70" s="127">
        <f>+C67+C68+C69</f>
        <v>59562</v>
      </c>
      <c r="D70" s="129">
        <f t="shared" ref="D70:H70" si="142">+D67+D68+D69</f>
        <v>59572</v>
      </c>
      <c r="E70" s="151">
        <f t="shared" si="142"/>
        <v>119134</v>
      </c>
      <c r="F70" s="127">
        <f t="shared" si="142"/>
        <v>49500</v>
      </c>
      <c r="G70" s="129">
        <f t="shared" si="142"/>
        <v>49478</v>
      </c>
      <c r="H70" s="151">
        <f t="shared" si="142"/>
        <v>98978</v>
      </c>
      <c r="I70" s="130">
        <f>IF(E70=0,0,((H70/E70)-1)*100)</f>
        <v>-16.91876374502661</v>
      </c>
      <c r="J70" s="3"/>
      <c r="L70" s="41" t="s">
        <v>61</v>
      </c>
      <c r="M70" s="45">
        <f>+M67+M68+M69</f>
        <v>9511372</v>
      </c>
      <c r="N70" s="43">
        <f t="shared" ref="N70:V70" si="143">+N67+N68+N69</f>
        <v>9547258</v>
      </c>
      <c r="O70" s="166">
        <f t="shared" si="143"/>
        <v>19058630</v>
      </c>
      <c r="P70" s="43">
        <f t="shared" si="143"/>
        <v>16152</v>
      </c>
      <c r="Q70" s="166">
        <f t="shared" si="143"/>
        <v>19074782</v>
      </c>
      <c r="R70" s="43">
        <f t="shared" si="143"/>
        <v>6635657</v>
      </c>
      <c r="S70" s="474">
        <f t="shared" si="143"/>
        <v>6759512</v>
      </c>
      <c r="T70" s="481">
        <f t="shared" si="143"/>
        <v>13395169</v>
      </c>
      <c r="U70" s="487">
        <f t="shared" si="143"/>
        <v>8066</v>
      </c>
      <c r="V70" s="166">
        <f t="shared" si="143"/>
        <v>13403235</v>
      </c>
      <c r="W70" s="46">
        <f>IF(Q70=0,0,((V70/Q70)-1)*100)</f>
        <v>-29.733220542179716</v>
      </c>
    </row>
    <row r="71" spans="1:23" ht="13.5" thickTop="1" x14ac:dyDescent="0.2">
      <c r="A71" s="3" t="str">
        <f t="shared" ref="A71" si="144">IF(ISERROR(F71/G71)," ",IF(F71/G71&gt;0.5,IF(F71/G71&lt;1.5," ","NOT OK"),"NOT OK"))</f>
        <v xml:space="preserve"> </v>
      </c>
      <c r="B71" s="106" t="s">
        <v>16</v>
      </c>
      <c r="C71" s="120">
        <f t="shared" ref="C71:H72" si="145">+C17+C44</f>
        <v>19405</v>
      </c>
      <c r="D71" s="122">
        <f t="shared" si="145"/>
        <v>19402</v>
      </c>
      <c r="E71" s="148">
        <f t="shared" si="145"/>
        <v>38807</v>
      </c>
      <c r="F71" s="120">
        <f t="shared" si="145"/>
        <v>533</v>
      </c>
      <c r="G71" s="122">
        <f t="shared" si="145"/>
        <v>535</v>
      </c>
      <c r="H71" s="148">
        <f t="shared" si="145"/>
        <v>1068</v>
      </c>
      <c r="I71" s="123">
        <f t="shared" ref="I71" si="146">IF(E71=0,0,((H71/E71)-1)*100)</f>
        <v>-97.247919189836878</v>
      </c>
      <c r="J71" s="7"/>
      <c r="L71" s="13" t="s">
        <v>16</v>
      </c>
      <c r="M71" s="39">
        <f>'Lcc_BKK+DMK'!M71+Lcc_CNX!M71+Lcc_HDY!M71+Lcc_HKT!M71+Lcc_CEI!M71</f>
        <v>3053477</v>
      </c>
      <c r="N71" s="37">
        <f>'Lcc_BKK+DMK'!N71+Lcc_CNX!N71+Lcc_HDY!N71+Lcc_HKT!N71+Lcc_CEI!N71</f>
        <v>3027992</v>
      </c>
      <c r="O71" s="165">
        <f>SUM(M71:N71)</f>
        <v>6081469</v>
      </c>
      <c r="P71" s="38">
        <f>+Lcc_BKK!P71+Lcc_DMK!P71+Lcc_CNX!P71+Lcc_HDY!P71+Lcc_HKT!P71+Lcc_CEI!P71</f>
        <v>4436</v>
      </c>
      <c r="Q71" s="168">
        <f>O71+P71</f>
        <v>6085905</v>
      </c>
      <c r="R71" s="39">
        <f>'Lcc_BKK+DMK'!R71+Lcc_CNX!R71+Lcc_HDY!R71+Lcc_HKT!R71+Lcc_CEI!R71</f>
        <v>36279</v>
      </c>
      <c r="S71" s="37">
        <f>'Lcc_BKK+DMK'!S71+Lcc_CNX!S71+Lcc_HDY!S71+Lcc_HKT!S71+Lcc_CEI!S71</f>
        <v>36447</v>
      </c>
      <c r="T71" s="165">
        <f>SUM(R71:S71)</f>
        <v>72726</v>
      </c>
      <c r="U71" s="38">
        <f>+Lcc_BKK!U71+Lcc_DMK!U71+Lcc_CNX!U71+Lcc_HDY!U71+Lcc_HKT!U71+Lcc_CEI!U71</f>
        <v>217</v>
      </c>
      <c r="V71" s="168">
        <f>T71+U71</f>
        <v>72943</v>
      </c>
      <c r="W71" s="40">
        <f t="shared" ref="W71" si="147">IF(Q71=0,0,((V71/Q71)-1)*100)</f>
        <v>-98.801443663678612</v>
      </c>
    </row>
    <row r="72" spans="1:23" ht="13.5" thickBot="1" x14ac:dyDescent="0.25">
      <c r="A72" s="3" t="str">
        <f t="shared" ref="A72" si="148">IF(ISERROR(F72/G72)," ",IF(F72/G72&gt;0.5,IF(F72/G72&lt;1.5," ","NOT OK"),"NOT OK"))</f>
        <v xml:space="preserve"> </v>
      </c>
      <c r="B72" s="106" t="s">
        <v>66</v>
      </c>
      <c r="C72" s="120">
        <f t="shared" si="145"/>
        <v>19284</v>
      </c>
      <c r="D72" s="122">
        <f t="shared" si="145"/>
        <v>19292</v>
      </c>
      <c r="E72" s="148">
        <f t="shared" si="145"/>
        <v>38576</v>
      </c>
      <c r="F72" s="120">
        <f t="shared" si="145"/>
        <v>1669</v>
      </c>
      <c r="G72" s="122">
        <f t="shared" si="145"/>
        <v>1670</v>
      </c>
      <c r="H72" s="148">
        <f t="shared" si="145"/>
        <v>3339</v>
      </c>
      <c r="I72" s="123">
        <f t="shared" ref="I72" si="149">IF(E72=0,0,((H72/E72)-1)*100)</f>
        <v>-91.344359187059311</v>
      </c>
      <c r="J72" s="3"/>
      <c r="L72" s="13" t="s">
        <v>66</v>
      </c>
      <c r="M72" s="39">
        <f>'Lcc_BKK+DMK'!M72+Lcc_CNX!M72+Lcc_HDY!M72+Lcc_HKT!M72+Lcc_CEI!M72</f>
        <v>2866017</v>
      </c>
      <c r="N72" s="37">
        <f>'Lcc_BKK+DMK'!N72+Lcc_CNX!N72+Lcc_HDY!N72+Lcc_HKT!N72+Lcc_CEI!N72</f>
        <v>2896941</v>
      </c>
      <c r="O72" s="165">
        <f>SUM(M72:N72)</f>
        <v>5762958</v>
      </c>
      <c r="P72" s="38">
        <f>+Lcc_BKK!P72+Lcc_DMK!P72+Lcc_CNX!P72+Lcc_HDY!P72+Lcc_HKT!P72+Lcc_CEI!P72</f>
        <v>4054</v>
      </c>
      <c r="Q72" s="168">
        <f>O72+P72</f>
        <v>5767012</v>
      </c>
      <c r="R72" s="39">
        <f>'Lcc_BKK+DMK'!R72+Lcc_CNX!R72+Lcc_HDY!R72+Lcc_HKT!R72+Lcc_CEI!R72</f>
        <v>156187</v>
      </c>
      <c r="S72" s="37">
        <f>'Lcc_BKK+DMK'!S72+Lcc_CNX!S72+Lcc_HDY!S72+Lcc_HKT!S72+Lcc_CEI!S72</f>
        <v>149529</v>
      </c>
      <c r="T72" s="165">
        <f>SUM(R72:S72)</f>
        <v>305716</v>
      </c>
      <c r="U72" s="38">
        <f>+Lcc_BKK!U72+Lcc_DMK!U72+Lcc_CNX!U72+Lcc_HDY!U72+Lcc_HKT!U72+Lcc_CEI!U72</f>
        <v>0</v>
      </c>
      <c r="V72" s="168">
        <f>T72+U72</f>
        <v>305716</v>
      </c>
      <c r="W72" s="40">
        <f t="shared" ref="W72" si="150">IF(Q72=0,0,((V72/Q72)-1)*100)</f>
        <v>-94.698883928106966</v>
      </c>
    </row>
    <row r="73" spans="1:23" ht="14.25" thickTop="1" thickBot="1" x14ac:dyDescent="0.25">
      <c r="A73" s="3" t="str">
        <f>IF(ISERROR(F73/G73)," ",IF(F73/G73&gt;0.5,IF(F73/G73&lt;1.5," ","NOT OK"),"NOT OK"))</f>
        <v xml:space="preserve"> </v>
      </c>
      <c r="B73" s="126" t="s">
        <v>67</v>
      </c>
      <c r="C73" s="127">
        <f>C70+C71+C72</f>
        <v>98251</v>
      </c>
      <c r="D73" s="128">
        <f t="shared" ref="D73" si="151">D70+D71+D72</f>
        <v>98266</v>
      </c>
      <c r="E73" s="511">
        <f t="shared" ref="E73" si="152">E70+E71+E72</f>
        <v>196517</v>
      </c>
      <c r="F73" s="127">
        <f t="shared" ref="F73" si="153">F70+F71+F72</f>
        <v>51702</v>
      </c>
      <c r="G73" s="129">
        <f t="shared" ref="G73" si="154">G70+G71+G72</f>
        <v>51683</v>
      </c>
      <c r="H73" s="299">
        <f t="shared" ref="H73" si="155">H70+H71+H72</f>
        <v>103385</v>
      </c>
      <c r="I73" s="130">
        <f>IF(E73=0,0,((H73/E73)-1)*100)</f>
        <v>-47.391319834925227</v>
      </c>
      <c r="J73" s="3"/>
      <c r="L73" s="41" t="s">
        <v>67</v>
      </c>
      <c r="M73" s="42">
        <f>M70+M71+M72</f>
        <v>15430866</v>
      </c>
      <c r="N73" s="42">
        <f t="shared" ref="N73" si="156">N70+N71+N72</f>
        <v>15472191</v>
      </c>
      <c r="O73" s="512">
        <f t="shared" ref="O73" si="157">O70+O71+O72</f>
        <v>30903057</v>
      </c>
      <c r="P73" s="42">
        <f t="shared" ref="P73" si="158">P70+P71+P72</f>
        <v>24642</v>
      </c>
      <c r="Q73" s="512">
        <f t="shared" ref="Q73" si="159">Q70+Q71+Q72</f>
        <v>30927699</v>
      </c>
      <c r="R73" s="42">
        <f t="shared" ref="R73" si="160">R70+R71+R72</f>
        <v>6828123</v>
      </c>
      <c r="S73" s="42">
        <f t="shared" ref="S73" si="161">S70+S71+S72</f>
        <v>6945488</v>
      </c>
      <c r="T73" s="512">
        <f t="shared" ref="T73" si="162">T70+T71+T72</f>
        <v>13773611</v>
      </c>
      <c r="U73" s="42">
        <f t="shared" ref="U73" si="163">U70+U71+U72</f>
        <v>8283</v>
      </c>
      <c r="V73" s="512">
        <f t="shared" ref="V73" si="164">V70+V71+V72</f>
        <v>13781894</v>
      </c>
      <c r="W73" s="46">
        <f>IF(Q73=0,0,((V73/Q73)-1)*100)</f>
        <v>-55.438346706620493</v>
      </c>
    </row>
    <row r="74" spans="1:23" ht="14.25" thickTop="1" thickBot="1" x14ac:dyDescent="0.25">
      <c r="A74" s="3" t="str">
        <f>IF(ISERROR(F74/G74)," ",IF(F74/G74&gt;0.5,IF(F74/G74&lt;1.5," ","NOT OK"),"NOT OK"))</f>
        <v xml:space="preserve"> </v>
      </c>
      <c r="B74" s="126" t="s">
        <v>68</v>
      </c>
      <c r="C74" s="127">
        <f>+C66+C70+C71+C72</f>
        <v>156772</v>
      </c>
      <c r="D74" s="129">
        <f t="shared" ref="D74:H74" si="165">+D66+D70+D71+D72</f>
        <v>156784</v>
      </c>
      <c r="E74" s="151">
        <f t="shared" si="165"/>
        <v>313556</v>
      </c>
      <c r="F74" s="127">
        <f t="shared" si="165"/>
        <v>110288</v>
      </c>
      <c r="G74" s="129">
        <f t="shared" si="165"/>
        <v>110252</v>
      </c>
      <c r="H74" s="151">
        <f t="shared" si="165"/>
        <v>220540</v>
      </c>
      <c r="I74" s="130">
        <f t="shared" ref="I74" si="166">IF(E74=0,0,((H74/E74)-1)*100)</f>
        <v>-29.664876449501843</v>
      </c>
      <c r="J74" s="3"/>
      <c r="L74" s="41" t="s">
        <v>68</v>
      </c>
      <c r="M74" s="45">
        <f>+M66+M70+M71+M72</f>
        <v>24370892</v>
      </c>
      <c r="N74" s="43">
        <f t="shared" ref="N74:V74" si="167">+N66+N70+N71+N72</f>
        <v>24416863</v>
      </c>
      <c r="O74" s="166">
        <f t="shared" si="167"/>
        <v>48787755</v>
      </c>
      <c r="P74" s="43">
        <f t="shared" si="167"/>
        <v>41152</v>
      </c>
      <c r="Q74" s="166">
        <f t="shared" si="167"/>
        <v>48828907</v>
      </c>
      <c r="R74" s="45">
        <f t="shared" si="167"/>
        <v>16088467</v>
      </c>
      <c r="S74" s="43">
        <f t="shared" si="167"/>
        <v>16239150</v>
      </c>
      <c r="T74" s="166">
        <f t="shared" si="167"/>
        <v>32327617</v>
      </c>
      <c r="U74" s="43">
        <f t="shared" si="167"/>
        <v>18351</v>
      </c>
      <c r="V74" s="166">
        <f t="shared" si="167"/>
        <v>32345968</v>
      </c>
      <c r="W74" s="46">
        <f t="shared" ref="W74" si="168">IF(Q74=0,0,((V74/Q74)-1)*100)</f>
        <v>-33.756518449204684</v>
      </c>
    </row>
    <row r="75" spans="1:23" ht="14.25" thickTop="1" thickBot="1" x14ac:dyDescent="0.25">
      <c r="A75" s="3" t="str">
        <f>IF(ISERROR(F75/G75)," ",IF(F75/G75&gt;0.5,IF(F75/G75&lt;1.5," ","NOT OK"),"NOT OK"))</f>
        <v xml:space="preserve"> </v>
      </c>
      <c r="B75" s="106" t="s">
        <v>18</v>
      </c>
      <c r="C75" s="120">
        <f t="shared" ref="C75:E75" si="169">+C21+C48</f>
        <v>18820</v>
      </c>
      <c r="D75" s="122">
        <f t="shared" si="169"/>
        <v>18820</v>
      </c>
      <c r="E75" s="148">
        <f t="shared" si="169"/>
        <v>37640</v>
      </c>
      <c r="F75" s="120"/>
      <c r="G75" s="122"/>
      <c r="H75" s="148"/>
      <c r="I75" s="123"/>
      <c r="J75" s="3"/>
      <c r="L75" s="13" t="s">
        <v>18</v>
      </c>
      <c r="M75" s="39">
        <f>'Lcc_BKK+DMK'!M75+Lcc_CNX!M75+Lcc_HDY!M75+Lcc_HKT!M75+Lcc_CEI!M75</f>
        <v>2818654</v>
      </c>
      <c r="N75" s="37">
        <f>'Lcc_BKK+DMK'!N75+Lcc_CNX!N75+Lcc_HDY!N75+Lcc_HKT!N75+Lcc_CEI!N75</f>
        <v>2808077</v>
      </c>
      <c r="O75" s="165">
        <f t="shared" ref="O75" si="170">SUM(M75:N75)</f>
        <v>5626731</v>
      </c>
      <c r="P75" s="38">
        <f>+Lcc_BKK!P75+Lcc_DMK!P75+Lcc_CNX!P75+Lcc_HDY!P75+Lcc_HKT!P75+Lcc_CEI!P75</f>
        <v>2864</v>
      </c>
      <c r="Q75" s="168">
        <f t="shared" ref="Q75" si="171">O75+P75</f>
        <v>5629595</v>
      </c>
      <c r="R75" s="39"/>
      <c r="S75" s="37"/>
      <c r="T75" s="165"/>
      <c r="U75" s="38"/>
      <c r="V75" s="168"/>
      <c r="W75" s="40"/>
    </row>
    <row r="76" spans="1:23" ht="15.75" customHeight="1" thickTop="1" thickBot="1" x14ac:dyDescent="0.25">
      <c r="A76" s="9" t="str">
        <f>IF(ISERROR(F76/G76)," ",IF(F76/G76&gt;0.5,IF(F76/G76&lt;1.5," ","NOT OK"),"NOT OK"))</f>
        <v xml:space="preserve"> </v>
      </c>
      <c r="B76" s="133" t="s">
        <v>19</v>
      </c>
      <c r="C76" s="127">
        <f t="shared" ref="C76:E76" si="172">+C71+C72+C75</f>
        <v>57509</v>
      </c>
      <c r="D76" s="135">
        <f t="shared" si="172"/>
        <v>57514</v>
      </c>
      <c r="E76" s="149">
        <f t="shared" si="172"/>
        <v>115023</v>
      </c>
      <c r="F76" s="127"/>
      <c r="G76" s="135"/>
      <c r="H76" s="149"/>
      <c r="I76" s="130"/>
      <c r="J76" s="9"/>
      <c r="K76" s="10"/>
      <c r="L76" s="47" t="s">
        <v>19</v>
      </c>
      <c r="M76" s="48">
        <f t="shared" ref="M76:Q76" si="173">+M71+M72+M75</f>
        <v>8738148</v>
      </c>
      <c r="N76" s="49">
        <f t="shared" si="173"/>
        <v>8733010</v>
      </c>
      <c r="O76" s="167">
        <f t="shared" si="173"/>
        <v>17471158</v>
      </c>
      <c r="P76" s="49">
        <f t="shared" si="173"/>
        <v>11354</v>
      </c>
      <c r="Q76" s="167">
        <f t="shared" si="173"/>
        <v>17482512</v>
      </c>
      <c r="R76" s="49"/>
      <c r="S76" s="475"/>
      <c r="T76" s="482"/>
      <c r="U76" s="488"/>
      <c r="V76" s="167"/>
      <c r="W76" s="50"/>
    </row>
    <row r="77" spans="1:23" ht="13.5" thickTop="1" x14ac:dyDescent="0.2">
      <c r="A77" s="3" t="str">
        <f>IF(ISERROR(F77/G77)," ",IF(F77/G77&gt;0.5,IF(F77/G77&lt;1.5," ","NOT OK"),"NOT OK"))</f>
        <v xml:space="preserve"> </v>
      </c>
      <c r="B77" s="106" t="s">
        <v>20</v>
      </c>
      <c r="C77" s="120">
        <f t="shared" ref="C77:E81" si="174">+C23+C50</f>
        <v>19467</v>
      </c>
      <c r="D77" s="122">
        <f t="shared" si="174"/>
        <v>19470</v>
      </c>
      <c r="E77" s="148">
        <f t="shared" si="174"/>
        <v>38937</v>
      </c>
      <c r="F77" s="120"/>
      <c r="G77" s="122"/>
      <c r="H77" s="148"/>
      <c r="I77" s="123"/>
      <c r="J77" s="3"/>
      <c r="L77" s="13" t="s">
        <v>21</v>
      </c>
      <c r="M77" s="39">
        <f>'Lcc_BKK+DMK'!M77+Lcc_CNX!M77+Lcc_HDY!M77+Lcc_HKT!M77+Lcc_CEI!M77</f>
        <v>2972988</v>
      </c>
      <c r="N77" s="37">
        <f>'Lcc_BKK+DMK'!N77+Lcc_CNX!N77+Lcc_HDY!N77+Lcc_HKT!N77+Lcc_CEI!N77</f>
        <v>2969604</v>
      </c>
      <c r="O77" s="165">
        <f>SUM(M77:N77)</f>
        <v>5942592</v>
      </c>
      <c r="P77" s="38">
        <f>+Lcc_BKK!P77+Lcc_DMK!P77+Lcc_CNX!P77+Lcc_HDY!P77+Lcc_HKT!P77+Lcc_CEI!P77</f>
        <v>2733</v>
      </c>
      <c r="Q77" s="168">
        <f>O77+P77</f>
        <v>5945325</v>
      </c>
      <c r="R77" s="39"/>
      <c r="S77" s="37"/>
      <c r="T77" s="165"/>
      <c r="U77" s="38"/>
      <c r="V77" s="168"/>
      <c r="W77" s="40"/>
    </row>
    <row r="78" spans="1:23" x14ac:dyDescent="0.2">
      <c r="A78" s="3" t="str">
        <f t="shared" ref="A78" si="175">IF(ISERROR(F78/G78)," ",IF(F78/G78&gt;0.5,IF(F78/G78&lt;1.5," ","NOT OK"),"NOT OK"))</f>
        <v xml:space="preserve"> </v>
      </c>
      <c r="B78" s="106" t="s">
        <v>22</v>
      </c>
      <c r="C78" s="120">
        <f t="shared" si="174"/>
        <v>19848</v>
      </c>
      <c r="D78" s="122">
        <f t="shared" si="174"/>
        <v>19836</v>
      </c>
      <c r="E78" s="148">
        <f t="shared" si="174"/>
        <v>39684</v>
      </c>
      <c r="F78" s="120"/>
      <c r="G78" s="122"/>
      <c r="H78" s="148"/>
      <c r="I78" s="123"/>
      <c r="J78" s="3"/>
      <c r="L78" s="13" t="s">
        <v>22</v>
      </c>
      <c r="M78" s="39">
        <f>'Lcc_BKK+DMK'!M78+Lcc_CNX!M78+Lcc_HDY!M78+Lcc_HKT!M78+Lcc_CEI!M78</f>
        <v>3080315</v>
      </c>
      <c r="N78" s="37">
        <f>'Lcc_BKK+DMK'!N78+Lcc_CNX!N78+Lcc_HDY!N78+Lcc_HKT!N78+Lcc_CEI!N78</f>
        <v>3081777</v>
      </c>
      <c r="O78" s="165">
        <f>SUM(M78:N78)</f>
        <v>6162092</v>
      </c>
      <c r="P78" s="38">
        <f>+Lcc_BKK!P78+Lcc_DMK!P78+Lcc_CNX!P78+Lcc_HDY!P78+Lcc_HKT!P78+Lcc_CEI!P78</f>
        <v>4474</v>
      </c>
      <c r="Q78" s="168">
        <f>O78+P78</f>
        <v>6166566</v>
      </c>
      <c r="R78" s="39"/>
      <c r="S78" s="37"/>
      <c r="T78" s="165"/>
      <c r="U78" s="38"/>
      <c r="V78" s="168"/>
      <c r="W78" s="40"/>
    </row>
    <row r="79" spans="1:23" ht="13.5" thickBot="1" x14ac:dyDescent="0.25">
      <c r="A79" s="3" t="str">
        <f t="shared" ref="A79" si="176">IF(ISERROR(F79/G79)," ",IF(F79/G79&gt;0.5,IF(F79/G79&lt;1.5," ","NOT OK"),"NOT OK"))</f>
        <v xml:space="preserve"> </v>
      </c>
      <c r="B79" s="106" t="s">
        <v>23</v>
      </c>
      <c r="C79" s="120">
        <f t="shared" si="174"/>
        <v>18447</v>
      </c>
      <c r="D79" s="122">
        <f t="shared" si="174"/>
        <v>18462</v>
      </c>
      <c r="E79" s="148">
        <f t="shared" si="174"/>
        <v>36909</v>
      </c>
      <c r="F79" s="120"/>
      <c r="G79" s="122"/>
      <c r="H79" s="148"/>
      <c r="I79" s="123"/>
      <c r="J79" s="3"/>
      <c r="L79" s="13" t="s">
        <v>23</v>
      </c>
      <c r="M79" s="39">
        <f>'Lcc_BKK+DMK'!M79+Lcc_CNX!M79+Lcc_HDY!M79+Lcc_HKT!M79+Lcc_CEI!M79</f>
        <v>2728824</v>
      </c>
      <c r="N79" s="37">
        <f>'Lcc_BKK+DMK'!N79+Lcc_CNX!N79+Lcc_HDY!N79+Lcc_HKT!N79+Lcc_CEI!N79</f>
        <v>2749313</v>
      </c>
      <c r="O79" s="165">
        <f t="shared" ref="O79" si="177">SUM(M79:N79)</f>
        <v>5478137</v>
      </c>
      <c r="P79" s="38">
        <f>+Lcc_BKK!P79+Lcc_DMK!P79+Lcc_CNX!P79+Lcc_HDY!P79+Lcc_HKT!P79+Lcc_CEI!P79</f>
        <v>3711</v>
      </c>
      <c r="Q79" s="168">
        <f t="shared" ref="Q79" si="178">O79+P79</f>
        <v>5481848</v>
      </c>
      <c r="R79" s="39"/>
      <c r="S79" s="37"/>
      <c r="T79" s="165"/>
      <c r="U79" s="38"/>
      <c r="V79" s="168"/>
      <c r="W79" s="40"/>
    </row>
    <row r="80" spans="1:23" ht="14.25" thickTop="1" thickBot="1" x14ac:dyDescent="0.25">
      <c r="A80" s="3" t="str">
        <f>IF(ISERROR(F80/G80)," ",IF(F80/G80&gt;0.5,IF(F80/G80&lt;1.5," ","NOT OK"),"NOT OK"))</f>
        <v xml:space="preserve"> </v>
      </c>
      <c r="B80" s="126" t="s">
        <v>40</v>
      </c>
      <c r="C80" s="127">
        <f t="shared" si="174"/>
        <v>57762</v>
      </c>
      <c r="D80" s="127">
        <f t="shared" si="174"/>
        <v>57768</v>
      </c>
      <c r="E80" s="127">
        <f t="shared" si="174"/>
        <v>115530</v>
      </c>
      <c r="F80" s="127"/>
      <c r="G80" s="127"/>
      <c r="H80" s="127"/>
      <c r="I80" s="130"/>
      <c r="J80" s="3"/>
      <c r="L80" s="472" t="s">
        <v>40</v>
      </c>
      <c r="M80" s="45">
        <f t="shared" ref="M80:Q80" si="179">+M77+M78+M79</f>
        <v>8782127</v>
      </c>
      <c r="N80" s="43">
        <f t="shared" si="179"/>
        <v>8800694</v>
      </c>
      <c r="O80" s="166">
        <f t="shared" si="179"/>
        <v>17582821</v>
      </c>
      <c r="P80" s="43">
        <f t="shared" si="179"/>
        <v>10918</v>
      </c>
      <c r="Q80" s="166">
        <f t="shared" si="179"/>
        <v>17593739</v>
      </c>
      <c r="R80" s="43"/>
      <c r="S80" s="474"/>
      <c r="T80" s="481"/>
      <c r="U80" s="487"/>
      <c r="V80" s="166"/>
      <c r="W80" s="46"/>
    </row>
    <row r="81" spans="1:23" ht="14.25" thickTop="1" thickBot="1" x14ac:dyDescent="0.25">
      <c r="A81" s="3" t="str">
        <f>IF(ISERROR(F81/G81)," ",IF(F81/G81&gt;0.5,IF(F81/G81&lt;1.5," ","NOT OK"),"NOT OK"))</f>
        <v xml:space="preserve"> </v>
      </c>
      <c r="B81" s="126" t="s">
        <v>63</v>
      </c>
      <c r="C81" s="127">
        <f t="shared" si="174"/>
        <v>233354</v>
      </c>
      <c r="D81" s="129">
        <f t="shared" si="174"/>
        <v>233372</v>
      </c>
      <c r="E81" s="299">
        <f t="shared" si="174"/>
        <v>466726</v>
      </c>
      <c r="F81" s="127"/>
      <c r="G81" s="129"/>
      <c r="H81" s="299"/>
      <c r="I81" s="130"/>
      <c r="J81" s="3"/>
      <c r="L81" s="472" t="s">
        <v>63</v>
      </c>
      <c r="M81" s="45">
        <f t="shared" ref="M81:Q81" si="180">+M66+M74+M76+M80</f>
        <v>50831193</v>
      </c>
      <c r="N81" s="43">
        <f t="shared" si="180"/>
        <v>50895239</v>
      </c>
      <c r="O81" s="301">
        <f t="shared" si="180"/>
        <v>101726432</v>
      </c>
      <c r="P81" s="43">
        <f t="shared" si="180"/>
        <v>79934</v>
      </c>
      <c r="Q81" s="301">
        <f t="shared" si="180"/>
        <v>101806366</v>
      </c>
      <c r="R81" s="43"/>
      <c r="S81" s="474"/>
      <c r="T81" s="478"/>
      <c r="U81" s="487"/>
      <c r="V81" s="301"/>
      <c r="W81" s="46"/>
    </row>
    <row r="82" spans="1:23" ht="14.25" thickTop="1" thickBot="1" x14ac:dyDescent="0.25">
      <c r="B82" s="138" t="s">
        <v>60</v>
      </c>
      <c r="C82" s="102"/>
      <c r="D82" s="102"/>
      <c r="E82" s="102"/>
      <c r="F82" s="102"/>
      <c r="G82" s="102"/>
      <c r="H82" s="102"/>
      <c r="I82" s="102"/>
      <c r="J82" s="102"/>
      <c r="L82" s="53" t="s">
        <v>60</v>
      </c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1:23" ht="13.5" thickTop="1" x14ac:dyDescent="0.2">
      <c r="L83" s="525" t="s">
        <v>33</v>
      </c>
      <c r="M83" s="526"/>
      <c r="N83" s="526"/>
      <c r="O83" s="526"/>
      <c r="P83" s="526"/>
      <c r="Q83" s="526"/>
      <c r="R83" s="526"/>
      <c r="S83" s="526"/>
      <c r="T83" s="526"/>
      <c r="U83" s="526"/>
      <c r="V83" s="526"/>
      <c r="W83" s="527"/>
    </row>
    <row r="84" spans="1:23" ht="13.5" thickBot="1" x14ac:dyDescent="0.25">
      <c r="L84" s="519" t="s">
        <v>43</v>
      </c>
      <c r="M84" s="520"/>
      <c r="N84" s="520"/>
      <c r="O84" s="520"/>
      <c r="P84" s="520"/>
      <c r="Q84" s="520"/>
      <c r="R84" s="520"/>
      <c r="S84" s="520"/>
      <c r="T84" s="520"/>
      <c r="U84" s="520"/>
      <c r="V84" s="520"/>
      <c r="W84" s="521"/>
    </row>
    <row r="85" spans="1:23" ht="14.25" thickTop="1" thickBot="1" x14ac:dyDescent="0.25">
      <c r="L85" s="54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6" t="s">
        <v>34</v>
      </c>
    </row>
    <row r="86" spans="1:23" ht="24.75" customHeight="1" thickTop="1" thickBot="1" x14ac:dyDescent="0.25">
      <c r="L86" s="57"/>
      <c r="M86" s="522" t="s">
        <v>64</v>
      </c>
      <c r="N86" s="523"/>
      <c r="O86" s="523"/>
      <c r="P86" s="523"/>
      <c r="Q86" s="524"/>
      <c r="R86" s="522" t="s">
        <v>65</v>
      </c>
      <c r="S86" s="523"/>
      <c r="T86" s="523"/>
      <c r="U86" s="523"/>
      <c r="V86" s="524"/>
      <c r="W86" s="311" t="s">
        <v>2</v>
      </c>
    </row>
    <row r="87" spans="1:23" ht="13.5" thickTop="1" x14ac:dyDescent="0.2">
      <c r="L87" s="59" t="s">
        <v>3</v>
      </c>
      <c r="M87" s="60"/>
      <c r="N87" s="54"/>
      <c r="O87" s="61"/>
      <c r="P87" s="62"/>
      <c r="Q87" s="61"/>
      <c r="R87" s="60"/>
      <c r="S87" s="54"/>
      <c r="T87" s="61"/>
      <c r="U87" s="62"/>
      <c r="V87" s="61"/>
      <c r="W87" s="312" t="s">
        <v>4</v>
      </c>
    </row>
    <row r="88" spans="1:23" ht="13.5" thickBot="1" x14ac:dyDescent="0.25">
      <c r="L88" s="64"/>
      <c r="M88" s="65" t="s">
        <v>35</v>
      </c>
      <c r="N88" s="66" t="s">
        <v>36</v>
      </c>
      <c r="O88" s="67" t="s">
        <v>37</v>
      </c>
      <c r="P88" s="68" t="s">
        <v>32</v>
      </c>
      <c r="Q88" s="67" t="s">
        <v>7</v>
      </c>
      <c r="R88" s="65" t="s">
        <v>35</v>
      </c>
      <c r="S88" s="66" t="s">
        <v>36</v>
      </c>
      <c r="T88" s="67" t="s">
        <v>37</v>
      </c>
      <c r="U88" s="68" t="s">
        <v>32</v>
      </c>
      <c r="V88" s="67" t="s">
        <v>7</v>
      </c>
      <c r="W88" s="310"/>
    </row>
    <row r="89" spans="1:23" ht="5.25" customHeight="1" thickTop="1" x14ac:dyDescent="0.2">
      <c r="L89" s="59"/>
      <c r="M89" s="70"/>
      <c r="N89" s="71"/>
      <c r="O89" s="72"/>
      <c r="P89" s="73"/>
      <c r="Q89" s="72"/>
      <c r="R89" s="70"/>
      <c r="S89" s="71"/>
      <c r="T89" s="72"/>
      <c r="U89" s="73"/>
      <c r="V89" s="72"/>
      <c r="W89" s="74"/>
    </row>
    <row r="90" spans="1:23" x14ac:dyDescent="0.2">
      <c r="L90" s="59" t="s">
        <v>10</v>
      </c>
      <c r="M90" s="75">
        <f>'Lcc_BKK+DMK'!M90+Lcc_CNX!M90+Lcc_HDY!M90+Lcc_HKT!M90+Lcc_CEI!M90</f>
        <v>2026</v>
      </c>
      <c r="N90" s="76">
        <f>'Lcc_BKK+DMK'!N90+Lcc_CNX!N90+Lcc_HDY!N90+Lcc_HKT!N90+Lcc_CEI!N90</f>
        <v>4704</v>
      </c>
      <c r="O90" s="180">
        <f>SUM(M90:N90)</f>
        <v>6730</v>
      </c>
      <c r="P90" s="77">
        <f>'Lcc_BKK+DMK'!P90+Lcc_CNX!P90+Lcc_HDY!P90+Lcc_HKT!P90+Lcc_CEI!P90</f>
        <v>0</v>
      </c>
      <c r="Q90" s="178">
        <f>O90+P90</f>
        <v>6730</v>
      </c>
      <c r="R90" s="75">
        <f>'Lcc_BKK+DMK'!R90+Lcc_CNX!R90+Lcc_HDY!R90+Lcc_HKT!R90+Lcc_CEI!R90</f>
        <v>2649</v>
      </c>
      <c r="S90" s="76">
        <f>'Lcc_BKK+DMK'!S90+Lcc_CNX!S90+Lcc_HDY!S90+Lcc_HKT!S90+Lcc_CEI!S90</f>
        <v>4310</v>
      </c>
      <c r="T90" s="180">
        <f>SUM(R90:S90)</f>
        <v>6959</v>
      </c>
      <c r="U90" s="77">
        <f>'Lcc_BKK+DMK'!U90+Lcc_CNX!U90+Lcc_HDY!U90+Lcc_HKT!U90+Lcc_CEI!U90</f>
        <v>0</v>
      </c>
      <c r="V90" s="178">
        <f>T90+U90</f>
        <v>6959</v>
      </c>
      <c r="W90" s="78">
        <f>IF(Q90=0,0,((V90/Q90)-1)*100)</f>
        <v>3.4026745913818823</v>
      </c>
    </row>
    <row r="91" spans="1:23" x14ac:dyDescent="0.2">
      <c r="L91" s="59" t="s">
        <v>11</v>
      </c>
      <c r="M91" s="75">
        <f>'Lcc_BKK+DMK'!M91+Lcc_CNX!M91+Lcc_HDY!M91+Lcc_HKT!M91+Lcc_CEI!M91</f>
        <v>2354</v>
      </c>
      <c r="N91" s="76">
        <f>'Lcc_BKK+DMK'!N91+Lcc_CNX!N91+Lcc_HDY!N91+Lcc_HKT!N91+Lcc_CEI!N91</f>
        <v>4415</v>
      </c>
      <c r="O91" s="180">
        <f t="shared" ref="O91:O92" si="181">SUM(M91:N91)</f>
        <v>6769</v>
      </c>
      <c r="P91" s="77">
        <f>'Lcc_BKK+DMK'!P91+Lcc_CNX!P91+Lcc_HDY!P91+Lcc_HKT!P91+Lcc_CEI!P91</f>
        <v>0</v>
      </c>
      <c r="Q91" s="178">
        <f t="shared" ref="Q91:Q92" si="182">O91+P91</f>
        <v>6769</v>
      </c>
      <c r="R91" s="75">
        <f>'Lcc_BKK+DMK'!R91+Lcc_CNX!R91+Lcc_HDY!R91+Lcc_HKT!R91+Lcc_CEI!R91</f>
        <v>2971</v>
      </c>
      <c r="S91" s="76">
        <f>'Lcc_BKK+DMK'!S91+Lcc_CNX!S91+Lcc_HDY!S91+Lcc_HKT!S91+Lcc_CEI!S91</f>
        <v>3430</v>
      </c>
      <c r="T91" s="180">
        <f t="shared" ref="T91:T92" si="183">SUM(R91:S91)</f>
        <v>6401</v>
      </c>
      <c r="U91" s="77">
        <f>'Lcc_BKK+DMK'!U91+Lcc_CNX!U91+Lcc_HDY!U91+Lcc_HKT!U91+Lcc_CEI!U91</f>
        <v>0</v>
      </c>
      <c r="V91" s="178">
        <f t="shared" ref="V91:V92" si="184">T91+U91</f>
        <v>6401</v>
      </c>
      <c r="W91" s="78">
        <f t="shared" ref="W91:W92" si="185">IF(Q91=0,0,((V91/Q91)-1)*100)</f>
        <v>-5.4365489732604466</v>
      </c>
    </row>
    <row r="92" spans="1:23" ht="13.5" thickBot="1" x14ac:dyDescent="0.25">
      <c r="L92" s="64" t="s">
        <v>12</v>
      </c>
      <c r="M92" s="75">
        <f>'Lcc_BKK+DMK'!M92+Lcc_CNX!M92+Lcc_HDY!M92+Lcc_HKT!M92+Lcc_CEI!M92</f>
        <v>2219</v>
      </c>
      <c r="N92" s="76">
        <f>'Lcc_BKK+DMK'!N92+Lcc_CNX!N92+Lcc_HDY!N92+Lcc_HKT!N92+Lcc_CEI!N92</f>
        <v>4108</v>
      </c>
      <c r="O92" s="180">
        <f t="shared" si="181"/>
        <v>6327</v>
      </c>
      <c r="P92" s="77">
        <f>'Lcc_BKK+DMK'!P92+Lcc_CNX!P92+Lcc_HDY!P92+Lcc_HKT!P92+Lcc_CEI!P92</f>
        <v>6</v>
      </c>
      <c r="Q92" s="178">
        <f t="shared" si="182"/>
        <v>6333</v>
      </c>
      <c r="R92" s="75">
        <f>'Lcc_BKK+DMK'!R92+Lcc_CNX!R92+Lcc_HDY!R92+Lcc_HKT!R92+Lcc_CEI!R92</f>
        <v>2562</v>
      </c>
      <c r="S92" s="76">
        <f>'Lcc_BKK+DMK'!S92+Lcc_CNX!S92+Lcc_HDY!S92+Lcc_HKT!S92+Lcc_CEI!S92</f>
        <v>4370</v>
      </c>
      <c r="T92" s="180">
        <f t="shared" si="183"/>
        <v>6932</v>
      </c>
      <c r="U92" s="77">
        <f>'Lcc_BKK+DMK'!U92+Lcc_CNX!U92+Lcc_HDY!U92+Lcc_HKT!U92+Lcc_CEI!U92</f>
        <v>0</v>
      </c>
      <c r="V92" s="178">
        <f t="shared" si="184"/>
        <v>6932</v>
      </c>
      <c r="W92" s="78">
        <f t="shared" si="185"/>
        <v>9.4583925469761567</v>
      </c>
    </row>
    <row r="93" spans="1:23" ht="14.25" thickTop="1" thickBot="1" x14ac:dyDescent="0.25">
      <c r="L93" s="79" t="s">
        <v>57</v>
      </c>
      <c r="M93" s="80">
        <f t="shared" ref="M93:V93" si="186">+M90+M91+M92</f>
        <v>6599</v>
      </c>
      <c r="N93" s="81">
        <f t="shared" si="186"/>
        <v>13227</v>
      </c>
      <c r="O93" s="179">
        <f t="shared" si="186"/>
        <v>19826</v>
      </c>
      <c r="P93" s="80">
        <f t="shared" si="186"/>
        <v>6</v>
      </c>
      <c r="Q93" s="179">
        <f t="shared" si="186"/>
        <v>19832</v>
      </c>
      <c r="R93" s="80">
        <f t="shared" si="186"/>
        <v>8182</v>
      </c>
      <c r="S93" s="81">
        <f t="shared" si="186"/>
        <v>12110</v>
      </c>
      <c r="T93" s="179">
        <f t="shared" si="186"/>
        <v>20292</v>
      </c>
      <c r="U93" s="80">
        <f t="shared" si="186"/>
        <v>0</v>
      </c>
      <c r="V93" s="179">
        <f t="shared" si="186"/>
        <v>20292</v>
      </c>
      <c r="W93" s="82">
        <f t="shared" ref="W93:W94" si="187">IF(Q93=0,0,((V93/Q93)-1)*100)</f>
        <v>2.3194836627672411</v>
      </c>
    </row>
    <row r="94" spans="1:23" ht="13.5" thickTop="1" x14ac:dyDescent="0.2">
      <c r="L94" s="59" t="s">
        <v>13</v>
      </c>
      <c r="M94" s="75">
        <f>'Lcc_BKK+DMK'!M94+Lcc_CNX!M94+Lcc_HDY!M94+Lcc_HKT!M94+Lcc_CEI!M94</f>
        <v>2071</v>
      </c>
      <c r="N94" s="76">
        <f>'Lcc_BKK+DMK'!N94+Lcc_CNX!N94+Lcc_HDY!N94+Lcc_HKT!N94+Lcc_CEI!N94</f>
        <v>3581</v>
      </c>
      <c r="O94" s="180">
        <f t="shared" ref="O94" si="188">SUM(M94:N94)</f>
        <v>5652</v>
      </c>
      <c r="P94" s="77">
        <f>'Lcc_BKK+DMK'!P94+Lcc_CNX!P94+Lcc_HDY!P94+Lcc_HKT!P94+Lcc_CEI!P94</f>
        <v>21</v>
      </c>
      <c r="Q94" s="178">
        <f t="shared" ref="Q94" si="189">O94+P94</f>
        <v>5673</v>
      </c>
      <c r="R94" s="75">
        <f>'Lcc_BKK+DMK'!R94+Lcc_CNX!R94+Lcc_HDY!R94+Lcc_HKT!R94+Lcc_CEI!R94</f>
        <v>2152</v>
      </c>
      <c r="S94" s="76">
        <f>'Lcc_BKK+DMK'!S94+Lcc_CNX!S94+Lcc_HDY!S94+Lcc_HKT!S94+Lcc_CEI!S94</f>
        <v>3303</v>
      </c>
      <c r="T94" s="180">
        <f>R94+S94</f>
        <v>5455</v>
      </c>
      <c r="U94" s="77">
        <f>'Lcc_BKK+DMK'!U94+Lcc_CNX!U94+Lcc_HDY!U94+Lcc_HKT!U94+Lcc_CEI!U94</f>
        <v>0</v>
      </c>
      <c r="V94" s="178">
        <f t="shared" ref="V94" si="190">T94+U94</f>
        <v>5455</v>
      </c>
      <c r="W94" s="78">
        <f t="shared" si="187"/>
        <v>-3.8427639696809401</v>
      </c>
    </row>
    <row r="95" spans="1:23" x14ac:dyDescent="0.2">
      <c r="L95" s="59" t="s">
        <v>14</v>
      </c>
      <c r="M95" s="75">
        <f>'Lcc_BKK+DMK'!M95+Lcc_CNX!M95+Lcc_HDY!M95+Lcc_HKT!M95+Lcc_CEI!M95</f>
        <v>1642</v>
      </c>
      <c r="N95" s="76">
        <f>'Lcc_BKK+DMK'!N95+Lcc_CNX!N95+Lcc_HDY!N95+Lcc_HKT!N95+Lcc_CEI!N95</f>
        <v>3021</v>
      </c>
      <c r="O95" s="180">
        <f>SUM(M95:N95)</f>
        <v>4663</v>
      </c>
      <c r="P95" s="77">
        <f>'Lcc_BKK+DMK'!P95+Lcc_CNX!P95+Lcc_HDY!P95+Lcc_HKT!P95+Lcc_CEI!P95</f>
        <v>0</v>
      </c>
      <c r="Q95" s="178">
        <f>O95+P95</f>
        <v>4663</v>
      </c>
      <c r="R95" s="75">
        <f>'Lcc_BKK+DMK'!R95+Lcc_CNX!R95+Lcc_HDY!R95+Lcc_HKT!R95+Lcc_CEI!R95</f>
        <v>1809</v>
      </c>
      <c r="S95" s="76">
        <f>'Lcc_BKK+DMK'!S95+Lcc_CNX!S95+Lcc_HDY!S95+Lcc_HKT!S95+Lcc_CEI!S95</f>
        <v>3297</v>
      </c>
      <c r="T95" s="180">
        <f t="shared" ref="T95:T97" si="191">R95+S95</f>
        <v>5106</v>
      </c>
      <c r="U95" s="77">
        <f>'Lcc_BKK+DMK'!U95+Lcc_CNX!U95+Lcc_HDY!U95+Lcc_HKT!U95+Lcc_CEI!U95</f>
        <v>0</v>
      </c>
      <c r="V95" s="178">
        <f>T95+U95</f>
        <v>5106</v>
      </c>
      <c r="W95" s="78">
        <f>IF(Q95=0,0,((V95/Q95)-1)*100)</f>
        <v>9.5003216813210436</v>
      </c>
    </row>
    <row r="96" spans="1:23" ht="13.5" thickBot="1" x14ac:dyDescent="0.25">
      <c r="L96" s="59" t="s">
        <v>15</v>
      </c>
      <c r="M96" s="75">
        <f>'Lcc_BKK+DMK'!M96+Lcc_CNX!M96+Lcc_HDY!M96+Lcc_HKT!M96+Lcc_CEI!M96</f>
        <v>2494</v>
      </c>
      <c r="N96" s="76">
        <f>'Lcc_BKK+DMK'!N96+Lcc_CNX!N96+Lcc_HDY!N96+Lcc_HKT!N96+Lcc_CEI!N96</f>
        <v>4102</v>
      </c>
      <c r="O96" s="180">
        <f>SUM(M96:N96)</f>
        <v>6596</v>
      </c>
      <c r="P96" s="77">
        <f>'Lcc_BKK+DMK'!P96+Lcc_CNX!P96+Lcc_HDY!P96+Lcc_HKT!P96+Lcc_CEI!P96</f>
        <v>0</v>
      </c>
      <c r="Q96" s="178">
        <f>O96+P96</f>
        <v>6596</v>
      </c>
      <c r="R96" s="75">
        <f>'Lcc_BKK+DMK'!R96+Lcc_CNX!R96+Lcc_HDY!R96+Lcc_HKT!R96+Lcc_CEI!R96</f>
        <v>1893</v>
      </c>
      <c r="S96" s="76">
        <f>'Lcc_BKK+DMK'!S96+Lcc_CNX!S96+Lcc_HDY!S96+Lcc_HKT!S96+Lcc_CEI!S96</f>
        <v>3144</v>
      </c>
      <c r="T96" s="180">
        <f t="shared" si="191"/>
        <v>5037</v>
      </c>
      <c r="U96" s="77">
        <f>'Lcc_BKK+DMK'!U96+Lcc_CNX!U96+Lcc_HDY!U96+Lcc_HKT!U96+Lcc_CEI!U96</f>
        <v>0</v>
      </c>
      <c r="V96" s="178">
        <f>T96+U96</f>
        <v>5037</v>
      </c>
      <c r="W96" s="78">
        <f>IF(Q96=0,0,((V96/Q96)-1)*100)</f>
        <v>-23.63553668890237</v>
      </c>
    </row>
    <row r="97" spans="1:23" ht="14.25" thickTop="1" thickBot="1" x14ac:dyDescent="0.25">
      <c r="L97" s="79" t="s">
        <v>61</v>
      </c>
      <c r="M97" s="80">
        <f>+M94+M95+M96</f>
        <v>6207</v>
      </c>
      <c r="N97" s="81">
        <f t="shared" ref="N97" si="192">+N94+N95+N96</f>
        <v>10704</v>
      </c>
      <c r="O97" s="179">
        <f t="shared" ref="O97" si="193">+O94+O95+O96</f>
        <v>16911</v>
      </c>
      <c r="P97" s="80">
        <f t="shared" ref="P97" si="194">+P94+P95+P96</f>
        <v>21</v>
      </c>
      <c r="Q97" s="179">
        <f t="shared" ref="Q97" si="195">+Q94+Q95+Q96</f>
        <v>16932</v>
      </c>
      <c r="R97" s="80">
        <f>+R94+R95+R96</f>
        <v>5854</v>
      </c>
      <c r="S97" s="81">
        <f>+S94+S95+S96</f>
        <v>9744</v>
      </c>
      <c r="T97" s="179">
        <f t="shared" si="191"/>
        <v>15598</v>
      </c>
      <c r="U97" s="80">
        <f t="shared" ref="U97" si="196">+U94+U95+U96</f>
        <v>0</v>
      </c>
      <c r="V97" s="179">
        <f t="shared" ref="V97" si="197">+V94+V95+V96</f>
        <v>15598</v>
      </c>
      <c r="W97" s="82">
        <f>IF(Q97=0,0,((V97/Q97)-1)*100)</f>
        <v>-7.8785731159933814</v>
      </c>
    </row>
    <row r="98" spans="1:23" ht="13.5" thickTop="1" x14ac:dyDescent="0.2">
      <c r="L98" s="59" t="s">
        <v>16</v>
      </c>
      <c r="M98" s="75">
        <f>'Lcc_BKK+DMK'!M98+Lcc_CNX!M98+Lcc_HDY!M98+Lcc_HKT!M98+Lcc_CEI!M98</f>
        <v>1840</v>
      </c>
      <c r="N98" s="76">
        <f>'Lcc_BKK+DMK'!N98+Lcc_CNX!N98+Lcc_HDY!N98+Lcc_HKT!N98+Lcc_CEI!N98</f>
        <v>3740</v>
      </c>
      <c r="O98" s="180">
        <f>SUM(M98:N98)</f>
        <v>5580</v>
      </c>
      <c r="P98" s="77">
        <f>'Lcc_BKK+DMK'!P98+Lcc_CNX!P98+Lcc_HDY!P98+Lcc_HKT!P98+Lcc_CEI!P98</f>
        <v>0</v>
      </c>
      <c r="Q98" s="178">
        <f>O98+P98</f>
        <v>5580</v>
      </c>
      <c r="R98" s="75">
        <f>'Lcc_BKK+DMK'!R98+Lcc_CNX!R98+Lcc_HDY!R98+Lcc_HKT!R98+Lcc_CEI!R98</f>
        <v>509</v>
      </c>
      <c r="S98" s="76">
        <f>'Lcc_BKK+DMK'!S98+Lcc_CNX!S98+Lcc_HDY!S98+Lcc_HKT!S98+Lcc_CEI!S98</f>
        <v>1076</v>
      </c>
      <c r="T98" s="180">
        <f>SUM(R98:S98)</f>
        <v>1585</v>
      </c>
      <c r="U98" s="77">
        <f>'Lcc_BKK+DMK'!U98+Lcc_CNX!U98+Lcc_HDY!U98+Lcc_HKT!U98+Lcc_CEI!U98</f>
        <v>0</v>
      </c>
      <c r="V98" s="178">
        <f>T98+U98</f>
        <v>1585</v>
      </c>
      <c r="W98" s="78">
        <f>IF(Q98=0,0,((V98/Q98)-1)*100)</f>
        <v>-71.594982078853036</v>
      </c>
    </row>
    <row r="99" spans="1:23" ht="13.5" thickBot="1" x14ac:dyDescent="0.25">
      <c r="L99" s="59" t="s">
        <v>66</v>
      </c>
      <c r="M99" s="75">
        <f>'Lcc_BKK+DMK'!M99+Lcc_CNX!M99+Lcc_HDY!M99+Lcc_HKT!M99+Lcc_CEI!M99</f>
        <v>1449</v>
      </c>
      <c r="N99" s="76">
        <f>'Lcc_BKK+DMK'!N99+Lcc_CNX!N99+Lcc_HDY!N99+Lcc_HKT!N99+Lcc_CEI!N99</f>
        <v>4776</v>
      </c>
      <c r="O99" s="180">
        <f t="shared" ref="O99" si="198">SUM(M99:N99)</f>
        <v>6225</v>
      </c>
      <c r="P99" s="77">
        <f>'Lcc_BKK+DMK'!P99+Lcc_CNX!P99+Lcc_HDY!P99+Lcc_HKT!P99+Lcc_CEI!P99</f>
        <v>0</v>
      </c>
      <c r="Q99" s="178">
        <f t="shared" ref="Q99" si="199">O99+P99</f>
        <v>6225</v>
      </c>
      <c r="R99" s="75">
        <f>'Lcc_BKK+DMK'!R99+Lcc_CNX!R99+Lcc_HDY!R99+Lcc_HKT!R99+Lcc_CEI!R99</f>
        <v>304</v>
      </c>
      <c r="S99" s="76">
        <f>'Lcc_BKK+DMK'!S99+Lcc_CNX!S99+Lcc_HDY!S99+Lcc_HKT!S99+Lcc_CEI!S99</f>
        <v>438</v>
      </c>
      <c r="T99" s="180">
        <f t="shared" ref="T99" si="200">SUM(R99:S99)</f>
        <v>742</v>
      </c>
      <c r="U99" s="77">
        <f>'Lcc_BKK+DMK'!U99+Lcc_CNX!U99+Lcc_HDY!U99+Lcc_HKT!U99+Lcc_CEI!U99</f>
        <v>0</v>
      </c>
      <c r="V99" s="178">
        <f t="shared" ref="V99" si="201">T99+U99</f>
        <v>742</v>
      </c>
      <c r="W99" s="78">
        <f t="shared" ref="W99" si="202">IF(Q99=0,0,((V99/Q99)-1)*100)</f>
        <v>-88.080321285140556</v>
      </c>
    </row>
    <row r="100" spans="1:23" ht="14.25" thickTop="1" thickBot="1" x14ac:dyDescent="0.25">
      <c r="L100" s="79" t="s">
        <v>67</v>
      </c>
      <c r="M100" s="80">
        <f>M97+M98+M99</f>
        <v>9496</v>
      </c>
      <c r="N100" s="81">
        <f t="shared" ref="N100:V100" si="203">N97+N98+N99</f>
        <v>19220</v>
      </c>
      <c r="O100" s="175">
        <f t="shared" si="203"/>
        <v>28716</v>
      </c>
      <c r="P100" s="80">
        <f t="shared" si="203"/>
        <v>21</v>
      </c>
      <c r="Q100" s="175">
        <f t="shared" si="203"/>
        <v>28737</v>
      </c>
      <c r="R100" s="80">
        <f t="shared" si="203"/>
        <v>6667</v>
      </c>
      <c r="S100" s="81">
        <f t="shared" si="203"/>
        <v>11258</v>
      </c>
      <c r="T100" s="175">
        <f t="shared" si="203"/>
        <v>17925</v>
      </c>
      <c r="U100" s="80">
        <f t="shared" si="203"/>
        <v>0</v>
      </c>
      <c r="V100" s="175">
        <f t="shared" si="203"/>
        <v>17925</v>
      </c>
      <c r="W100" s="82">
        <f t="shared" ref="W100" si="204">IF(Q100=0,0,((V100/Q100)-1)*100)</f>
        <v>-37.623969099070884</v>
      </c>
    </row>
    <row r="101" spans="1:23" ht="14.25" thickTop="1" thickBot="1" x14ac:dyDescent="0.25">
      <c r="L101" s="79" t="s">
        <v>68</v>
      </c>
      <c r="M101" s="80">
        <f>+M93+M97+M98+M99</f>
        <v>16095</v>
      </c>
      <c r="N101" s="81">
        <f t="shared" ref="N101:V101" si="205">+N93+N97+N98+N99</f>
        <v>32447</v>
      </c>
      <c r="O101" s="179">
        <f t="shared" si="205"/>
        <v>48542</v>
      </c>
      <c r="P101" s="80">
        <f t="shared" si="205"/>
        <v>27</v>
      </c>
      <c r="Q101" s="179">
        <f t="shared" si="205"/>
        <v>48569</v>
      </c>
      <c r="R101" s="80">
        <f t="shared" si="205"/>
        <v>14849</v>
      </c>
      <c r="S101" s="81">
        <f t="shared" si="205"/>
        <v>23368</v>
      </c>
      <c r="T101" s="179">
        <f t="shared" si="205"/>
        <v>38217</v>
      </c>
      <c r="U101" s="80">
        <f t="shared" si="205"/>
        <v>0</v>
      </c>
      <c r="V101" s="179">
        <f t="shared" si="205"/>
        <v>38217</v>
      </c>
      <c r="W101" s="82">
        <f>IF(Q101=0,0,((V101/Q101)-1)*100)</f>
        <v>-21.314006876814428</v>
      </c>
    </row>
    <row r="102" spans="1:23" ht="14.25" thickTop="1" thickBot="1" x14ac:dyDescent="0.25">
      <c r="L102" s="59" t="s">
        <v>18</v>
      </c>
      <c r="M102" s="75">
        <f>'Lcc_BKK+DMK'!M102+Lcc_CNX!M102+Lcc_HDY!M102+Lcc_HKT!M102+Lcc_CEI!M102</f>
        <v>1353</v>
      </c>
      <c r="N102" s="76">
        <f>'Lcc_BKK+DMK'!N102+Lcc_CNX!N102+Lcc_HDY!N102+Lcc_HKT!N102+Lcc_CEI!N102</f>
        <v>3620</v>
      </c>
      <c r="O102" s="180">
        <f>SUM(M102:N102)</f>
        <v>4973</v>
      </c>
      <c r="P102" s="77">
        <f>'Lcc_BKK+DMK'!P102+Lcc_CNX!P102+Lcc_HDY!P102+Lcc_HKT!P102+Lcc_CEI!P102</f>
        <v>0</v>
      </c>
      <c r="Q102" s="178">
        <f>O102+P102</f>
        <v>4973</v>
      </c>
      <c r="R102" s="75"/>
      <c r="S102" s="76"/>
      <c r="T102" s="180"/>
      <c r="U102" s="77"/>
      <c r="V102" s="178"/>
      <c r="W102" s="78"/>
    </row>
    <row r="103" spans="1:23" ht="14.25" thickTop="1" thickBot="1" x14ac:dyDescent="0.25">
      <c r="A103" s="3" t="str">
        <f>IF(ISERROR(F103/G103)," ",IF(F103/G103&gt;0.5,IF(F103/G103&lt;1.5," ","NOT OK"),"NOT OK"))</f>
        <v xml:space="preserve"> </v>
      </c>
      <c r="L103" s="84" t="s">
        <v>19</v>
      </c>
      <c r="M103" s="85">
        <f t="shared" ref="M103:Q103" si="206">+M98+M99+M102</f>
        <v>4642</v>
      </c>
      <c r="N103" s="85">
        <f t="shared" si="206"/>
        <v>12136</v>
      </c>
      <c r="O103" s="181">
        <f t="shared" si="206"/>
        <v>16778</v>
      </c>
      <c r="P103" s="86">
        <f t="shared" si="206"/>
        <v>0</v>
      </c>
      <c r="Q103" s="181">
        <f t="shared" si="206"/>
        <v>16778</v>
      </c>
      <c r="R103" s="85"/>
      <c r="S103" s="85"/>
      <c r="T103" s="181"/>
      <c r="U103" s="86"/>
      <c r="V103" s="181"/>
      <c r="W103" s="87"/>
    </row>
    <row r="104" spans="1:23" ht="13.5" thickTop="1" x14ac:dyDescent="0.2">
      <c r="L104" s="59" t="s">
        <v>21</v>
      </c>
      <c r="M104" s="75">
        <f>'Lcc_BKK+DMK'!M104+Lcc_CNX!M104+Lcc_HDY!M104+Lcc_HKT!M104+Lcc_CEI!M104</f>
        <v>2224</v>
      </c>
      <c r="N104" s="76">
        <f>'Lcc_BKK+DMK'!N104+Lcc_CNX!N104+Lcc_HDY!N104+Lcc_HKT!N104+Lcc_CEI!N104</f>
        <v>3657</v>
      </c>
      <c r="O104" s="180">
        <f>SUM(M104:N104)</f>
        <v>5881</v>
      </c>
      <c r="P104" s="77">
        <f>'Lcc_BKK+DMK'!P104+Lcc_CNX!P104+Lcc_HDY!P104+Lcc_HKT!P104+Lcc_CEI!P104</f>
        <v>0</v>
      </c>
      <c r="Q104" s="178">
        <f>O104+P104</f>
        <v>5881</v>
      </c>
      <c r="R104" s="75"/>
      <c r="S104" s="76"/>
      <c r="T104" s="180"/>
      <c r="U104" s="77"/>
      <c r="V104" s="178"/>
      <c r="W104" s="78"/>
    </row>
    <row r="105" spans="1:23" x14ac:dyDescent="0.2">
      <c r="L105" s="59" t="s">
        <v>22</v>
      </c>
      <c r="M105" s="75">
        <f>'Lcc_BKK+DMK'!M105+Lcc_CNX!M105+Lcc_HDY!M105+Lcc_HKT!M105+Lcc_CEI!M105</f>
        <v>2305</v>
      </c>
      <c r="N105" s="76">
        <f>'Lcc_BKK+DMK'!N105+Lcc_CNX!N105+Lcc_HDY!N105+Lcc_HKT!N105+Lcc_CEI!N105</f>
        <v>3811</v>
      </c>
      <c r="O105" s="180">
        <f>SUM(M105:N105)</f>
        <v>6116</v>
      </c>
      <c r="P105" s="77">
        <f>'Lcc_BKK+DMK'!P105+Lcc_CNX!P105+Lcc_HDY!P105+Lcc_HKT!P105+Lcc_CEI!P105</f>
        <v>0</v>
      </c>
      <c r="Q105" s="178">
        <f>O105+P105</f>
        <v>6116</v>
      </c>
      <c r="R105" s="75"/>
      <c r="S105" s="76"/>
      <c r="T105" s="180"/>
      <c r="U105" s="77"/>
      <c r="V105" s="178"/>
      <c r="W105" s="78"/>
    </row>
    <row r="106" spans="1:23" ht="13.5" thickBot="1" x14ac:dyDescent="0.25">
      <c r="L106" s="59" t="s">
        <v>23</v>
      </c>
      <c r="M106" s="75">
        <f>'Lcc_BKK+DMK'!M106+Lcc_CNX!M106+Lcc_HDY!M106+Lcc_HKT!M106+Lcc_CEI!M106</f>
        <v>1402</v>
      </c>
      <c r="N106" s="76">
        <f>'Lcc_BKK+DMK'!N106+Lcc_CNX!N106+Lcc_HDY!N106+Lcc_HKT!N106+Lcc_CEI!N106</f>
        <v>3605</v>
      </c>
      <c r="O106" s="180">
        <f t="shared" ref="O106" si="207">SUM(M106:N106)</f>
        <v>5007</v>
      </c>
      <c r="P106" s="77">
        <f>'Lcc_BKK+DMK'!P106+Lcc_CNX!P106+Lcc_HDY!P106+Lcc_HKT!P106+Lcc_CEI!P106</f>
        <v>0</v>
      </c>
      <c r="Q106" s="178">
        <f t="shared" ref="Q106" si="208">O106+P106</f>
        <v>5007</v>
      </c>
      <c r="R106" s="75"/>
      <c r="S106" s="76"/>
      <c r="T106" s="180"/>
      <c r="U106" s="77"/>
      <c r="V106" s="178"/>
      <c r="W106" s="78"/>
    </row>
    <row r="107" spans="1:23" ht="14.25" thickTop="1" thickBot="1" x14ac:dyDescent="0.25">
      <c r="L107" s="79" t="s">
        <v>24</v>
      </c>
      <c r="M107" s="80">
        <f t="shared" ref="M107:Q107" si="209">+M104+M105+M106</f>
        <v>5931</v>
      </c>
      <c r="N107" s="81">
        <f t="shared" si="209"/>
        <v>11073</v>
      </c>
      <c r="O107" s="179">
        <f t="shared" si="209"/>
        <v>17004</v>
      </c>
      <c r="P107" s="80">
        <f t="shared" si="209"/>
        <v>0</v>
      </c>
      <c r="Q107" s="179">
        <f t="shared" si="209"/>
        <v>17004</v>
      </c>
      <c r="R107" s="80"/>
      <c r="S107" s="81"/>
      <c r="T107" s="179"/>
      <c r="U107" s="80"/>
      <c r="V107" s="179"/>
      <c r="W107" s="82"/>
    </row>
    <row r="108" spans="1:23" ht="14.25" thickTop="1" thickBot="1" x14ac:dyDescent="0.25">
      <c r="L108" s="79" t="s">
        <v>63</v>
      </c>
      <c r="M108" s="80">
        <f t="shared" ref="M108:Q108" si="210">+M93+M97+M103+M107</f>
        <v>23379</v>
      </c>
      <c r="N108" s="81">
        <f t="shared" si="210"/>
        <v>47140</v>
      </c>
      <c r="O108" s="175">
        <f t="shared" si="210"/>
        <v>70519</v>
      </c>
      <c r="P108" s="80">
        <f t="shared" si="210"/>
        <v>27</v>
      </c>
      <c r="Q108" s="175">
        <f t="shared" si="210"/>
        <v>70546</v>
      </c>
      <c r="R108" s="80"/>
      <c r="S108" s="81"/>
      <c r="T108" s="175"/>
      <c r="U108" s="80"/>
      <c r="V108" s="175"/>
      <c r="W108" s="82"/>
    </row>
    <row r="109" spans="1:23" ht="14.25" thickTop="1" thickBot="1" x14ac:dyDescent="0.25">
      <c r="L109" s="89" t="s">
        <v>60</v>
      </c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1:23" ht="13.5" thickTop="1" x14ac:dyDescent="0.2">
      <c r="L110" s="525" t="s">
        <v>41</v>
      </c>
      <c r="M110" s="526"/>
      <c r="N110" s="526"/>
      <c r="O110" s="526"/>
      <c r="P110" s="526"/>
      <c r="Q110" s="526"/>
      <c r="R110" s="526"/>
      <c r="S110" s="526"/>
      <c r="T110" s="526"/>
      <c r="U110" s="526"/>
      <c r="V110" s="526"/>
      <c r="W110" s="527"/>
    </row>
    <row r="111" spans="1:23" ht="13.5" thickBot="1" x14ac:dyDescent="0.25">
      <c r="L111" s="519" t="s">
        <v>44</v>
      </c>
      <c r="M111" s="520"/>
      <c r="N111" s="520"/>
      <c r="O111" s="520"/>
      <c r="P111" s="520"/>
      <c r="Q111" s="520"/>
      <c r="R111" s="520"/>
      <c r="S111" s="520"/>
      <c r="T111" s="520"/>
      <c r="U111" s="520"/>
      <c r="V111" s="520"/>
      <c r="W111" s="521"/>
    </row>
    <row r="112" spans="1:23" ht="14.25" thickTop="1" thickBot="1" x14ac:dyDescent="0.25">
      <c r="L112" s="54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6" t="s">
        <v>34</v>
      </c>
    </row>
    <row r="113" spans="12:23" ht="14.25" thickTop="1" thickBot="1" x14ac:dyDescent="0.25">
      <c r="L113" s="57"/>
      <c r="M113" s="522" t="s">
        <v>64</v>
      </c>
      <c r="N113" s="523"/>
      <c r="O113" s="523"/>
      <c r="P113" s="523"/>
      <c r="Q113" s="524"/>
      <c r="R113" s="522" t="s">
        <v>65</v>
      </c>
      <c r="S113" s="523"/>
      <c r="T113" s="523"/>
      <c r="U113" s="523"/>
      <c r="V113" s="524"/>
      <c r="W113" s="311" t="s">
        <v>2</v>
      </c>
    </row>
    <row r="114" spans="12:23" ht="13.5" thickTop="1" x14ac:dyDescent="0.2">
      <c r="L114" s="59" t="s">
        <v>3</v>
      </c>
      <c r="M114" s="60"/>
      <c r="N114" s="54"/>
      <c r="O114" s="61"/>
      <c r="P114" s="62"/>
      <c r="Q114" s="61"/>
      <c r="R114" s="60"/>
      <c r="S114" s="54"/>
      <c r="T114" s="61"/>
      <c r="U114" s="62"/>
      <c r="V114" s="61"/>
      <c r="W114" s="312" t="s">
        <v>4</v>
      </c>
    </row>
    <row r="115" spans="12:23" ht="13.5" thickBot="1" x14ac:dyDescent="0.25">
      <c r="L115" s="64"/>
      <c r="M115" s="65" t="s">
        <v>35</v>
      </c>
      <c r="N115" s="66" t="s">
        <v>36</v>
      </c>
      <c r="O115" s="67" t="s">
        <v>37</v>
      </c>
      <c r="P115" s="68" t="s">
        <v>32</v>
      </c>
      <c r="Q115" s="67" t="s">
        <v>7</v>
      </c>
      <c r="R115" s="65" t="s">
        <v>35</v>
      </c>
      <c r="S115" s="66" t="s">
        <v>36</v>
      </c>
      <c r="T115" s="67" t="s">
        <v>37</v>
      </c>
      <c r="U115" s="68" t="s">
        <v>32</v>
      </c>
      <c r="V115" s="67" t="s">
        <v>7</v>
      </c>
      <c r="W115" s="313"/>
    </row>
    <row r="116" spans="12:23" ht="6" customHeight="1" thickTop="1" x14ac:dyDescent="0.2">
      <c r="L116" s="59"/>
      <c r="M116" s="70"/>
      <c r="N116" s="71"/>
      <c r="O116" s="72"/>
      <c r="P116" s="73"/>
      <c r="Q116" s="72"/>
      <c r="R116" s="70"/>
      <c r="S116" s="71"/>
      <c r="T116" s="72"/>
      <c r="U116" s="73"/>
      <c r="V116" s="72"/>
      <c r="W116" s="74"/>
    </row>
    <row r="117" spans="12:23" x14ac:dyDescent="0.2">
      <c r="L117" s="59" t="s">
        <v>10</v>
      </c>
      <c r="M117" s="75">
        <f>+'Lcc_BKK+DMK'!M117+Lcc_CNX!M117+Lcc_HDY!M117+Lcc_HKT!M117+Lcc_CEI!M117</f>
        <v>666</v>
      </c>
      <c r="N117" s="76">
        <f>+'Lcc_BKK+DMK'!N117+Lcc_CNX!N117+Lcc_HDY!N117+Lcc_HKT!N117+Lcc_CEI!N117</f>
        <v>691</v>
      </c>
      <c r="O117" s="180">
        <f>SUM(M117:N117)</f>
        <v>1357</v>
      </c>
      <c r="P117" s="77">
        <f>+'Lcc_BKK+DMK'!P117+Lcc_CNX!P117+Lcc_HDY!P117+Lcc_HKT!P117+Lcc_CEI!P117</f>
        <v>0</v>
      </c>
      <c r="Q117" s="178">
        <f>O117+P117</f>
        <v>1357</v>
      </c>
      <c r="R117" s="75">
        <f>+'Lcc_BKK+DMK'!R117+Lcc_CNX!R117+Lcc_HDY!R117+Lcc_HKT!R117+Lcc_CEI!R117</f>
        <v>437.80200000000002</v>
      </c>
      <c r="S117" s="76">
        <f>+'Lcc_BKK+DMK'!S117+Lcc_CNX!S117+Lcc_HDY!S117+Lcc_HKT!S117+Lcc_CEI!S117</f>
        <v>591.51800000000003</v>
      </c>
      <c r="T117" s="180">
        <f>SUM(R117:S117)</f>
        <v>1029.3200000000002</v>
      </c>
      <c r="U117" s="77">
        <f>+'Lcc_BKK+DMK'!U117+Lcc_CNX!U117+Lcc_HDY!U117+Lcc_HKT!U117+Lcc_CEI!U117</f>
        <v>0</v>
      </c>
      <c r="V117" s="178">
        <f>T117+U117</f>
        <v>1029.3200000000002</v>
      </c>
      <c r="W117" s="78">
        <f>IF(Q117=0,0,((V117/Q117)-1)*100)</f>
        <v>-24.147383935151055</v>
      </c>
    </row>
    <row r="118" spans="12:23" x14ac:dyDescent="0.2">
      <c r="L118" s="59" t="s">
        <v>11</v>
      </c>
      <c r="M118" s="75">
        <f>+'Lcc_BKK+DMK'!M118+Lcc_CNX!M118+Lcc_HDY!M118+Lcc_HKT!M118+Lcc_CEI!M118</f>
        <v>653</v>
      </c>
      <c r="N118" s="76">
        <f>+'Lcc_BKK+DMK'!N118+Lcc_CNX!N118+Lcc_HDY!N118+Lcc_HKT!N118+Lcc_CEI!N118</f>
        <v>706</v>
      </c>
      <c r="O118" s="180">
        <f t="shared" ref="O118:O119" si="211">SUM(M118:N118)</f>
        <v>1359</v>
      </c>
      <c r="P118" s="77">
        <f>+'Lcc_BKK+DMK'!P118+Lcc_CNX!P118+Lcc_HDY!P118+Lcc_HKT!P118+Lcc_CEI!P118</f>
        <v>0</v>
      </c>
      <c r="Q118" s="178">
        <f t="shared" ref="Q118:Q119" si="212">O118+P118</f>
        <v>1359</v>
      </c>
      <c r="R118" s="75">
        <f>+'Lcc_BKK+DMK'!R118+Lcc_CNX!R118+Lcc_HDY!R118+Lcc_HKT!R118+Lcc_CEI!R118</f>
        <v>507</v>
      </c>
      <c r="S118" s="76">
        <f>+'Lcc_BKK+DMK'!S118+Lcc_CNX!S118+Lcc_HDY!S118+Lcc_HKT!S118+Lcc_CEI!S118</f>
        <v>635</v>
      </c>
      <c r="T118" s="180">
        <f t="shared" ref="T118:T119" si="213">SUM(R118:S118)</f>
        <v>1142</v>
      </c>
      <c r="U118" s="77">
        <f>+'Lcc_BKK+DMK'!U118+Lcc_CNX!U118+Lcc_HDY!U118+Lcc_HKT!U118+Lcc_CEI!U118</f>
        <v>0</v>
      </c>
      <c r="V118" s="178">
        <f t="shared" ref="V118:V119" si="214">T118+U118</f>
        <v>1142</v>
      </c>
      <c r="W118" s="78">
        <f t="shared" ref="W118:W119" si="215">IF(Q118=0,0,((V118/Q118)-1)*100)</f>
        <v>-15.96762325239146</v>
      </c>
    </row>
    <row r="119" spans="12:23" ht="13.5" thickBot="1" x14ac:dyDescent="0.25">
      <c r="L119" s="64" t="s">
        <v>12</v>
      </c>
      <c r="M119" s="75">
        <f>+'Lcc_BKK+DMK'!M119+Lcc_CNX!M119+Lcc_HDY!M119+Lcc_HKT!M119+Lcc_CEI!M119</f>
        <v>608</v>
      </c>
      <c r="N119" s="76">
        <f>+'Lcc_BKK+DMK'!N119+Lcc_CNX!N119+Lcc_HDY!N119+Lcc_HKT!N119+Lcc_CEI!N119</f>
        <v>767</v>
      </c>
      <c r="O119" s="180">
        <f t="shared" si="211"/>
        <v>1375</v>
      </c>
      <c r="P119" s="77">
        <f>+'Lcc_BKK+DMK'!P119+Lcc_CNX!P119+Lcc_HDY!P119+Lcc_HKT!P119+Lcc_CEI!P119</f>
        <v>0</v>
      </c>
      <c r="Q119" s="178">
        <f t="shared" si="212"/>
        <v>1375</v>
      </c>
      <c r="R119" s="75">
        <f>+'Lcc_BKK+DMK'!R119+Lcc_CNX!R119+Lcc_HDY!R119+Lcc_HKT!R119+Lcc_CEI!R119</f>
        <v>569</v>
      </c>
      <c r="S119" s="76">
        <f>+'Lcc_BKK+DMK'!S119+Lcc_CNX!S119+Lcc_HDY!S119+Lcc_HKT!S119+Lcc_CEI!S119</f>
        <v>674</v>
      </c>
      <c r="T119" s="180">
        <f t="shared" si="213"/>
        <v>1243</v>
      </c>
      <c r="U119" s="77">
        <f>+'Lcc_BKK+DMK'!U119+Lcc_CNX!U119+Lcc_HDY!U119+Lcc_HKT!U119+Lcc_CEI!U119</f>
        <v>0</v>
      </c>
      <c r="V119" s="178">
        <f t="shared" si="214"/>
        <v>1243</v>
      </c>
      <c r="W119" s="78">
        <f t="shared" si="215"/>
        <v>-9.5999999999999979</v>
      </c>
    </row>
    <row r="120" spans="12:23" ht="14.25" thickTop="1" thickBot="1" x14ac:dyDescent="0.25">
      <c r="L120" s="79" t="s">
        <v>57</v>
      </c>
      <c r="M120" s="80">
        <f t="shared" ref="M120:V120" si="216">+M117+M118+M119</f>
        <v>1927</v>
      </c>
      <c r="N120" s="81">
        <f t="shared" si="216"/>
        <v>2164</v>
      </c>
      <c r="O120" s="179">
        <f t="shared" si="216"/>
        <v>4091</v>
      </c>
      <c r="P120" s="80">
        <f t="shared" si="216"/>
        <v>0</v>
      </c>
      <c r="Q120" s="179">
        <f t="shared" si="216"/>
        <v>4091</v>
      </c>
      <c r="R120" s="80">
        <f t="shared" si="216"/>
        <v>1513.8020000000001</v>
      </c>
      <c r="S120" s="81">
        <f t="shared" si="216"/>
        <v>1900.518</v>
      </c>
      <c r="T120" s="179">
        <f t="shared" si="216"/>
        <v>3414.32</v>
      </c>
      <c r="U120" s="80">
        <f t="shared" si="216"/>
        <v>0</v>
      </c>
      <c r="V120" s="179">
        <f t="shared" si="216"/>
        <v>3414.32</v>
      </c>
      <c r="W120" s="82">
        <f t="shared" ref="W120:W121" si="217">IF(Q120=0,0,((V120/Q120)-1)*100)</f>
        <v>-16.540699095575651</v>
      </c>
    </row>
    <row r="121" spans="12:23" ht="13.5" thickTop="1" x14ac:dyDescent="0.2">
      <c r="L121" s="59" t="s">
        <v>13</v>
      </c>
      <c r="M121" s="75">
        <f>+'Lcc_BKK+DMK'!M121+Lcc_CNX!M121+Lcc_HDY!M121+Lcc_HKT!M121+Lcc_CEI!M121</f>
        <v>692</v>
      </c>
      <c r="N121" s="76">
        <f>+'Lcc_BKK+DMK'!N121+Lcc_CNX!N121+Lcc_HDY!N121+Lcc_HKT!N121+Lcc_CEI!N121</f>
        <v>855</v>
      </c>
      <c r="O121" s="180">
        <f t="shared" ref="O121" si="218">SUM(M121:N121)</f>
        <v>1547</v>
      </c>
      <c r="P121" s="77">
        <f>+'Lcc_BKK+DMK'!P121+Lcc_CNX!P121+Lcc_HDY!P121+Lcc_HKT!P121+Lcc_CEI!P121</f>
        <v>0</v>
      </c>
      <c r="Q121" s="178">
        <f t="shared" ref="Q121" si="219">O121+P121</f>
        <v>1547</v>
      </c>
      <c r="R121" s="75">
        <f>+'Lcc_BKK+DMK'!R121+Lcc_CNX!R121+Lcc_HDY!R121+Lcc_HKT!R121+Lcc_CEI!R121</f>
        <v>478.71899999999999</v>
      </c>
      <c r="S121" s="76">
        <f>+'Lcc_BKK+DMK'!S121+Lcc_CNX!S121+Lcc_HDY!S121+Lcc_HKT!S121+Lcc_CEI!S121</f>
        <v>652.29899999999998</v>
      </c>
      <c r="T121" s="180">
        <f t="shared" ref="T121" si="220">SUM(R121:S121)</f>
        <v>1131.018</v>
      </c>
      <c r="U121" s="77">
        <f>+'Lcc_BKK+DMK'!U121+Lcc_CNX!U121+Lcc_HDY!U121+Lcc_HKT!U121+Lcc_CEI!U121</f>
        <v>0</v>
      </c>
      <c r="V121" s="178">
        <f t="shared" ref="V121" si="221">T121+U121</f>
        <v>1131.018</v>
      </c>
      <c r="W121" s="78">
        <f t="shared" si="217"/>
        <v>-26.889592760180992</v>
      </c>
    </row>
    <row r="122" spans="12:23" x14ac:dyDescent="0.2">
      <c r="L122" s="59" t="s">
        <v>14</v>
      </c>
      <c r="M122" s="75">
        <f>+'Lcc_BKK+DMK'!M122+Lcc_CNX!M122+Lcc_HDY!M122+Lcc_HKT!M122+Lcc_CEI!M122</f>
        <v>594</v>
      </c>
      <c r="N122" s="76">
        <f>+'Lcc_BKK+DMK'!N122+Lcc_CNX!N122+Lcc_HDY!N122+Lcc_HKT!N122+Lcc_CEI!N122</f>
        <v>764</v>
      </c>
      <c r="O122" s="180">
        <f>SUM(M122:N122)</f>
        <v>1358</v>
      </c>
      <c r="P122" s="77">
        <f>+'Lcc_BKK+DMK'!P122+Lcc_CNX!P122+Lcc_HDY!P122+Lcc_HKT!P122+Lcc_CEI!P122</f>
        <v>0</v>
      </c>
      <c r="Q122" s="178">
        <f>O122+P122</f>
        <v>1358</v>
      </c>
      <c r="R122" s="75">
        <f>+'Lcc_BKK+DMK'!R122+Lcc_CNX!R122+Lcc_HDY!R122+Lcc_HKT!R122+Lcc_CEI!R122</f>
        <v>1366</v>
      </c>
      <c r="S122" s="76">
        <f>+'Lcc_BKK+DMK'!S122+Lcc_CNX!S122+Lcc_HDY!S122+Lcc_HKT!S122+Lcc_CEI!S122</f>
        <v>617</v>
      </c>
      <c r="T122" s="180">
        <f>SUM(R122:S122)</f>
        <v>1983</v>
      </c>
      <c r="U122" s="77">
        <f>+'Lcc_BKK+DMK'!U122+Lcc_CNX!U122+Lcc_HDY!U122+Lcc_HKT!U122+Lcc_CEI!U122</f>
        <v>0</v>
      </c>
      <c r="V122" s="178">
        <f>T122+U122</f>
        <v>1983</v>
      </c>
      <c r="W122" s="78">
        <f>IF(Q122=0,0,((V122/Q122)-1)*100)</f>
        <v>46.023564064801171</v>
      </c>
    </row>
    <row r="123" spans="12:23" ht="13.5" thickBot="1" x14ac:dyDescent="0.25">
      <c r="L123" s="59" t="s">
        <v>15</v>
      </c>
      <c r="M123" s="75">
        <f>+'Lcc_BKK+DMK'!M123+Lcc_CNX!M123+Lcc_HDY!M123+Lcc_HKT!M123+Lcc_CEI!M123</f>
        <v>679</v>
      </c>
      <c r="N123" s="76">
        <f>+'Lcc_BKK+DMK'!N123+Lcc_CNX!N123+Lcc_HDY!N123+Lcc_HKT!N123+Lcc_CEI!N123</f>
        <v>790</v>
      </c>
      <c r="O123" s="180">
        <f>SUM(M123:N123)</f>
        <v>1469</v>
      </c>
      <c r="P123" s="77">
        <f>+'Lcc_BKK+DMK'!P123+Lcc_CNX!P123+Lcc_HDY!P123+Lcc_HKT!P123+Lcc_CEI!P123</f>
        <v>0</v>
      </c>
      <c r="Q123" s="178">
        <f>O123+P123</f>
        <v>1469</v>
      </c>
      <c r="R123" s="75">
        <f>+'Lcc_BKK+DMK'!R123+Lcc_CNX!R123+Lcc_HDY!R123+Lcc_HKT!R123+Lcc_CEI!R123</f>
        <v>409.23500000000001</v>
      </c>
      <c r="S123" s="76">
        <f>+'Lcc_BKK+DMK'!S123+Lcc_CNX!S123+Lcc_HDY!S123+Lcc_HKT!S123+Lcc_CEI!S123</f>
        <v>478.51700000000005</v>
      </c>
      <c r="T123" s="180">
        <f>SUM(R123:S123)</f>
        <v>887.75200000000007</v>
      </c>
      <c r="U123" s="77">
        <f>+'Lcc_BKK+DMK'!U123+Lcc_CNX!U123+Lcc_HDY!U123+Lcc_HKT!U123+Lcc_CEI!U123</f>
        <v>0</v>
      </c>
      <c r="V123" s="178">
        <f>T123+U123</f>
        <v>887.75200000000007</v>
      </c>
      <c r="W123" s="78">
        <f>IF(Q123=0,0,((V123/Q123)-1)*100)</f>
        <v>-39.56759700476514</v>
      </c>
    </row>
    <row r="124" spans="12:23" ht="14.25" thickTop="1" thickBot="1" x14ac:dyDescent="0.25">
      <c r="L124" s="79" t="s">
        <v>61</v>
      </c>
      <c r="M124" s="80">
        <f>+M121+M122+M123</f>
        <v>1965</v>
      </c>
      <c r="N124" s="81">
        <f t="shared" ref="N124:V124" si="222">+N121+N122+N123</f>
        <v>2409</v>
      </c>
      <c r="O124" s="179">
        <f t="shared" si="222"/>
        <v>4374</v>
      </c>
      <c r="P124" s="80">
        <f t="shared" si="222"/>
        <v>0</v>
      </c>
      <c r="Q124" s="179">
        <f t="shared" si="222"/>
        <v>4374</v>
      </c>
      <c r="R124" s="80">
        <f>+R121+R122+R123</f>
        <v>2253.9540000000002</v>
      </c>
      <c r="S124" s="81">
        <f>+S121+S122+S123</f>
        <v>1747.816</v>
      </c>
      <c r="T124" s="179">
        <f t="shared" si="222"/>
        <v>4001.77</v>
      </c>
      <c r="U124" s="80">
        <f t="shared" si="222"/>
        <v>0</v>
      </c>
      <c r="V124" s="179">
        <f t="shared" si="222"/>
        <v>4001.77</v>
      </c>
      <c r="W124" s="82">
        <f>IF(Q124=0,0,((V124/Q124)-1)*100)</f>
        <v>-8.5100594421582123</v>
      </c>
    </row>
    <row r="125" spans="12:23" ht="13.5" thickTop="1" x14ac:dyDescent="0.2">
      <c r="L125" s="59" t="s">
        <v>16</v>
      </c>
      <c r="M125" s="75">
        <f>+'Lcc_BKK+DMK'!M125+Lcc_CNX!M125+Lcc_HDY!M125+Lcc_HKT!M125+Lcc_CEI!M125</f>
        <v>486</v>
      </c>
      <c r="N125" s="76">
        <f>+'Lcc_BKK+DMK'!N125+Lcc_CNX!N125+Lcc_HDY!N125+Lcc_HKT!N125+Lcc_CEI!N125</f>
        <v>526</v>
      </c>
      <c r="O125" s="180">
        <f>SUM(M125:N125)</f>
        <v>1012</v>
      </c>
      <c r="P125" s="77">
        <f>+'Lcc_BKK+DMK'!P125+Lcc_CNX!P125+Lcc_HDY!P125+Lcc_HKT!P125+Lcc_CEI!P125</f>
        <v>0</v>
      </c>
      <c r="Q125" s="178">
        <f>O125+P125</f>
        <v>1012</v>
      </c>
      <c r="R125" s="75">
        <f>+'Lcc_BKK+DMK'!R125+Lcc_CNX!R125+Lcc_HDY!R125+Lcc_HKT!R125+Lcc_CEI!R125</f>
        <v>159</v>
      </c>
      <c r="S125" s="76">
        <f>+'Lcc_BKK+DMK'!S125+Lcc_CNX!S125+Lcc_HDY!S125+Lcc_HKT!S125+Lcc_CEI!S125</f>
        <v>167</v>
      </c>
      <c r="T125" s="180">
        <f>SUM(R125:S125)</f>
        <v>326</v>
      </c>
      <c r="U125" s="77">
        <f>+'Lcc_BKK+DMK'!U125+Lcc_CNX!U125+Lcc_HDY!U125+Lcc_HKT!U125+Lcc_CEI!U125</f>
        <v>2</v>
      </c>
      <c r="V125" s="178">
        <f>T125+U125</f>
        <v>328</v>
      </c>
      <c r="W125" s="78">
        <f>IF(Q125=0,0,((V125/Q125)-1)*100)</f>
        <v>-67.588932806324109</v>
      </c>
    </row>
    <row r="126" spans="12:23" ht="13.5" thickBot="1" x14ac:dyDescent="0.25">
      <c r="L126" s="59" t="s">
        <v>66</v>
      </c>
      <c r="M126" s="75">
        <f>+'Lcc_BKK+DMK'!M126+Lcc_CNX!M126+Lcc_HDY!M126+Lcc_HKT!M126+Lcc_CEI!M126</f>
        <v>476</v>
      </c>
      <c r="N126" s="76">
        <f>+'Lcc_BKK+DMK'!N126+Lcc_CNX!N126+Lcc_HDY!N126+Lcc_HKT!N126+Lcc_CEI!N126</f>
        <v>461</v>
      </c>
      <c r="O126" s="180">
        <f t="shared" ref="O126" si="223">SUM(M126:N126)</f>
        <v>937</v>
      </c>
      <c r="P126" s="77">
        <f>+'Lcc_BKK+DMK'!P126+Lcc_CNX!P126+Lcc_HDY!P126+Lcc_HKT!P126+Lcc_CEI!P126</f>
        <v>0</v>
      </c>
      <c r="Q126" s="178">
        <f t="shared" ref="Q126" si="224">O126+P126</f>
        <v>937</v>
      </c>
      <c r="R126" s="75">
        <f>+'Lcc_BKK+DMK'!R126+Lcc_CNX!R126+Lcc_HDY!R126+Lcc_HKT!R126+Lcc_CEI!R126</f>
        <v>242</v>
      </c>
      <c r="S126" s="76">
        <f>+'Lcc_BKK+DMK'!S126+Lcc_CNX!S126+Lcc_HDY!S126+Lcc_HKT!S126+Lcc_CEI!S126</f>
        <v>287</v>
      </c>
      <c r="T126" s="180">
        <f t="shared" ref="T126" si="225">SUM(R126:S126)</f>
        <v>529</v>
      </c>
      <c r="U126" s="77">
        <f>+'Lcc_BKK+DMK'!U126+Lcc_CNX!U126+Lcc_HDY!U126+Lcc_HKT!U126+Lcc_CEI!U126</f>
        <v>0</v>
      </c>
      <c r="V126" s="178">
        <f t="shared" ref="V126" si="226">T126+U126</f>
        <v>529</v>
      </c>
      <c r="W126" s="78">
        <f t="shared" ref="W126:W127" si="227">IF(Q126=0,0,((V126/Q126)-1)*100)</f>
        <v>-43.543223052294557</v>
      </c>
    </row>
    <row r="127" spans="12:23" ht="14.25" thickTop="1" thickBot="1" x14ac:dyDescent="0.25">
      <c r="L127" s="79" t="s">
        <v>67</v>
      </c>
      <c r="M127" s="80">
        <f>M124+M125+M126</f>
        <v>2927</v>
      </c>
      <c r="N127" s="81">
        <f t="shared" ref="N127" si="228">N124+N125+N126</f>
        <v>3396</v>
      </c>
      <c r="O127" s="175">
        <f t="shared" ref="O127" si="229">O124+O125+O126</f>
        <v>6323</v>
      </c>
      <c r="P127" s="80">
        <f t="shared" ref="P127" si="230">P124+P125+P126</f>
        <v>0</v>
      </c>
      <c r="Q127" s="175">
        <f t="shared" ref="Q127" si="231">Q124+Q125+Q126</f>
        <v>6323</v>
      </c>
      <c r="R127" s="80">
        <f t="shared" ref="R127" si="232">R124+R125+R126</f>
        <v>2654.9540000000002</v>
      </c>
      <c r="S127" s="81">
        <f t="shared" ref="S127" si="233">S124+S125+S126</f>
        <v>2201.8159999999998</v>
      </c>
      <c r="T127" s="175">
        <f t="shared" ref="T127" si="234">T124+T125+T126</f>
        <v>4856.7700000000004</v>
      </c>
      <c r="U127" s="80">
        <f t="shared" ref="U127" si="235">U124+U125+U126</f>
        <v>2</v>
      </c>
      <c r="V127" s="175">
        <f t="shared" ref="V127" si="236">V124+V125+V126</f>
        <v>4858.7700000000004</v>
      </c>
      <c r="W127" s="82">
        <f t="shared" si="227"/>
        <v>-23.157203858927723</v>
      </c>
    </row>
    <row r="128" spans="12:23" ht="14.25" thickTop="1" thickBot="1" x14ac:dyDescent="0.25">
      <c r="L128" s="79" t="s">
        <v>68</v>
      </c>
      <c r="M128" s="80">
        <f>+M120+M124+M125+M126</f>
        <v>4854</v>
      </c>
      <c r="N128" s="81">
        <f t="shared" ref="N128:V128" si="237">+N120+N124+N125+N126</f>
        <v>5560</v>
      </c>
      <c r="O128" s="179">
        <f t="shared" si="237"/>
        <v>10414</v>
      </c>
      <c r="P128" s="80">
        <f t="shared" si="237"/>
        <v>0</v>
      </c>
      <c r="Q128" s="179">
        <f t="shared" si="237"/>
        <v>10414</v>
      </c>
      <c r="R128" s="80">
        <f t="shared" si="237"/>
        <v>4168.7560000000003</v>
      </c>
      <c r="S128" s="81">
        <f t="shared" si="237"/>
        <v>4102.3339999999998</v>
      </c>
      <c r="T128" s="179">
        <f t="shared" si="237"/>
        <v>8271.09</v>
      </c>
      <c r="U128" s="80">
        <f t="shared" si="237"/>
        <v>2</v>
      </c>
      <c r="V128" s="179">
        <f t="shared" si="237"/>
        <v>8273.09</v>
      </c>
      <c r="W128" s="82">
        <f>IF(Q128=0,0,((V128/Q128)-1)*100)</f>
        <v>-20.557998847705004</v>
      </c>
    </row>
    <row r="129" spans="1:23" ht="14.25" thickTop="1" thickBot="1" x14ac:dyDescent="0.25">
      <c r="L129" s="59" t="s">
        <v>18</v>
      </c>
      <c r="M129" s="75">
        <f>+'Lcc_BKK+DMK'!M129+Lcc_CNX!M129+Lcc_HDY!M129+Lcc_HKT!M129+Lcc_CEI!M129</f>
        <v>411</v>
      </c>
      <c r="N129" s="76">
        <f>+'Lcc_BKK+DMK'!N129+Lcc_CNX!N129+Lcc_HDY!N129+Lcc_HKT!N129+Lcc_CEI!N129</f>
        <v>449</v>
      </c>
      <c r="O129" s="180">
        <f>SUM(M129:N129)</f>
        <v>860</v>
      </c>
      <c r="P129" s="77">
        <f>+'Lcc_BKK+DMK'!P129+Lcc_CNX!P129+Lcc_HDY!P129+Lcc_HKT!P129+Lcc_CEI!P129</f>
        <v>0</v>
      </c>
      <c r="Q129" s="178">
        <f>O129+P129</f>
        <v>860</v>
      </c>
      <c r="R129" s="75"/>
      <c r="S129" s="76"/>
      <c r="T129" s="180"/>
      <c r="U129" s="77"/>
      <c r="V129" s="178"/>
      <c r="W129" s="78"/>
    </row>
    <row r="130" spans="1:23" ht="14.25" thickTop="1" thickBot="1" x14ac:dyDescent="0.25">
      <c r="A130" s="3" t="str">
        <f>IF(ISERROR(F130/G130)," ",IF(F130/G130&gt;0.5,IF(F130/G130&lt;1.5," ","NOT OK"),"NOT OK"))</f>
        <v xml:space="preserve"> </v>
      </c>
      <c r="L130" s="84" t="s">
        <v>19</v>
      </c>
      <c r="M130" s="85">
        <f t="shared" ref="M130:Q130" si="238">+M125+M126+M129</f>
        <v>1373</v>
      </c>
      <c r="N130" s="85">
        <f t="shared" si="238"/>
        <v>1436</v>
      </c>
      <c r="O130" s="181">
        <f t="shared" si="238"/>
        <v>2809</v>
      </c>
      <c r="P130" s="86">
        <f t="shared" si="238"/>
        <v>0</v>
      </c>
      <c r="Q130" s="181">
        <f t="shared" si="238"/>
        <v>2809</v>
      </c>
      <c r="R130" s="85"/>
      <c r="S130" s="85"/>
      <c r="T130" s="181"/>
      <c r="U130" s="86"/>
      <c r="V130" s="181"/>
      <c r="W130" s="87"/>
    </row>
    <row r="131" spans="1:23" ht="13.5" thickTop="1" x14ac:dyDescent="0.2">
      <c r="A131" s="324"/>
      <c r="K131" s="324"/>
      <c r="L131" s="59" t="s">
        <v>21</v>
      </c>
      <c r="M131" s="75">
        <f>+'Lcc_BKK+DMK'!M131+Lcc_CNX!M131+Lcc_HDY!M131+Lcc_HKT!M131+Lcc_CEI!M131</f>
        <v>547.55799999999999</v>
      </c>
      <c r="N131" s="76">
        <f>+'Lcc_BKK+DMK'!N131+Lcc_CNX!N131+Lcc_HDY!N131+Lcc_HKT!N131+Lcc_CEI!N131</f>
        <v>496.03199999999998</v>
      </c>
      <c r="O131" s="180">
        <f>SUM(M131:N131)</f>
        <v>1043.5899999999999</v>
      </c>
      <c r="P131" s="77">
        <f>+'Lcc_BKK+DMK'!P131+Lcc_CNX!P131+Lcc_HDY!P131+Lcc_HKT!P131+Lcc_CEI!P131</f>
        <v>0</v>
      </c>
      <c r="Q131" s="178">
        <f>O131+P131</f>
        <v>1043.5899999999999</v>
      </c>
      <c r="R131" s="75"/>
      <c r="S131" s="76"/>
      <c r="T131" s="180"/>
      <c r="U131" s="77"/>
      <c r="V131" s="178"/>
      <c r="W131" s="78"/>
    </row>
    <row r="132" spans="1:23" x14ac:dyDescent="0.2">
      <c r="A132" s="324"/>
      <c r="K132" s="324"/>
      <c r="L132" s="59" t="s">
        <v>22</v>
      </c>
      <c r="M132" s="75">
        <f>+'Lcc_BKK+DMK'!M132+Lcc_CNX!M132+Lcc_HDY!M132+Lcc_HKT!M132+Lcc_CEI!M132</f>
        <v>530.995</v>
      </c>
      <c r="N132" s="76">
        <f>+'Lcc_BKK+DMK'!N132+Lcc_CNX!N132+Lcc_HDY!N132+Lcc_HKT!N132+Lcc_CEI!N132</f>
        <v>576.67200000000003</v>
      </c>
      <c r="O132" s="180">
        <f>SUM(M132:N132)</f>
        <v>1107.6669999999999</v>
      </c>
      <c r="P132" s="77">
        <f>+'Lcc_BKK+DMK'!P132+Lcc_CNX!P132+Lcc_HDY!P132+Lcc_HKT!P132+Lcc_CEI!P132</f>
        <v>0</v>
      </c>
      <c r="Q132" s="178">
        <f>O132+P132</f>
        <v>1107.6669999999999</v>
      </c>
      <c r="R132" s="75"/>
      <c r="S132" s="76"/>
      <c r="T132" s="180"/>
      <c r="U132" s="77"/>
      <c r="V132" s="178"/>
      <c r="W132" s="78"/>
    </row>
    <row r="133" spans="1:23" ht="13.5" thickBot="1" x14ac:dyDescent="0.25">
      <c r="A133" s="324"/>
      <c r="K133" s="324"/>
      <c r="L133" s="59" t="s">
        <v>23</v>
      </c>
      <c r="M133" s="75">
        <f>+'Lcc_BKK+DMK'!M133+Lcc_CNX!M133+Lcc_HDY!M133+Lcc_HKT!M133+Lcc_CEI!M133</f>
        <v>381</v>
      </c>
      <c r="N133" s="76">
        <f>+'Lcc_BKK+DMK'!N133+Lcc_CNX!N133+Lcc_HDY!N133+Lcc_HKT!N133+Lcc_CEI!N133</f>
        <v>478</v>
      </c>
      <c r="O133" s="180">
        <f t="shared" ref="O133" si="239">SUM(M133:N133)</f>
        <v>859</v>
      </c>
      <c r="P133" s="77">
        <f>+'Lcc_BKK+DMK'!P133+Lcc_CNX!P133+Lcc_HDY!P133+Lcc_HKT!P133+Lcc_CEI!P133</f>
        <v>0</v>
      </c>
      <c r="Q133" s="178">
        <f t="shared" ref="Q133" si="240">O133+P133</f>
        <v>859</v>
      </c>
      <c r="R133" s="75"/>
      <c r="S133" s="76"/>
      <c r="T133" s="180"/>
      <c r="U133" s="77"/>
      <c r="V133" s="178"/>
      <c r="W133" s="78"/>
    </row>
    <row r="134" spans="1:23" ht="14.25" thickTop="1" thickBot="1" x14ac:dyDescent="0.25">
      <c r="L134" s="79" t="s">
        <v>24</v>
      </c>
      <c r="M134" s="80">
        <f t="shared" ref="M134:Q134" si="241">+M131+M132+M133</f>
        <v>1459.5529999999999</v>
      </c>
      <c r="N134" s="81">
        <f t="shared" si="241"/>
        <v>1550.704</v>
      </c>
      <c r="O134" s="179">
        <f t="shared" si="241"/>
        <v>3010.2569999999996</v>
      </c>
      <c r="P134" s="80">
        <f t="shared" si="241"/>
        <v>0</v>
      </c>
      <c r="Q134" s="179">
        <f t="shared" si="241"/>
        <v>3010.2569999999996</v>
      </c>
      <c r="R134" s="80"/>
      <c r="S134" s="81"/>
      <c r="T134" s="179"/>
      <c r="U134" s="80"/>
      <c r="V134" s="179"/>
      <c r="W134" s="82"/>
    </row>
    <row r="135" spans="1:23" ht="14.25" thickTop="1" thickBot="1" x14ac:dyDescent="0.25">
      <c r="L135" s="79" t="s">
        <v>63</v>
      </c>
      <c r="M135" s="80">
        <f t="shared" ref="M135:Q135" si="242">+M120+M128+M130+M134</f>
        <v>9613.5529999999999</v>
      </c>
      <c r="N135" s="81">
        <f t="shared" si="242"/>
        <v>10710.704</v>
      </c>
      <c r="O135" s="175">
        <f t="shared" si="242"/>
        <v>20324.256999999998</v>
      </c>
      <c r="P135" s="80">
        <f t="shared" si="242"/>
        <v>0</v>
      </c>
      <c r="Q135" s="175">
        <f t="shared" si="242"/>
        <v>20324.256999999998</v>
      </c>
      <c r="R135" s="80"/>
      <c r="S135" s="81"/>
      <c r="T135" s="175"/>
      <c r="U135" s="80"/>
      <c r="V135" s="175"/>
      <c r="W135" s="82"/>
    </row>
    <row r="136" spans="1:23" ht="14.25" thickTop="1" thickBot="1" x14ac:dyDescent="0.25">
      <c r="L136" s="89" t="s">
        <v>60</v>
      </c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1:23" ht="13.5" thickTop="1" x14ac:dyDescent="0.2">
      <c r="L137" s="525" t="s">
        <v>42</v>
      </c>
      <c r="M137" s="526"/>
      <c r="N137" s="526"/>
      <c r="O137" s="526"/>
      <c r="P137" s="526"/>
      <c r="Q137" s="526"/>
      <c r="R137" s="526"/>
      <c r="S137" s="526"/>
      <c r="T137" s="526"/>
      <c r="U137" s="526"/>
      <c r="V137" s="526"/>
      <c r="W137" s="527"/>
    </row>
    <row r="138" spans="1:23" ht="13.5" thickBot="1" x14ac:dyDescent="0.25">
      <c r="L138" s="519" t="s">
        <v>45</v>
      </c>
      <c r="M138" s="520"/>
      <c r="N138" s="520"/>
      <c r="O138" s="520"/>
      <c r="P138" s="520"/>
      <c r="Q138" s="520"/>
      <c r="R138" s="520"/>
      <c r="S138" s="520"/>
      <c r="T138" s="520"/>
      <c r="U138" s="520"/>
      <c r="V138" s="520"/>
      <c r="W138" s="521"/>
    </row>
    <row r="139" spans="1:23" ht="14.25" thickTop="1" thickBot="1" x14ac:dyDescent="0.25">
      <c r="L139" s="54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6" t="s">
        <v>34</v>
      </c>
    </row>
    <row r="140" spans="1:23" ht="14.25" thickTop="1" thickBot="1" x14ac:dyDescent="0.25">
      <c r="L140" s="57"/>
      <c r="M140" s="522" t="s">
        <v>64</v>
      </c>
      <c r="N140" s="523"/>
      <c r="O140" s="523"/>
      <c r="P140" s="523"/>
      <c r="Q140" s="524"/>
      <c r="R140" s="522" t="s">
        <v>65</v>
      </c>
      <c r="S140" s="523"/>
      <c r="T140" s="523"/>
      <c r="U140" s="523"/>
      <c r="V140" s="524"/>
      <c r="W140" s="311" t="s">
        <v>2</v>
      </c>
    </row>
    <row r="141" spans="1:23" ht="13.5" thickTop="1" x14ac:dyDescent="0.2">
      <c r="L141" s="59" t="s">
        <v>3</v>
      </c>
      <c r="M141" s="60"/>
      <c r="N141" s="54"/>
      <c r="O141" s="61"/>
      <c r="P141" s="62"/>
      <c r="Q141" s="98"/>
      <c r="R141" s="60"/>
      <c r="S141" s="54"/>
      <c r="T141" s="61"/>
      <c r="U141" s="62"/>
      <c r="V141" s="98"/>
      <c r="W141" s="312" t="s">
        <v>4</v>
      </c>
    </row>
    <row r="142" spans="1:23" ht="13.5" thickBot="1" x14ac:dyDescent="0.25">
      <c r="L142" s="64"/>
      <c r="M142" s="65" t="s">
        <v>35</v>
      </c>
      <c r="N142" s="66" t="s">
        <v>36</v>
      </c>
      <c r="O142" s="67" t="s">
        <v>37</v>
      </c>
      <c r="P142" s="68" t="s">
        <v>32</v>
      </c>
      <c r="Q142" s="99" t="s">
        <v>7</v>
      </c>
      <c r="R142" s="65" t="s">
        <v>35</v>
      </c>
      <c r="S142" s="66" t="s">
        <v>36</v>
      </c>
      <c r="T142" s="67" t="s">
        <v>37</v>
      </c>
      <c r="U142" s="68" t="s">
        <v>32</v>
      </c>
      <c r="V142" s="99" t="s">
        <v>7</v>
      </c>
      <c r="W142" s="313"/>
    </row>
    <row r="143" spans="1:23" ht="5.25" customHeight="1" thickTop="1" x14ac:dyDescent="0.2">
      <c r="L143" s="59"/>
      <c r="M143" s="70"/>
      <c r="N143" s="71"/>
      <c r="O143" s="72"/>
      <c r="P143" s="73"/>
      <c r="Q143" s="142"/>
      <c r="R143" s="70"/>
      <c r="S143" s="71"/>
      <c r="T143" s="72"/>
      <c r="U143" s="73"/>
      <c r="V143" s="142"/>
      <c r="W143" s="74"/>
    </row>
    <row r="144" spans="1:23" x14ac:dyDescent="0.2">
      <c r="L144" s="59" t="s">
        <v>10</v>
      </c>
      <c r="M144" s="75">
        <f t="shared" ref="M144:N150" si="243">+M90+M117</f>
        <v>2692</v>
      </c>
      <c r="N144" s="76">
        <f t="shared" si="243"/>
        <v>5395</v>
      </c>
      <c r="O144" s="178">
        <f>M144+N144</f>
        <v>8087</v>
      </c>
      <c r="P144" s="77">
        <f t="shared" ref="P144:P150" si="244">+P90+P117</f>
        <v>0</v>
      </c>
      <c r="Q144" s="186">
        <f>O144+P144</f>
        <v>8087</v>
      </c>
      <c r="R144" s="75">
        <f t="shared" ref="R144:S150" si="245">+R90+R117</f>
        <v>3086.8020000000001</v>
      </c>
      <c r="S144" s="76">
        <f t="shared" si="245"/>
        <v>4901.518</v>
      </c>
      <c r="T144" s="178">
        <f>R144+S144</f>
        <v>7988.32</v>
      </c>
      <c r="U144" s="77">
        <f t="shared" ref="U144:U150" si="246">+U90+U117</f>
        <v>0</v>
      </c>
      <c r="V144" s="186">
        <f>T144+U144</f>
        <v>7988.32</v>
      </c>
      <c r="W144" s="78">
        <f>IF(Q144=0,0,((V144/Q144)-1)*100)</f>
        <v>-1.2202299987634557</v>
      </c>
    </row>
    <row r="145" spans="1:23" x14ac:dyDescent="0.2">
      <c r="L145" s="59" t="s">
        <v>11</v>
      </c>
      <c r="M145" s="75">
        <f t="shared" si="243"/>
        <v>3007</v>
      </c>
      <c r="N145" s="76">
        <f t="shared" si="243"/>
        <v>5121</v>
      </c>
      <c r="O145" s="178">
        <f>M145+N145</f>
        <v>8128</v>
      </c>
      <c r="P145" s="77">
        <f t="shared" si="244"/>
        <v>0</v>
      </c>
      <c r="Q145" s="186">
        <f>O145+P145</f>
        <v>8128</v>
      </c>
      <c r="R145" s="75">
        <f t="shared" si="245"/>
        <v>3478</v>
      </c>
      <c r="S145" s="76">
        <f t="shared" si="245"/>
        <v>4065</v>
      </c>
      <c r="T145" s="178">
        <f>R145+S145</f>
        <v>7543</v>
      </c>
      <c r="U145" s="77">
        <f t="shared" si="246"/>
        <v>0</v>
      </c>
      <c r="V145" s="186">
        <f>T145+U145</f>
        <v>7543</v>
      </c>
      <c r="W145" s="78">
        <f>IF(Q145=0,0,((V145/Q145)-1)*100)</f>
        <v>-7.1973425196850354</v>
      </c>
    </row>
    <row r="146" spans="1:23" ht="13.5" thickBot="1" x14ac:dyDescent="0.25">
      <c r="L146" s="64" t="s">
        <v>12</v>
      </c>
      <c r="M146" s="75">
        <f t="shared" si="243"/>
        <v>2827</v>
      </c>
      <c r="N146" s="76">
        <f t="shared" si="243"/>
        <v>4875</v>
      </c>
      <c r="O146" s="178">
        <f>M146+N146</f>
        <v>7702</v>
      </c>
      <c r="P146" s="77">
        <f t="shared" si="244"/>
        <v>6</v>
      </c>
      <c r="Q146" s="186">
        <f>O146+P146</f>
        <v>7708</v>
      </c>
      <c r="R146" s="75">
        <f t="shared" si="245"/>
        <v>3131</v>
      </c>
      <c r="S146" s="76">
        <f t="shared" si="245"/>
        <v>5044</v>
      </c>
      <c r="T146" s="178">
        <f>R146+S146</f>
        <v>8175</v>
      </c>
      <c r="U146" s="77">
        <f t="shared" si="246"/>
        <v>0</v>
      </c>
      <c r="V146" s="186">
        <f>T146+U146</f>
        <v>8175</v>
      </c>
      <c r="W146" s="78">
        <f>IF(Q146=0,0,((V146/Q146)-1)*100)</f>
        <v>6.0586403736377692</v>
      </c>
    </row>
    <row r="147" spans="1:23" ht="14.25" thickTop="1" thickBot="1" x14ac:dyDescent="0.25">
      <c r="L147" s="79" t="s">
        <v>57</v>
      </c>
      <c r="M147" s="80">
        <f t="shared" si="243"/>
        <v>8526</v>
      </c>
      <c r="N147" s="81">
        <f t="shared" si="243"/>
        <v>15391</v>
      </c>
      <c r="O147" s="179">
        <f>+O93+O120</f>
        <v>23917</v>
      </c>
      <c r="P147" s="80">
        <f t="shared" si="244"/>
        <v>6</v>
      </c>
      <c r="Q147" s="179">
        <f>+Q93+Q120</f>
        <v>23923</v>
      </c>
      <c r="R147" s="80">
        <f t="shared" si="245"/>
        <v>9695.8019999999997</v>
      </c>
      <c r="S147" s="81">
        <f t="shared" si="245"/>
        <v>14010.518</v>
      </c>
      <c r="T147" s="179">
        <f>+T93+T120</f>
        <v>23706.32</v>
      </c>
      <c r="U147" s="80">
        <f t="shared" si="246"/>
        <v>0</v>
      </c>
      <c r="V147" s="179">
        <f>+V93+V120</f>
        <v>23706.32</v>
      </c>
      <c r="W147" s="82">
        <f>IF(Q147=0,0,((V147/Q147)-1)*100)</f>
        <v>-0.90573924674999251</v>
      </c>
    </row>
    <row r="148" spans="1:23" ht="13.5" thickTop="1" x14ac:dyDescent="0.2">
      <c r="L148" s="59" t="s">
        <v>13</v>
      </c>
      <c r="M148" s="75">
        <f t="shared" si="243"/>
        <v>2763</v>
      </c>
      <c r="N148" s="76">
        <f t="shared" si="243"/>
        <v>4436</v>
      </c>
      <c r="O148" s="178">
        <f t="shared" ref="O148" si="247">M148+N148</f>
        <v>7199</v>
      </c>
      <c r="P148" s="77">
        <f t="shared" si="244"/>
        <v>21</v>
      </c>
      <c r="Q148" s="186">
        <f t="shared" ref="Q148" si="248">O148+P148</f>
        <v>7220</v>
      </c>
      <c r="R148" s="75">
        <f t="shared" si="245"/>
        <v>2630.7190000000001</v>
      </c>
      <c r="S148" s="76">
        <f t="shared" si="245"/>
        <v>3955.299</v>
      </c>
      <c r="T148" s="178">
        <f>R148+S148</f>
        <v>6586.018</v>
      </c>
      <c r="U148" s="77">
        <f t="shared" si="246"/>
        <v>0</v>
      </c>
      <c r="V148" s="186">
        <f t="shared" ref="V148" si="249">T148+U148</f>
        <v>6586.018</v>
      </c>
      <c r="W148" s="78">
        <f t="shared" ref="W148" si="250">IF(Q148=0,0,((V148/Q148)-1)*100)</f>
        <v>-8.7809141274238218</v>
      </c>
    </row>
    <row r="149" spans="1:23" x14ac:dyDescent="0.2">
      <c r="L149" s="59" t="s">
        <v>14</v>
      </c>
      <c r="M149" s="75">
        <f t="shared" si="243"/>
        <v>2236</v>
      </c>
      <c r="N149" s="76">
        <f t="shared" si="243"/>
        <v>3785</v>
      </c>
      <c r="O149" s="178">
        <f>M149+N149</f>
        <v>6021</v>
      </c>
      <c r="P149" s="77">
        <f t="shared" si="244"/>
        <v>0</v>
      </c>
      <c r="Q149" s="186">
        <f>O149+P149</f>
        <v>6021</v>
      </c>
      <c r="R149" s="75">
        <f t="shared" si="245"/>
        <v>3175</v>
      </c>
      <c r="S149" s="76">
        <f t="shared" si="245"/>
        <v>3914</v>
      </c>
      <c r="T149" s="178">
        <f t="shared" ref="T149:T152" si="251">R149+S149</f>
        <v>7089</v>
      </c>
      <c r="U149" s="77">
        <f t="shared" si="246"/>
        <v>0</v>
      </c>
      <c r="V149" s="186">
        <f>T149+U149</f>
        <v>7089</v>
      </c>
      <c r="W149" s="78">
        <f>IF(Q149=0,0,((V149/Q149)-1)*100)</f>
        <v>17.737917289486795</v>
      </c>
    </row>
    <row r="150" spans="1:23" ht="13.5" thickBot="1" x14ac:dyDescent="0.25">
      <c r="L150" s="59" t="s">
        <v>15</v>
      </c>
      <c r="M150" s="75">
        <f t="shared" si="243"/>
        <v>3173</v>
      </c>
      <c r="N150" s="76">
        <f t="shared" si="243"/>
        <v>4892</v>
      </c>
      <c r="O150" s="178">
        <f>M150+N150</f>
        <v>8065</v>
      </c>
      <c r="P150" s="77">
        <f t="shared" si="244"/>
        <v>0</v>
      </c>
      <c r="Q150" s="186">
        <f>O150+P150</f>
        <v>8065</v>
      </c>
      <c r="R150" s="75">
        <f t="shared" si="245"/>
        <v>2302.2350000000001</v>
      </c>
      <c r="S150" s="76">
        <f t="shared" si="245"/>
        <v>3622.5169999999998</v>
      </c>
      <c r="T150" s="178">
        <f t="shared" si="251"/>
        <v>5924.7520000000004</v>
      </c>
      <c r="U150" s="77">
        <f t="shared" si="246"/>
        <v>0</v>
      </c>
      <c r="V150" s="186">
        <f>T150+U150</f>
        <v>5924.7520000000004</v>
      </c>
      <c r="W150" s="78">
        <f>IF(Q150=0,0,((V150/Q150)-1)*100)</f>
        <v>-26.537482951022927</v>
      </c>
    </row>
    <row r="151" spans="1:23" ht="14.25" thickTop="1" thickBot="1" x14ac:dyDescent="0.25">
      <c r="L151" s="79" t="s">
        <v>61</v>
      </c>
      <c r="M151" s="80">
        <f>+M148+M149+M150</f>
        <v>8172</v>
      </c>
      <c r="N151" s="81">
        <f t="shared" ref="N151:V151" si="252">+N148+N149+N150</f>
        <v>13113</v>
      </c>
      <c r="O151" s="179">
        <f t="shared" si="252"/>
        <v>21285</v>
      </c>
      <c r="P151" s="80">
        <f t="shared" si="252"/>
        <v>21</v>
      </c>
      <c r="Q151" s="179">
        <f t="shared" si="252"/>
        <v>21306</v>
      </c>
      <c r="R151" s="80">
        <f>+R148+R149+R150</f>
        <v>8107.9539999999997</v>
      </c>
      <c r="S151" s="81">
        <f>+S148+S149+S150</f>
        <v>11491.815999999999</v>
      </c>
      <c r="T151" s="179">
        <f t="shared" si="251"/>
        <v>19599.769999999997</v>
      </c>
      <c r="U151" s="80">
        <f t="shared" si="252"/>
        <v>0</v>
      </c>
      <c r="V151" s="179">
        <f t="shared" si="252"/>
        <v>19599.77</v>
      </c>
      <c r="W151" s="82">
        <f>IF(Q151=0,0,((V151/Q151)-1)*100)</f>
        <v>-8.0082136487374385</v>
      </c>
    </row>
    <row r="152" spans="1:23" ht="13.5" thickTop="1" x14ac:dyDescent="0.2">
      <c r="L152" s="59" t="s">
        <v>16</v>
      </c>
      <c r="M152" s="75">
        <f>+M98+M125</f>
        <v>2326</v>
      </c>
      <c r="N152" s="76">
        <f>+N98+N125</f>
        <v>4266</v>
      </c>
      <c r="O152" s="178">
        <f>M152+N152</f>
        <v>6592</v>
      </c>
      <c r="P152" s="77">
        <f>+P98+P125</f>
        <v>0</v>
      </c>
      <c r="Q152" s="186">
        <f>O152+P152</f>
        <v>6592</v>
      </c>
      <c r="R152" s="75">
        <f>+R98+R125</f>
        <v>668</v>
      </c>
      <c r="S152" s="76">
        <f>+S98+S125</f>
        <v>1243</v>
      </c>
      <c r="T152" s="178">
        <f t="shared" si="251"/>
        <v>1911</v>
      </c>
      <c r="U152" s="77">
        <f>+U98+U125</f>
        <v>2</v>
      </c>
      <c r="V152" s="186">
        <f>T152+U152</f>
        <v>1913</v>
      </c>
      <c r="W152" s="78">
        <f>IF(Q152=0,0,((V152/Q152)-1)*100)</f>
        <v>-70.979975728155338</v>
      </c>
    </row>
    <row r="153" spans="1:23" ht="13.5" thickBot="1" x14ac:dyDescent="0.25">
      <c r="L153" s="59" t="s">
        <v>66</v>
      </c>
      <c r="M153" s="75">
        <f>+M99+M126</f>
        <v>1925</v>
      </c>
      <c r="N153" s="76">
        <f>+N99+N126</f>
        <v>5237</v>
      </c>
      <c r="O153" s="178">
        <f>M153+N153</f>
        <v>7162</v>
      </c>
      <c r="P153" s="77">
        <f>+P99+P126</f>
        <v>0</v>
      </c>
      <c r="Q153" s="186">
        <f>O153+P153</f>
        <v>7162</v>
      </c>
      <c r="R153" s="75">
        <f>+R99+R126</f>
        <v>546</v>
      </c>
      <c r="S153" s="76">
        <f>+S99+S126</f>
        <v>725</v>
      </c>
      <c r="T153" s="178">
        <f>R153+S153</f>
        <v>1271</v>
      </c>
      <c r="U153" s="77">
        <f>+U99+U126</f>
        <v>0</v>
      </c>
      <c r="V153" s="186">
        <f>T153+U153</f>
        <v>1271</v>
      </c>
      <c r="W153" s="78">
        <f t="shared" ref="W153:W154" si="253">IF(Q153=0,0,((V153/Q153)-1)*100)</f>
        <v>-82.253560457972625</v>
      </c>
    </row>
    <row r="154" spans="1:23" ht="14.25" thickTop="1" thickBot="1" x14ac:dyDescent="0.25">
      <c r="L154" s="79" t="s">
        <v>67</v>
      </c>
      <c r="M154" s="80">
        <f>M151+M152+M153</f>
        <v>12423</v>
      </c>
      <c r="N154" s="81">
        <f t="shared" ref="N154" si="254">N151+N152+N153</f>
        <v>22616</v>
      </c>
      <c r="O154" s="175">
        <f t="shared" ref="O154" si="255">O151+O152+O153</f>
        <v>35039</v>
      </c>
      <c r="P154" s="80">
        <f t="shared" ref="P154" si="256">P151+P152+P153</f>
        <v>21</v>
      </c>
      <c r="Q154" s="175">
        <f t="shared" ref="Q154" si="257">Q151+Q152+Q153</f>
        <v>35060</v>
      </c>
      <c r="R154" s="80">
        <f t="shared" ref="R154" si="258">R151+R152+R153</f>
        <v>9321.9539999999997</v>
      </c>
      <c r="S154" s="81">
        <f t="shared" ref="S154" si="259">S151+S152+S153</f>
        <v>13459.815999999999</v>
      </c>
      <c r="T154" s="175">
        <f t="shared" ref="T154" si="260">T151+T152+T153</f>
        <v>22781.769999999997</v>
      </c>
      <c r="U154" s="80">
        <f t="shared" ref="U154" si="261">U151+U152+U153</f>
        <v>2</v>
      </c>
      <c r="V154" s="175">
        <f t="shared" ref="V154" si="262">V151+V152+V153</f>
        <v>22783.77</v>
      </c>
      <c r="W154" s="82">
        <f t="shared" si="253"/>
        <v>-35.014917284654878</v>
      </c>
    </row>
    <row r="155" spans="1:23" ht="14.25" thickTop="1" thickBot="1" x14ac:dyDescent="0.25">
      <c r="L155" s="79" t="s">
        <v>68</v>
      </c>
      <c r="M155" s="80">
        <f>+M147+M151+M152+M153</f>
        <v>20949</v>
      </c>
      <c r="N155" s="81">
        <f t="shared" ref="N155:V155" si="263">+N147+N151+N152+N153</f>
        <v>38007</v>
      </c>
      <c r="O155" s="179">
        <f t="shared" si="263"/>
        <v>58956</v>
      </c>
      <c r="P155" s="80">
        <f t="shared" si="263"/>
        <v>27</v>
      </c>
      <c r="Q155" s="179">
        <f t="shared" si="263"/>
        <v>58983</v>
      </c>
      <c r="R155" s="80">
        <f t="shared" si="263"/>
        <v>19017.756000000001</v>
      </c>
      <c r="S155" s="81">
        <f t="shared" si="263"/>
        <v>27470.333999999999</v>
      </c>
      <c r="T155" s="179">
        <f t="shared" si="263"/>
        <v>46488.09</v>
      </c>
      <c r="U155" s="80">
        <f t="shared" si="263"/>
        <v>2</v>
      </c>
      <c r="V155" s="179">
        <f t="shared" si="263"/>
        <v>46490.09</v>
      </c>
      <c r="W155" s="82">
        <f>IF(Q155=0,0,((V155/Q155)-1)*100)</f>
        <v>-21.18052659240799</v>
      </c>
    </row>
    <row r="156" spans="1:23" ht="14.25" thickTop="1" thickBot="1" x14ac:dyDescent="0.25">
      <c r="L156" s="59" t="s">
        <v>18</v>
      </c>
      <c r="M156" s="75">
        <f>+M102+M129</f>
        <v>1764</v>
      </c>
      <c r="N156" s="76">
        <f>+N102+N129</f>
        <v>4069</v>
      </c>
      <c r="O156" s="180">
        <f>M156+N156</f>
        <v>5833</v>
      </c>
      <c r="P156" s="83">
        <f>+P102+P129</f>
        <v>0</v>
      </c>
      <c r="Q156" s="186">
        <f>O156+P156</f>
        <v>5833</v>
      </c>
      <c r="R156" s="75"/>
      <c r="S156" s="76"/>
      <c r="T156" s="180"/>
      <c r="U156" s="83"/>
      <c r="V156" s="186"/>
      <c r="W156" s="78"/>
    </row>
    <row r="157" spans="1:23" ht="14.25" thickTop="1" thickBot="1" x14ac:dyDescent="0.25">
      <c r="A157" s="3" t="str">
        <f>IF(ISERROR(F157/G157)," ",IF(F157/G157&gt;0.5,IF(F157/G157&lt;1.5," ","NOT OK"),"NOT OK"))</f>
        <v xml:space="preserve"> </v>
      </c>
      <c r="L157" s="84" t="s">
        <v>19</v>
      </c>
      <c r="M157" s="85">
        <f t="shared" ref="M157:Q157" si="264">+M152+M153+M156</f>
        <v>6015</v>
      </c>
      <c r="N157" s="85">
        <f t="shared" si="264"/>
        <v>13572</v>
      </c>
      <c r="O157" s="181">
        <f t="shared" si="264"/>
        <v>19587</v>
      </c>
      <c r="P157" s="86">
        <f t="shared" si="264"/>
        <v>0</v>
      </c>
      <c r="Q157" s="181">
        <f t="shared" si="264"/>
        <v>19587</v>
      </c>
      <c r="R157" s="85"/>
      <c r="S157" s="85"/>
      <c r="T157" s="181"/>
      <c r="U157" s="86"/>
      <c r="V157" s="181"/>
      <c r="W157" s="87"/>
    </row>
    <row r="158" spans="1:23" ht="13.5" thickTop="1" x14ac:dyDescent="0.2">
      <c r="L158" s="59" t="s">
        <v>21</v>
      </c>
      <c r="M158" s="75">
        <f t="shared" ref="M158:N160" si="265">+M104+M131</f>
        <v>2771.558</v>
      </c>
      <c r="N158" s="76">
        <f t="shared" si="265"/>
        <v>4153.0320000000002</v>
      </c>
      <c r="O158" s="180">
        <f>M158+N158</f>
        <v>6924.59</v>
      </c>
      <c r="P158" s="88">
        <f>+P104+P131</f>
        <v>0</v>
      </c>
      <c r="Q158" s="186">
        <f>O158+P158</f>
        <v>6924.59</v>
      </c>
      <c r="R158" s="75"/>
      <c r="S158" s="76"/>
      <c r="T158" s="180"/>
      <c r="U158" s="88"/>
      <c r="V158" s="186"/>
      <c r="W158" s="78"/>
    </row>
    <row r="159" spans="1:23" x14ac:dyDescent="0.2">
      <c r="L159" s="59" t="s">
        <v>22</v>
      </c>
      <c r="M159" s="75">
        <f t="shared" si="265"/>
        <v>2835.9949999999999</v>
      </c>
      <c r="N159" s="76">
        <f t="shared" si="265"/>
        <v>4387.6720000000005</v>
      </c>
      <c r="O159" s="180">
        <f t="shared" ref="O159" si="266">M159+N159</f>
        <v>7223.6670000000004</v>
      </c>
      <c r="P159" s="77">
        <f>+P105+P132</f>
        <v>0</v>
      </c>
      <c r="Q159" s="186">
        <f t="shared" ref="Q159" si="267">O159+P159</f>
        <v>7223.6670000000004</v>
      </c>
      <c r="R159" s="75"/>
      <c r="S159" s="76"/>
      <c r="T159" s="180"/>
      <c r="U159" s="77"/>
      <c r="V159" s="186"/>
      <c r="W159" s="78"/>
    </row>
    <row r="160" spans="1:23" ht="13.5" thickBot="1" x14ac:dyDescent="0.25">
      <c r="A160" s="324"/>
      <c r="K160" s="324"/>
      <c r="L160" s="59" t="s">
        <v>23</v>
      </c>
      <c r="M160" s="75">
        <f t="shared" si="265"/>
        <v>1783</v>
      </c>
      <c r="N160" s="76">
        <f t="shared" si="265"/>
        <v>4083</v>
      </c>
      <c r="O160" s="180">
        <f>M160+N160</f>
        <v>5866</v>
      </c>
      <c r="P160" s="77">
        <f>+P106+P133</f>
        <v>0</v>
      </c>
      <c r="Q160" s="186">
        <f>O160+P160</f>
        <v>5866</v>
      </c>
      <c r="R160" s="75"/>
      <c r="S160" s="76"/>
      <c r="T160" s="180"/>
      <c r="U160" s="77"/>
      <c r="V160" s="186"/>
      <c r="W160" s="78"/>
    </row>
    <row r="161" spans="12:23" ht="14.25" thickTop="1" thickBot="1" x14ac:dyDescent="0.25">
      <c r="L161" s="79" t="s">
        <v>24</v>
      </c>
      <c r="M161" s="80">
        <f t="shared" ref="M161:Q161" si="268">+M158+M159+M160</f>
        <v>7390.5529999999999</v>
      </c>
      <c r="N161" s="81">
        <f t="shared" si="268"/>
        <v>12623.704000000002</v>
      </c>
      <c r="O161" s="179">
        <f t="shared" si="268"/>
        <v>20014.257000000001</v>
      </c>
      <c r="P161" s="80">
        <f t="shared" si="268"/>
        <v>0</v>
      </c>
      <c r="Q161" s="179">
        <f t="shared" si="268"/>
        <v>20014.257000000001</v>
      </c>
      <c r="R161" s="80"/>
      <c r="S161" s="81"/>
      <c r="T161" s="179"/>
      <c r="U161" s="80"/>
      <c r="V161" s="179"/>
      <c r="W161" s="82"/>
    </row>
    <row r="162" spans="12:23" ht="14.25" thickTop="1" thickBot="1" x14ac:dyDescent="0.25">
      <c r="L162" s="79" t="s">
        <v>63</v>
      </c>
      <c r="M162" s="80">
        <f t="shared" ref="M162:Q162" si="269">+M147+M155+M157+M161</f>
        <v>42880.553</v>
      </c>
      <c r="N162" s="81">
        <f t="shared" si="269"/>
        <v>79593.703999999998</v>
      </c>
      <c r="O162" s="175">
        <f t="shared" si="269"/>
        <v>122474.257</v>
      </c>
      <c r="P162" s="80">
        <f t="shared" si="269"/>
        <v>33</v>
      </c>
      <c r="Q162" s="175">
        <f t="shared" si="269"/>
        <v>122507.257</v>
      </c>
      <c r="R162" s="80"/>
      <c r="S162" s="81"/>
      <c r="T162" s="175"/>
      <c r="U162" s="80"/>
      <c r="V162" s="175"/>
      <c r="W162" s="82"/>
    </row>
    <row r="163" spans="12:23" ht="14.25" thickTop="1" thickBot="1" x14ac:dyDescent="0.25">
      <c r="L163" s="89" t="s">
        <v>60</v>
      </c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12:23" ht="13.5" thickTop="1" x14ac:dyDescent="0.2">
      <c r="L164" s="546" t="s">
        <v>54</v>
      </c>
      <c r="M164" s="547"/>
      <c r="N164" s="547"/>
      <c r="O164" s="547"/>
      <c r="P164" s="547"/>
      <c r="Q164" s="547"/>
      <c r="R164" s="547"/>
      <c r="S164" s="547"/>
      <c r="T164" s="547"/>
      <c r="U164" s="547"/>
      <c r="V164" s="547"/>
      <c r="W164" s="548"/>
    </row>
    <row r="165" spans="12:23" ht="13.5" customHeight="1" thickBot="1" x14ac:dyDescent="0.25">
      <c r="L165" s="549" t="s">
        <v>51</v>
      </c>
      <c r="M165" s="550"/>
      <c r="N165" s="550"/>
      <c r="O165" s="550"/>
      <c r="P165" s="550"/>
      <c r="Q165" s="550"/>
      <c r="R165" s="550"/>
      <c r="S165" s="550"/>
      <c r="T165" s="550"/>
      <c r="U165" s="550"/>
      <c r="V165" s="550"/>
      <c r="W165" s="551"/>
    </row>
    <row r="166" spans="12:23" ht="14.25" thickTop="1" thickBot="1" x14ac:dyDescent="0.25">
      <c r="L166" s="211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3" t="s">
        <v>34</v>
      </c>
    </row>
    <row r="167" spans="12:23" ht="14.25" thickTop="1" thickBot="1" x14ac:dyDescent="0.25">
      <c r="L167" s="214"/>
      <c r="M167" s="215" t="s">
        <v>64</v>
      </c>
      <c r="N167" s="216"/>
      <c r="O167" s="253"/>
      <c r="P167" s="215"/>
      <c r="Q167" s="215"/>
      <c r="R167" s="215" t="s">
        <v>65</v>
      </c>
      <c r="S167" s="216"/>
      <c r="T167" s="253"/>
      <c r="U167" s="215"/>
      <c r="V167" s="215"/>
      <c r="W167" s="308" t="s">
        <v>2</v>
      </c>
    </row>
    <row r="168" spans="12:23" ht="13.5" thickTop="1" x14ac:dyDescent="0.2">
      <c r="L168" s="218" t="s">
        <v>3</v>
      </c>
      <c r="M168" s="219"/>
      <c r="N168" s="211"/>
      <c r="O168" s="220"/>
      <c r="P168" s="221"/>
      <c r="Q168" s="220"/>
      <c r="R168" s="219"/>
      <c r="S168" s="211"/>
      <c r="T168" s="220"/>
      <c r="U168" s="221"/>
      <c r="V168" s="220"/>
      <c r="W168" s="309" t="s">
        <v>4</v>
      </c>
    </row>
    <row r="169" spans="12:23" ht="13.5" thickBot="1" x14ac:dyDescent="0.25">
      <c r="L169" s="223"/>
      <c r="M169" s="224" t="s">
        <v>35</v>
      </c>
      <c r="N169" s="225" t="s">
        <v>36</v>
      </c>
      <c r="O169" s="226" t="s">
        <v>37</v>
      </c>
      <c r="P169" s="227" t="s">
        <v>32</v>
      </c>
      <c r="Q169" s="226" t="s">
        <v>7</v>
      </c>
      <c r="R169" s="224" t="s">
        <v>35</v>
      </c>
      <c r="S169" s="225" t="s">
        <v>36</v>
      </c>
      <c r="T169" s="226" t="s">
        <v>37</v>
      </c>
      <c r="U169" s="227" t="s">
        <v>32</v>
      </c>
      <c r="V169" s="226" t="s">
        <v>7</v>
      </c>
      <c r="W169" s="310"/>
    </row>
    <row r="170" spans="12:23" ht="5.25" customHeight="1" thickTop="1" x14ac:dyDescent="0.2">
      <c r="L170" s="218"/>
      <c r="M170" s="229"/>
      <c r="N170" s="230"/>
      <c r="O170" s="231"/>
      <c r="P170" s="232"/>
      <c r="Q170" s="231"/>
      <c r="R170" s="229"/>
      <c r="S170" s="230"/>
      <c r="T170" s="231"/>
      <c r="U170" s="232"/>
      <c r="V170" s="231"/>
      <c r="W170" s="233"/>
    </row>
    <row r="171" spans="12:23" x14ac:dyDescent="0.2">
      <c r="L171" s="218" t="s">
        <v>10</v>
      </c>
      <c r="M171" s="234">
        <f>'Lcc_BKK+DMK'!M171+Lcc_CNX!M171+Lcc_HDY!M171+Lcc_HKT!M171+Lcc_CEI!M171</f>
        <v>42</v>
      </c>
      <c r="N171" s="235">
        <f>'Lcc_BKK+DMK'!N171+Lcc_CNX!N171+Lcc_HDY!N171+Lcc_HKT!N171+Lcc_CEI!N171</f>
        <v>1</v>
      </c>
      <c r="O171" s="244">
        <f>SUM(M171:N171)</f>
        <v>43</v>
      </c>
      <c r="P171" s="237">
        <f>+'Lcc_BKK+DMK'!P171+Lcc_CNX!P171+Lcc_HDY!P171+Lcc_HKT!P171+Lcc_CEI!P171</f>
        <v>0</v>
      </c>
      <c r="Q171" s="236">
        <f>O171+P171</f>
        <v>43</v>
      </c>
      <c r="R171" s="234">
        <f>'Lcc_BKK+DMK'!R171+Lcc_CNX!R171+Lcc_HDY!R171+Lcc_HKT!R171+Lcc_CEI!R171</f>
        <v>35</v>
      </c>
      <c r="S171" s="235">
        <f>'Lcc_BKK+DMK'!S171+Lcc_CNX!S171+Lcc_HDY!S171+Lcc_HKT!S171+Lcc_CEI!S171</f>
        <v>2</v>
      </c>
      <c r="T171" s="244">
        <f>SUM(R171:S171)</f>
        <v>37</v>
      </c>
      <c r="U171" s="237">
        <f>+'Lcc_BKK+DMK'!U171+Lcc_CNX!U171+Lcc_HDY!U171+Lcc_HKT!U171+Lcc_CEI!U171</f>
        <v>0</v>
      </c>
      <c r="V171" s="236">
        <f>T171+U171</f>
        <v>37</v>
      </c>
      <c r="W171" s="238">
        <f>IF(Q171=0,0,((V171/Q171)-1)*100)</f>
        <v>-13.953488372093027</v>
      </c>
    </row>
    <row r="172" spans="12:23" x14ac:dyDescent="0.2">
      <c r="L172" s="218" t="s">
        <v>11</v>
      </c>
      <c r="M172" s="234">
        <f>'Lcc_BKK+DMK'!M172+Lcc_CNX!M172+Lcc_HDY!M172+Lcc_HKT!M172+Lcc_CEI!M172</f>
        <v>56</v>
      </c>
      <c r="N172" s="235">
        <f>'Lcc_BKK+DMK'!N172+Lcc_CNX!N172+Lcc_HDY!N172+Lcc_HKT!N172+Lcc_CEI!N172</f>
        <v>0</v>
      </c>
      <c r="O172" s="244">
        <f t="shared" ref="O172:O173" si="270">SUM(M172:N172)</f>
        <v>56</v>
      </c>
      <c r="P172" s="237">
        <f>+'Lcc_BKK+DMK'!P172+Lcc_CNX!P172+Lcc_HDY!P172+Lcc_HKT!P172+Lcc_CEI!P172</f>
        <v>0</v>
      </c>
      <c r="Q172" s="236">
        <f t="shared" ref="Q172:Q173" si="271">O172+P172</f>
        <v>56</v>
      </c>
      <c r="R172" s="234">
        <f>'Lcc_BKK+DMK'!R172+Lcc_CNX!R172+Lcc_HDY!R172+Lcc_HKT!R172+Lcc_CEI!R172</f>
        <v>36</v>
      </c>
      <c r="S172" s="235">
        <f>'Lcc_BKK+DMK'!S172+Lcc_CNX!S172+Lcc_HDY!S172+Lcc_HKT!S172+Lcc_CEI!S172</f>
        <v>0</v>
      </c>
      <c r="T172" s="244">
        <f t="shared" ref="T172:T173" si="272">SUM(R172:S172)</f>
        <v>36</v>
      </c>
      <c r="U172" s="237">
        <f>+'Lcc_BKK+DMK'!U172+Lcc_CNX!U172+Lcc_HDY!U172+Lcc_HKT!U172+Lcc_CEI!U172</f>
        <v>0</v>
      </c>
      <c r="V172" s="236">
        <f t="shared" ref="V172:V173" si="273">T172+U172</f>
        <v>36</v>
      </c>
      <c r="W172" s="238">
        <f t="shared" ref="W172:W173" si="274">IF(Q172=0,0,((V172/Q172)-1)*100)</f>
        <v>-35.714285714285708</v>
      </c>
    </row>
    <row r="173" spans="12:23" ht="13.5" thickBot="1" x14ac:dyDescent="0.25">
      <c r="L173" s="223" t="s">
        <v>12</v>
      </c>
      <c r="M173" s="234">
        <f>'Lcc_BKK+DMK'!M173+Lcc_CNX!M173+Lcc_HDY!M173+Lcc_HKT!M173+Lcc_CEI!M173</f>
        <v>46</v>
      </c>
      <c r="N173" s="235">
        <f>'Lcc_BKK+DMK'!N173+Lcc_CNX!N173+Lcc_HDY!N173+Lcc_HKT!N173+Lcc_CEI!N173</f>
        <v>0</v>
      </c>
      <c r="O173" s="244">
        <f t="shared" si="270"/>
        <v>46</v>
      </c>
      <c r="P173" s="237">
        <f>+'Lcc_BKK+DMK'!P173+Lcc_CNX!P173+Lcc_HDY!P173+Lcc_HKT!P173+Lcc_CEI!P173</f>
        <v>0</v>
      </c>
      <c r="Q173" s="236">
        <f t="shared" si="271"/>
        <v>46</v>
      </c>
      <c r="R173" s="234">
        <f>'Lcc_BKK+DMK'!R173+Lcc_CNX!R173+Lcc_HDY!R173+Lcc_HKT!R173+Lcc_CEI!R173</f>
        <v>35</v>
      </c>
      <c r="S173" s="235">
        <f>'Lcc_BKK+DMK'!S173+Lcc_CNX!S173+Lcc_HDY!S173+Lcc_HKT!S173+Lcc_CEI!S173</f>
        <v>0</v>
      </c>
      <c r="T173" s="244">
        <f t="shared" si="272"/>
        <v>35</v>
      </c>
      <c r="U173" s="237">
        <f>+'Lcc_BKK+DMK'!U173+Lcc_CNX!U173+Lcc_HDY!U173+Lcc_HKT!U173+Lcc_CEI!U173</f>
        <v>0</v>
      </c>
      <c r="V173" s="236">
        <f t="shared" si="273"/>
        <v>35</v>
      </c>
      <c r="W173" s="238">
        <f t="shared" si="274"/>
        <v>-23.913043478260864</v>
      </c>
    </row>
    <row r="174" spans="12:23" ht="14.25" thickTop="1" thickBot="1" x14ac:dyDescent="0.25">
      <c r="L174" s="239" t="s">
        <v>57</v>
      </c>
      <c r="M174" s="240">
        <f t="shared" ref="M174:N174" si="275">+M171+M172+M173</f>
        <v>144</v>
      </c>
      <c r="N174" s="241">
        <f t="shared" si="275"/>
        <v>1</v>
      </c>
      <c r="O174" s="242">
        <f>+O171+O172+O173</f>
        <v>145</v>
      </c>
      <c r="P174" s="240">
        <f t="shared" ref="P174:V174" si="276">+P171+P172+P173</f>
        <v>0</v>
      </c>
      <c r="Q174" s="242">
        <f t="shared" si="276"/>
        <v>145</v>
      </c>
      <c r="R174" s="240">
        <f t="shared" si="276"/>
        <v>106</v>
      </c>
      <c r="S174" s="241">
        <f t="shared" si="276"/>
        <v>2</v>
      </c>
      <c r="T174" s="242">
        <f>+T171+T172+T173</f>
        <v>108</v>
      </c>
      <c r="U174" s="240">
        <f t="shared" si="276"/>
        <v>0</v>
      </c>
      <c r="V174" s="242">
        <f t="shared" si="276"/>
        <v>108</v>
      </c>
      <c r="W174" s="243">
        <f t="shared" ref="W174:W175" si="277">IF(Q174=0,0,((V174/Q174)-1)*100)</f>
        <v>-25.517241379310342</v>
      </c>
    </row>
    <row r="175" spans="12:23" ht="13.5" thickTop="1" x14ac:dyDescent="0.2">
      <c r="L175" s="218" t="s">
        <v>13</v>
      </c>
      <c r="M175" s="234">
        <f>'Lcc_BKK+DMK'!M175+Lcc_CNX!M175+Lcc_HDY!M175+Lcc_HKT!M175+Lcc_CEI!M175</f>
        <v>51</v>
      </c>
      <c r="N175" s="235">
        <f>'Lcc_BKK+DMK'!N175+Lcc_CNX!N175+Lcc_HDY!N175+Lcc_HKT!N175+Lcc_CEI!N175</f>
        <v>0</v>
      </c>
      <c r="O175" s="244">
        <f t="shared" ref="O175" si="278">SUM(M175:N175)</f>
        <v>51</v>
      </c>
      <c r="P175" s="237">
        <f>+'Lcc_BKK+DMK'!P175+Lcc_CNX!P175+Lcc_HDY!P175+Lcc_HKT!P175+Lcc_CEI!P175</f>
        <v>0</v>
      </c>
      <c r="Q175" s="236">
        <f t="shared" ref="Q175" si="279">O175+P175</f>
        <v>51</v>
      </c>
      <c r="R175" s="234">
        <f>'Lcc_BKK+DMK'!R175+Lcc_CNX!R175+Lcc_HDY!R175+Lcc_HKT!R175+Lcc_CEI!R175</f>
        <v>29</v>
      </c>
      <c r="S175" s="235">
        <f>'Lcc_BKK+DMK'!S175+Lcc_CNX!S175+Lcc_HDY!S175+Lcc_HKT!S175+Lcc_CEI!S175</f>
        <v>0</v>
      </c>
      <c r="T175" s="244">
        <f>SUM(R175:S175)</f>
        <v>29</v>
      </c>
      <c r="U175" s="237">
        <f>+'Lcc_BKK+DMK'!U175+Lcc_CNX!U175+Lcc_HDY!U175+Lcc_HKT!U175+Lcc_CEI!U175</f>
        <v>0</v>
      </c>
      <c r="V175" s="236">
        <f t="shared" ref="V175" si="280">T175+U175</f>
        <v>29</v>
      </c>
      <c r="W175" s="238">
        <f t="shared" si="277"/>
        <v>-43.137254901960787</v>
      </c>
    </row>
    <row r="176" spans="12:23" x14ac:dyDescent="0.2">
      <c r="L176" s="218" t="s">
        <v>14</v>
      </c>
      <c r="M176" s="234">
        <f>'Lcc_BKK+DMK'!M176+Lcc_CNX!M176+Lcc_HDY!M176+Lcc_HKT!M176+Lcc_CEI!M176</f>
        <v>33</v>
      </c>
      <c r="N176" s="235">
        <f>'Lcc_BKK+DMK'!N176+Lcc_CNX!N176+Lcc_HDY!N176+Lcc_HKT!N176+Lcc_CEI!N176</f>
        <v>0</v>
      </c>
      <c r="O176" s="244">
        <f>SUM(M176:N176)</f>
        <v>33</v>
      </c>
      <c r="P176" s="237">
        <f>+'Lcc_BKK+DMK'!P176+Lcc_CNX!P176+Lcc_HDY!P176+Lcc_HKT!P176+Lcc_CEI!P176</f>
        <v>0</v>
      </c>
      <c r="Q176" s="236">
        <f>O176+P176</f>
        <v>33</v>
      </c>
      <c r="R176" s="234">
        <f>'Lcc_BKK+DMK'!R176+Lcc_CNX!R176+Lcc_HDY!R176+Lcc_HKT!R176+Lcc_CEI!R176</f>
        <v>19</v>
      </c>
      <c r="S176" s="235">
        <f>'Lcc_BKK+DMK'!S176+Lcc_CNX!S176+Lcc_HDY!S176+Lcc_HKT!S176+Lcc_CEI!S176</f>
        <v>0</v>
      </c>
      <c r="T176" s="244">
        <f t="shared" ref="T176:T179" si="281">SUM(R176:S176)</f>
        <v>19</v>
      </c>
      <c r="U176" s="237">
        <f>+'Lcc_BKK+DMK'!U176+Lcc_CNX!U176+Lcc_HDY!U176+Lcc_HKT!U176+Lcc_CEI!U176</f>
        <v>0</v>
      </c>
      <c r="V176" s="236">
        <f>T176+U176</f>
        <v>19</v>
      </c>
      <c r="W176" s="238">
        <f>IF(Q176=0,0,((V176/Q176)-1)*100)</f>
        <v>-42.424242424242422</v>
      </c>
    </row>
    <row r="177" spans="1:23" ht="13.5" thickBot="1" x14ac:dyDescent="0.25">
      <c r="L177" s="218" t="s">
        <v>15</v>
      </c>
      <c r="M177" s="234">
        <f>'Lcc_BKK+DMK'!M177+Lcc_CNX!M177+Lcc_HDY!M177+Lcc_HKT!M177+Lcc_CEI!M177</f>
        <v>34</v>
      </c>
      <c r="N177" s="235">
        <f>'Lcc_BKK+DMK'!N177+Lcc_CNX!N177+Lcc_HDY!N177+Lcc_HKT!N177+Lcc_CEI!N177</f>
        <v>2</v>
      </c>
      <c r="O177" s="244">
        <f>SUM(M177:N177)</f>
        <v>36</v>
      </c>
      <c r="P177" s="237">
        <f>+'Lcc_BKK+DMK'!P177+Lcc_CNX!P177+Lcc_HDY!P177+Lcc_HKT!P177+Lcc_CEI!P177</f>
        <v>0</v>
      </c>
      <c r="Q177" s="236">
        <f>O177+P177</f>
        <v>36</v>
      </c>
      <c r="R177" s="234">
        <f>'Lcc_BKK+DMK'!R177+Lcc_CNX!R177+Lcc_HDY!R177+Lcc_HKT!R177+Lcc_CEI!R177</f>
        <v>17</v>
      </c>
      <c r="S177" s="235">
        <f>'Lcc_BKK+DMK'!S177+Lcc_CNX!S177+Lcc_HDY!S177+Lcc_HKT!S177+Lcc_CEI!S177</f>
        <v>0</v>
      </c>
      <c r="T177" s="244">
        <f t="shared" si="281"/>
        <v>17</v>
      </c>
      <c r="U177" s="237">
        <f>+'Lcc_BKK+DMK'!U177+Lcc_CNX!U177+Lcc_HDY!U177+Lcc_HKT!U177+Lcc_CEI!U177</f>
        <v>0</v>
      </c>
      <c r="V177" s="236">
        <f t="shared" ref="V177" si="282">T177+U177</f>
        <v>17</v>
      </c>
      <c r="W177" s="238">
        <f>IF(Q177=0,0,((V177/Q177)-1)*100)</f>
        <v>-52.777777777777779</v>
      </c>
    </row>
    <row r="178" spans="1:23" ht="14.25" thickTop="1" thickBot="1" x14ac:dyDescent="0.25">
      <c r="L178" s="239" t="s">
        <v>61</v>
      </c>
      <c r="M178" s="240">
        <f>+M175+M176+M177</f>
        <v>118</v>
      </c>
      <c r="N178" s="241">
        <f t="shared" ref="N178:V178" si="283">+N175+N176+N177</f>
        <v>2</v>
      </c>
      <c r="O178" s="242">
        <f t="shared" si="283"/>
        <v>120</v>
      </c>
      <c r="P178" s="240">
        <f t="shared" si="283"/>
        <v>0</v>
      </c>
      <c r="Q178" s="242">
        <f t="shared" si="283"/>
        <v>120</v>
      </c>
      <c r="R178" s="240">
        <f>+R175+R176+R177</f>
        <v>65</v>
      </c>
      <c r="S178" s="241">
        <f>+S175+S176+S177</f>
        <v>0</v>
      </c>
      <c r="T178" s="242">
        <f t="shared" si="281"/>
        <v>65</v>
      </c>
      <c r="U178" s="240">
        <f t="shared" si="283"/>
        <v>0</v>
      </c>
      <c r="V178" s="242">
        <f t="shared" si="283"/>
        <v>65</v>
      </c>
      <c r="W178" s="243">
        <f t="shared" ref="W178" si="284">IF(Q178=0,0,((V178/Q178)-1)*100)</f>
        <v>-45.833333333333336</v>
      </c>
    </row>
    <row r="179" spans="1:23" ht="13.5" thickTop="1" x14ac:dyDescent="0.2">
      <c r="L179" s="218" t="s">
        <v>16</v>
      </c>
      <c r="M179" s="234">
        <f>'Lcc_BKK+DMK'!M179+Lcc_CNX!M179+Lcc_HDY!M179+Lcc_HKT!M179+Lcc_CEI!M179</f>
        <v>42</v>
      </c>
      <c r="N179" s="235">
        <f>'Lcc_BKK+DMK'!N179+Lcc_CNX!N179+Lcc_HDY!N179+Lcc_HKT!N179+Lcc_CEI!N179</f>
        <v>3</v>
      </c>
      <c r="O179" s="244">
        <f>SUM(M179:N179)</f>
        <v>45</v>
      </c>
      <c r="P179" s="237">
        <f>+'Lcc_BKK+DMK'!P179+Lcc_CNX!P179+Lcc_HDY!P179+Lcc_HKT!P179+Lcc_CEI!P179</f>
        <v>0</v>
      </c>
      <c r="Q179" s="236">
        <f>O179+P179</f>
        <v>45</v>
      </c>
      <c r="R179" s="234">
        <f>'Lcc_BKK+DMK'!R179+Lcc_CNX!R179+Lcc_HDY!R179+Lcc_HKT!R179+Lcc_CEI!R179</f>
        <v>0</v>
      </c>
      <c r="S179" s="235">
        <f>'Lcc_BKK+DMK'!S179+Lcc_CNX!S179+Lcc_HDY!S179+Lcc_HKT!S179+Lcc_CEI!S179</f>
        <v>0</v>
      </c>
      <c r="T179" s="244">
        <f t="shared" si="281"/>
        <v>0</v>
      </c>
      <c r="U179" s="237">
        <f>+'Lcc_BKK+DMK'!U179+Lcc_CNX!U179+Lcc_HDY!U179+Lcc_HKT!U179+Lcc_CEI!U179</f>
        <v>0</v>
      </c>
      <c r="V179" s="236">
        <f>T179+U179</f>
        <v>0</v>
      </c>
      <c r="W179" s="238">
        <f>IF(Q179=0,0,((V179/Q179)-1)*100)</f>
        <v>-100</v>
      </c>
    </row>
    <row r="180" spans="1:23" ht="13.5" thickBot="1" x14ac:dyDescent="0.25">
      <c r="L180" s="218" t="s">
        <v>66</v>
      </c>
      <c r="M180" s="234">
        <f>'Lcc_BKK+DMK'!M180+Lcc_CNX!M180+Lcc_HDY!M180+Lcc_HKT!M180+Lcc_CEI!M180</f>
        <v>37</v>
      </c>
      <c r="N180" s="235">
        <f>'Lcc_BKK+DMK'!N180+Lcc_CNX!N180+Lcc_HDY!N180+Lcc_HKT!N180+Lcc_CEI!N180</f>
        <v>1</v>
      </c>
      <c r="O180" s="244">
        <f>SUM(M180:N180)</f>
        <v>38</v>
      </c>
      <c r="P180" s="237">
        <f>+'Lcc_BKK+DMK'!P180+Lcc_CNX!P180+Lcc_HDY!P180+Lcc_HKT!P180+Lcc_CEI!P180</f>
        <v>0</v>
      </c>
      <c r="Q180" s="236">
        <f>O180+P180</f>
        <v>38</v>
      </c>
      <c r="R180" s="234">
        <f>'Lcc_BKK+DMK'!R180+Lcc_CNX!R180+Lcc_HDY!R180+Lcc_HKT!R180+Lcc_CEI!R180</f>
        <v>0</v>
      </c>
      <c r="S180" s="235">
        <f>'Lcc_BKK+DMK'!S180+Lcc_CNX!S180+Lcc_HDY!S180+Lcc_HKT!S180+Lcc_CEI!S180</f>
        <v>0</v>
      </c>
      <c r="T180" s="244">
        <f>SUM(R180:S180)</f>
        <v>0</v>
      </c>
      <c r="U180" s="237">
        <f>+'Lcc_BKK+DMK'!U180+Lcc_CNX!U180+Lcc_HDY!U180+Lcc_HKT!U180+Lcc_CEI!U180</f>
        <v>0</v>
      </c>
      <c r="V180" s="236">
        <f>T180+U180</f>
        <v>0</v>
      </c>
      <c r="W180" s="238">
        <f t="shared" ref="W180" si="285">IF(Q180=0,0,((V180/Q180)-1)*100)</f>
        <v>-100</v>
      </c>
    </row>
    <row r="181" spans="1:23" ht="14.25" thickTop="1" thickBot="1" x14ac:dyDescent="0.25">
      <c r="L181" s="239" t="s">
        <v>67</v>
      </c>
      <c r="M181" s="240">
        <f>M178+M179+M180</f>
        <v>197</v>
      </c>
      <c r="N181" s="241">
        <f t="shared" ref="N181" si="286">N178+N179+N180</f>
        <v>6</v>
      </c>
      <c r="O181" s="242">
        <f t="shared" ref="O181" si="287">O178+O179+O180</f>
        <v>203</v>
      </c>
      <c r="P181" s="240">
        <f t="shared" ref="P181" si="288">P178+P179+P180</f>
        <v>0</v>
      </c>
      <c r="Q181" s="242">
        <f t="shared" ref="Q181" si="289">Q178+Q179+Q180</f>
        <v>203</v>
      </c>
      <c r="R181" s="240">
        <f t="shared" ref="R181" si="290">R178+R179+R180</f>
        <v>65</v>
      </c>
      <c r="S181" s="241">
        <f t="shared" ref="S181" si="291">S178+S179+S180</f>
        <v>0</v>
      </c>
      <c r="T181" s="242">
        <f t="shared" ref="T181" si="292">T178+T179+T180</f>
        <v>65</v>
      </c>
      <c r="U181" s="240">
        <f t="shared" ref="U181" si="293">U178+U179+U180</f>
        <v>0</v>
      </c>
      <c r="V181" s="242">
        <f t="shared" ref="V181" si="294">V178+V179+V180</f>
        <v>65</v>
      </c>
      <c r="W181" s="243">
        <f t="shared" ref="W181" si="295">IF(Q181=0,0,((V181/Q181)-1)*100)</f>
        <v>-67.980295566502463</v>
      </c>
    </row>
    <row r="182" spans="1:23" ht="14.25" thickTop="1" thickBot="1" x14ac:dyDescent="0.25">
      <c r="L182" s="239" t="s">
        <v>68</v>
      </c>
      <c r="M182" s="240">
        <f>+M174+M178+M179+M180</f>
        <v>341</v>
      </c>
      <c r="N182" s="241">
        <f t="shared" ref="N182:V182" si="296">+N174+N178+N179+N180</f>
        <v>7</v>
      </c>
      <c r="O182" s="242">
        <f t="shared" si="296"/>
        <v>348</v>
      </c>
      <c r="P182" s="240">
        <f t="shared" si="296"/>
        <v>0</v>
      </c>
      <c r="Q182" s="242">
        <f t="shared" si="296"/>
        <v>348</v>
      </c>
      <c r="R182" s="240">
        <f t="shared" si="296"/>
        <v>171</v>
      </c>
      <c r="S182" s="241">
        <f t="shared" si="296"/>
        <v>2</v>
      </c>
      <c r="T182" s="242">
        <f t="shared" si="296"/>
        <v>173</v>
      </c>
      <c r="U182" s="240">
        <f t="shared" si="296"/>
        <v>0</v>
      </c>
      <c r="V182" s="242">
        <f t="shared" si="296"/>
        <v>173</v>
      </c>
      <c r="W182" s="243">
        <f>IF(Q182=0,0,((V182/Q182)-1)*100)</f>
        <v>-50.287356321839084</v>
      </c>
    </row>
    <row r="183" spans="1:23" ht="14.25" thickTop="1" thickBot="1" x14ac:dyDescent="0.25">
      <c r="L183" s="218" t="s">
        <v>18</v>
      </c>
      <c r="M183" s="234">
        <f>'Lcc_BKK+DMK'!M183+Lcc_CNX!M183+Lcc_HDY!M183+Lcc_HKT!M183+Lcc_CEI!M183</f>
        <v>37</v>
      </c>
      <c r="N183" s="235">
        <f>'Lcc_BKK+DMK'!N183+Lcc_CNX!N183+Lcc_HDY!N183+Lcc_HKT!N183+Lcc_CEI!N183</f>
        <v>0</v>
      </c>
      <c r="O183" s="244">
        <f>SUM(M183:N183)</f>
        <v>37</v>
      </c>
      <c r="P183" s="237">
        <f>+'Lcc_BKK+DMK'!P183+Lcc_CNX!P183+Lcc_HDY!P183+Lcc_HKT!P183+Lcc_CEI!P183</f>
        <v>0</v>
      </c>
      <c r="Q183" s="236">
        <f>O183+P183</f>
        <v>37</v>
      </c>
      <c r="R183" s="234"/>
      <c r="S183" s="235"/>
      <c r="T183" s="244"/>
      <c r="U183" s="237"/>
      <c r="V183" s="236"/>
      <c r="W183" s="238"/>
    </row>
    <row r="184" spans="1:23" ht="14.25" thickTop="1" thickBot="1" x14ac:dyDescent="0.25">
      <c r="L184" s="246" t="s">
        <v>19</v>
      </c>
      <c r="M184" s="247">
        <f t="shared" ref="M184:Q184" si="297">+M179+M180+M183</f>
        <v>116</v>
      </c>
      <c r="N184" s="247">
        <f t="shared" si="297"/>
        <v>4</v>
      </c>
      <c r="O184" s="248">
        <f t="shared" si="297"/>
        <v>120</v>
      </c>
      <c r="P184" s="249">
        <f t="shared" si="297"/>
        <v>0</v>
      </c>
      <c r="Q184" s="248">
        <f t="shared" si="297"/>
        <v>120</v>
      </c>
      <c r="R184" s="247"/>
      <c r="S184" s="247"/>
      <c r="T184" s="248"/>
      <c r="U184" s="249"/>
      <c r="V184" s="248"/>
      <c r="W184" s="250"/>
    </row>
    <row r="185" spans="1:23" ht="13.5" thickTop="1" x14ac:dyDescent="0.2">
      <c r="A185" s="324"/>
      <c r="K185" s="324"/>
      <c r="L185" s="218" t="s">
        <v>21</v>
      </c>
      <c r="M185" s="234">
        <f>'Lcc_BKK+DMK'!M185+Lcc_CNX!M185+Lcc_HDY!M185+Lcc_HKT!M185+Lcc_CEI!M185</f>
        <v>31</v>
      </c>
      <c r="N185" s="235">
        <f>'Lcc_BKK+DMK'!N185+Lcc_CNX!N185+Lcc_HDY!N185+Lcc_HKT!N185+Lcc_CEI!N185</f>
        <v>2</v>
      </c>
      <c r="O185" s="244">
        <f>SUM(M185:N185)</f>
        <v>33</v>
      </c>
      <c r="P185" s="237">
        <f>+'Lcc_BKK+DMK'!P185+Lcc_CNX!P185+Lcc_HDY!P185+Lcc_HKT!P185+Lcc_CEI!P185</f>
        <v>0</v>
      </c>
      <c r="Q185" s="236">
        <f>O185+P185</f>
        <v>33</v>
      </c>
      <c r="R185" s="234"/>
      <c r="S185" s="235"/>
      <c r="T185" s="244"/>
      <c r="U185" s="237"/>
      <c r="V185" s="236"/>
      <c r="W185" s="238"/>
    </row>
    <row r="186" spans="1:23" x14ac:dyDescent="0.2">
      <c r="A186" s="324"/>
      <c r="K186" s="324"/>
      <c r="L186" s="218" t="s">
        <v>22</v>
      </c>
      <c r="M186" s="234">
        <f>'Lcc_BKK+DMK'!M186+Lcc_CNX!M186+Lcc_HDY!M186+Lcc_HKT!M186+Lcc_CEI!M186</f>
        <v>28</v>
      </c>
      <c r="N186" s="235">
        <f>'Lcc_BKK+DMK'!N186+Lcc_CNX!N186+Lcc_HDY!N186+Lcc_HKT!N186+Lcc_CEI!N186</f>
        <v>0</v>
      </c>
      <c r="O186" s="244">
        <f>SUM(M186:N186)</f>
        <v>28</v>
      </c>
      <c r="P186" s="237">
        <f>+'Lcc_BKK+DMK'!P186+Lcc_CNX!P186+Lcc_HDY!P186+Lcc_HKT!P186+Lcc_CEI!P186</f>
        <v>0</v>
      </c>
      <c r="Q186" s="236">
        <f>O186+P186</f>
        <v>28</v>
      </c>
      <c r="R186" s="234"/>
      <c r="S186" s="235"/>
      <c r="T186" s="244"/>
      <c r="U186" s="237"/>
      <c r="V186" s="236"/>
      <c r="W186" s="238"/>
    </row>
    <row r="187" spans="1:23" ht="13.5" thickBot="1" x14ac:dyDescent="0.25">
      <c r="A187" s="324"/>
      <c r="K187" s="324"/>
      <c r="L187" s="218" t="s">
        <v>23</v>
      </c>
      <c r="M187" s="234">
        <f>'Lcc_BKK+DMK'!M187+Lcc_CNX!M187+Lcc_HDY!M187+Lcc_HKT!M187+Lcc_CEI!M187</f>
        <v>29</v>
      </c>
      <c r="N187" s="235">
        <f>'Lcc_BKK+DMK'!N187+Lcc_CNX!N187+Lcc_HDY!N187+Lcc_HKT!N187+Lcc_CEI!N187</f>
        <v>0</v>
      </c>
      <c r="O187" s="244">
        <f t="shared" ref="O187" si="298">SUM(M187:N187)</f>
        <v>29</v>
      </c>
      <c r="P187" s="237">
        <f>+'Lcc_BKK+DMK'!P187+Lcc_CNX!P187+Lcc_HDY!P187+Lcc_HKT!P187+Lcc_CEI!P187</f>
        <v>0</v>
      </c>
      <c r="Q187" s="236">
        <f t="shared" ref="Q187" si="299">O187+P187</f>
        <v>29</v>
      </c>
      <c r="R187" s="234"/>
      <c r="S187" s="235"/>
      <c r="T187" s="244"/>
      <c r="U187" s="237"/>
      <c r="V187" s="236"/>
      <c r="W187" s="238"/>
    </row>
    <row r="188" spans="1:23" ht="14.25" thickTop="1" thickBot="1" x14ac:dyDescent="0.25">
      <c r="L188" s="239" t="s">
        <v>40</v>
      </c>
      <c r="M188" s="240">
        <f t="shared" ref="M188:Q188" si="300">+M185+M186+M187</f>
        <v>88</v>
      </c>
      <c r="N188" s="241">
        <f t="shared" si="300"/>
        <v>2</v>
      </c>
      <c r="O188" s="242">
        <f t="shared" si="300"/>
        <v>90</v>
      </c>
      <c r="P188" s="240">
        <f t="shared" si="300"/>
        <v>0</v>
      </c>
      <c r="Q188" s="242">
        <f t="shared" si="300"/>
        <v>90</v>
      </c>
      <c r="R188" s="240"/>
      <c r="S188" s="241"/>
      <c r="T188" s="242"/>
      <c r="U188" s="240"/>
      <c r="V188" s="242"/>
      <c r="W188" s="243"/>
    </row>
    <row r="189" spans="1:23" ht="14.25" thickTop="1" thickBot="1" x14ac:dyDescent="0.25">
      <c r="L189" s="239" t="s">
        <v>63</v>
      </c>
      <c r="M189" s="240">
        <f t="shared" ref="M189:Q189" si="301">+M174+M182+M184+M188</f>
        <v>689</v>
      </c>
      <c r="N189" s="241">
        <f t="shared" si="301"/>
        <v>14</v>
      </c>
      <c r="O189" s="242">
        <f t="shared" si="301"/>
        <v>703</v>
      </c>
      <c r="P189" s="240">
        <f t="shared" si="301"/>
        <v>0</v>
      </c>
      <c r="Q189" s="242">
        <f t="shared" si="301"/>
        <v>703</v>
      </c>
      <c r="R189" s="240"/>
      <c r="S189" s="241"/>
      <c r="T189" s="242"/>
      <c r="U189" s="240"/>
      <c r="V189" s="242"/>
      <c r="W189" s="243"/>
    </row>
    <row r="190" spans="1:23" ht="14.25" thickTop="1" thickBot="1" x14ac:dyDescent="0.25">
      <c r="L190" s="252" t="s">
        <v>60</v>
      </c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</row>
    <row r="191" spans="1:23" ht="13.5" customHeight="1" thickTop="1" x14ac:dyDescent="0.2">
      <c r="L191" s="546" t="s">
        <v>55</v>
      </c>
      <c r="M191" s="547"/>
      <c r="N191" s="547"/>
      <c r="O191" s="547"/>
      <c r="P191" s="547"/>
      <c r="Q191" s="547"/>
      <c r="R191" s="547"/>
      <c r="S191" s="547"/>
      <c r="T191" s="547"/>
      <c r="U191" s="547"/>
      <c r="V191" s="547"/>
      <c r="W191" s="548"/>
    </row>
    <row r="192" spans="1:23" ht="13.5" thickBot="1" x14ac:dyDescent="0.25">
      <c r="L192" s="549" t="s">
        <v>52</v>
      </c>
      <c r="M192" s="550"/>
      <c r="N192" s="550"/>
      <c r="O192" s="550"/>
      <c r="P192" s="550"/>
      <c r="Q192" s="550"/>
      <c r="R192" s="550"/>
      <c r="S192" s="550"/>
      <c r="T192" s="550"/>
      <c r="U192" s="550"/>
      <c r="V192" s="550"/>
      <c r="W192" s="551"/>
    </row>
    <row r="193" spans="12:23" ht="14.25" thickTop="1" thickBot="1" x14ac:dyDescent="0.25">
      <c r="L193" s="211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3" t="s">
        <v>34</v>
      </c>
    </row>
    <row r="194" spans="12:23" ht="14.25" thickTop="1" thickBot="1" x14ac:dyDescent="0.25">
      <c r="L194" s="214"/>
      <c r="M194" s="215" t="s">
        <v>64</v>
      </c>
      <c r="N194" s="216"/>
      <c r="O194" s="253"/>
      <c r="P194" s="215"/>
      <c r="Q194" s="215"/>
      <c r="R194" s="215" t="s">
        <v>65</v>
      </c>
      <c r="S194" s="216"/>
      <c r="T194" s="253"/>
      <c r="U194" s="215"/>
      <c r="V194" s="215"/>
      <c r="W194" s="308" t="s">
        <v>2</v>
      </c>
    </row>
    <row r="195" spans="12:23" ht="13.5" thickTop="1" x14ac:dyDescent="0.2">
      <c r="L195" s="218" t="s">
        <v>3</v>
      </c>
      <c r="M195" s="219"/>
      <c r="N195" s="211"/>
      <c r="O195" s="220"/>
      <c r="P195" s="221"/>
      <c r="Q195" s="220"/>
      <c r="R195" s="219"/>
      <c r="S195" s="211"/>
      <c r="T195" s="220"/>
      <c r="U195" s="221"/>
      <c r="V195" s="220"/>
      <c r="W195" s="309" t="s">
        <v>4</v>
      </c>
    </row>
    <row r="196" spans="12:23" ht="13.5" thickBot="1" x14ac:dyDescent="0.25">
      <c r="L196" s="223"/>
      <c r="M196" s="224" t="s">
        <v>35</v>
      </c>
      <c r="N196" s="225" t="s">
        <v>36</v>
      </c>
      <c r="O196" s="226" t="s">
        <v>37</v>
      </c>
      <c r="P196" s="227" t="s">
        <v>32</v>
      </c>
      <c r="Q196" s="226" t="s">
        <v>7</v>
      </c>
      <c r="R196" s="224" t="s">
        <v>35</v>
      </c>
      <c r="S196" s="225" t="s">
        <v>36</v>
      </c>
      <c r="T196" s="226" t="s">
        <v>37</v>
      </c>
      <c r="U196" s="227" t="s">
        <v>32</v>
      </c>
      <c r="V196" s="226" t="s">
        <v>7</v>
      </c>
      <c r="W196" s="310"/>
    </row>
    <row r="197" spans="12:23" ht="6" customHeight="1" thickTop="1" x14ac:dyDescent="0.2">
      <c r="L197" s="218"/>
      <c r="M197" s="229"/>
      <c r="N197" s="230"/>
      <c r="O197" s="231"/>
      <c r="P197" s="232"/>
      <c r="Q197" s="231"/>
      <c r="R197" s="229"/>
      <c r="S197" s="230"/>
      <c r="T197" s="231"/>
      <c r="U197" s="232"/>
      <c r="V197" s="231"/>
      <c r="W197" s="233"/>
    </row>
    <row r="198" spans="12:23" x14ac:dyDescent="0.2">
      <c r="L198" s="218" t="s">
        <v>10</v>
      </c>
      <c r="M198" s="234">
        <f>+'Lcc_BKK+DMK'!M198+Lcc_CNX!M198+Lcc_HDY!M198+Lcc_HKT!M198+Lcc_CEI!M198</f>
        <v>2</v>
      </c>
      <c r="N198" s="235">
        <f>+'Lcc_BKK+DMK'!N198+Lcc_CNX!N198+Lcc_HDY!N198+Lcc_HKT!N198+Lcc_CEI!N198</f>
        <v>0</v>
      </c>
      <c r="O198" s="244">
        <f>SUM(M198:N198)</f>
        <v>2</v>
      </c>
      <c r="P198" s="237">
        <f>+'Lcc_BKK+DMK'!P198+Lcc_CNX!P198+Lcc_HDY!P198+Lcc_HKT!P198+Lcc_CEI!P198</f>
        <v>0</v>
      </c>
      <c r="Q198" s="236">
        <f>O198+P198</f>
        <v>2</v>
      </c>
      <c r="R198" s="234">
        <f>+'Lcc_BKK+DMK'!R198+Lcc_CNX!R198+Lcc_HDY!R198+Lcc_HKT!R198+Lcc_CEI!R198</f>
        <v>0</v>
      </c>
      <c r="S198" s="235">
        <f>+'Lcc_BKK+DMK'!S198+Lcc_CNX!S198+Lcc_HDY!S198+Lcc_HKT!S198+Lcc_CEI!S198</f>
        <v>0</v>
      </c>
      <c r="T198" s="244">
        <f>SUM(R198:S198)</f>
        <v>0</v>
      </c>
      <c r="U198" s="237">
        <f>+'Lcc_BKK+DMK'!U198+Lcc_CNX!U198+Lcc_HDY!U198+Lcc_HKT!U198+Lcc_CEI!U198</f>
        <v>0</v>
      </c>
      <c r="V198" s="236">
        <f>T198+U198</f>
        <v>0</v>
      </c>
      <c r="W198" s="238">
        <f>IF(Q198=0,0,((V198/Q198)-1)*100)</f>
        <v>-100</v>
      </c>
    </row>
    <row r="199" spans="12:23" x14ac:dyDescent="0.2">
      <c r="L199" s="218" t="s">
        <v>11</v>
      </c>
      <c r="M199" s="234">
        <f>+'Lcc_BKK+DMK'!M199+Lcc_CNX!M199+Lcc_HDY!M199+Lcc_HKT!M199+Lcc_CEI!M199</f>
        <v>1</v>
      </c>
      <c r="N199" s="235">
        <f>+'Lcc_BKK+DMK'!N199+Lcc_CNX!N199+Lcc_HDY!N199+Lcc_HKT!N199+Lcc_CEI!N199</f>
        <v>0</v>
      </c>
      <c r="O199" s="244">
        <f t="shared" ref="O199:O200" si="302">SUM(M199:N199)</f>
        <v>1</v>
      </c>
      <c r="P199" s="237">
        <f>+'Lcc_BKK+DMK'!P199+Lcc_CNX!P199+Lcc_HDY!P199+Lcc_HKT!P199+Lcc_CEI!P199</f>
        <v>0</v>
      </c>
      <c r="Q199" s="236">
        <f t="shared" ref="Q199:Q200" si="303">O199+P199</f>
        <v>1</v>
      </c>
      <c r="R199" s="234">
        <f>+'Lcc_BKK+DMK'!R199+Lcc_CNX!R199+Lcc_HDY!R199+Lcc_HKT!R199+Lcc_CEI!R199</f>
        <v>0</v>
      </c>
      <c r="S199" s="235">
        <f>+'Lcc_BKK+DMK'!S199+Lcc_CNX!S199+Lcc_HDY!S199+Lcc_HKT!S199+Lcc_CEI!S199</f>
        <v>0</v>
      </c>
      <c r="T199" s="244">
        <f t="shared" ref="T199:T200" si="304">SUM(R199:S199)</f>
        <v>0</v>
      </c>
      <c r="U199" s="237">
        <f>+'Lcc_BKK+DMK'!U199+Lcc_CNX!U199+Lcc_HDY!U199+Lcc_HKT!U199+Lcc_CEI!U199</f>
        <v>0</v>
      </c>
      <c r="V199" s="236">
        <f t="shared" ref="V199:V200" si="305">T199+U199</f>
        <v>0</v>
      </c>
      <c r="W199" s="238">
        <f t="shared" ref="W199:W200" si="306">IF(Q199=0,0,((V199/Q199)-1)*100)</f>
        <v>-100</v>
      </c>
    </row>
    <row r="200" spans="12:23" ht="13.5" thickBot="1" x14ac:dyDescent="0.25">
      <c r="L200" s="223" t="s">
        <v>12</v>
      </c>
      <c r="M200" s="234">
        <f>+'Lcc_BKK+DMK'!M200+Lcc_CNX!M200+Lcc_HDY!M200+Lcc_HKT!M200+Lcc_CEI!M200</f>
        <v>0</v>
      </c>
      <c r="N200" s="235">
        <f>+'Lcc_BKK+DMK'!N200+Lcc_CNX!N200+Lcc_HDY!N200+Lcc_HKT!N200+Lcc_CEI!N200</f>
        <v>0</v>
      </c>
      <c r="O200" s="244">
        <f t="shared" si="302"/>
        <v>0</v>
      </c>
      <c r="P200" s="237">
        <f>+'Lcc_BKK+DMK'!P200+Lcc_CNX!P200+Lcc_HDY!P200+Lcc_HKT!P200+Lcc_CEI!P200</f>
        <v>0</v>
      </c>
      <c r="Q200" s="236">
        <f t="shared" si="303"/>
        <v>0</v>
      </c>
      <c r="R200" s="234">
        <f>+'Lcc_BKK+DMK'!R200+Lcc_CNX!R200+Lcc_HDY!R200+Lcc_HKT!R200+Lcc_CEI!R200</f>
        <v>0</v>
      </c>
      <c r="S200" s="235">
        <f>+'Lcc_BKK+DMK'!S200+Lcc_CNX!S200+Lcc_HDY!S200+Lcc_HKT!S200+Lcc_CEI!S200</f>
        <v>0</v>
      </c>
      <c r="T200" s="244">
        <f t="shared" si="304"/>
        <v>0</v>
      </c>
      <c r="U200" s="237">
        <f>+'Lcc_BKK+DMK'!U200+Lcc_CNX!U200+Lcc_HDY!U200+Lcc_HKT!U200+Lcc_CEI!U200</f>
        <v>0</v>
      </c>
      <c r="V200" s="236">
        <f t="shared" si="305"/>
        <v>0</v>
      </c>
      <c r="W200" s="238">
        <f t="shared" si="306"/>
        <v>0</v>
      </c>
    </row>
    <row r="201" spans="12:23" ht="14.25" thickTop="1" thickBot="1" x14ac:dyDescent="0.25">
      <c r="L201" s="239" t="s">
        <v>57</v>
      </c>
      <c r="M201" s="240">
        <f t="shared" ref="M201:Q201" si="307">+M198+M199+M200</f>
        <v>3</v>
      </c>
      <c r="N201" s="241">
        <f t="shared" si="307"/>
        <v>0</v>
      </c>
      <c r="O201" s="242">
        <f t="shared" si="307"/>
        <v>3</v>
      </c>
      <c r="P201" s="240">
        <f t="shared" si="307"/>
        <v>0</v>
      </c>
      <c r="Q201" s="242">
        <f t="shared" si="307"/>
        <v>3</v>
      </c>
      <c r="R201" s="240">
        <f t="shared" ref="R201:V201" si="308">+R198+R199+R200</f>
        <v>0</v>
      </c>
      <c r="S201" s="241">
        <f t="shared" si="308"/>
        <v>0</v>
      </c>
      <c r="T201" s="242">
        <f t="shared" si="308"/>
        <v>0</v>
      </c>
      <c r="U201" s="240">
        <f t="shared" si="308"/>
        <v>0</v>
      </c>
      <c r="V201" s="242">
        <f t="shared" si="308"/>
        <v>0</v>
      </c>
      <c r="W201" s="243">
        <f t="shared" ref="W201:W202" si="309">IF(Q201=0,0,((V201/Q201)-1)*100)</f>
        <v>-100</v>
      </c>
    </row>
    <row r="202" spans="12:23" ht="13.5" thickTop="1" x14ac:dyDescent="0.2">
      <c r="L202" s="218" t="s">
        <v>13</v>
      </c>
      <c r="M202" s="234">
        <f>+'Lcc_BKK+DMK'!M202+Lcc_CNX!M202+Lcc_HDY!M202+Lcc_HKT!M202+Lcc_CEI!M202</f>
        <v>1</v>
      </c>
      <c r="N202" s="235">
        <f>+'Lcc_BKK+DMK'!N202+Lcc_CNX!N202+Lcc_HDY!N202+Lcc_HKT!N202+Lcc_CEI!N202</f>
        <v>0</v>
      </c>
      <c r="O202" s="244">
        <f t="shared" ref="O202" si="310">SUM(M202:N202)</f>
        <v>1</v>
      </c>
      <c r="P202" s="237">
        <f>+'Lcc_BKK+DMK'!P202+Lcc_CNX!P202+Lcc_HDY!P202+Lcc_HKT!P202+Lcc_CEI!P202</f>
        <v>0</v>
      </c>
      <c r="Q202" s="236">
        <f t="shared" ref="Q202" si="311">O202+P202</f>
        <v>1</v>
      </c>
      <c r="R202" s="234">
        <f>+'Lcc_BKK+DMK'!R202+Lcc_CNX!R202+Lcc_HDY!R202+Lcc_HKT!R202+Lcc_CEI!R202</f>
        <v>0</v>
      </c>
      <c r="S202" s="235">
        <f>+'Lcc_BKK+DMK'!S202+Lcc_CNX!S202+Lcc_HDY!S202+Lcc_HKT!S202+Lcc_CEI!S202</f>
        <v>0</v>
      </c>
      <c r="T202" s="244">
        <f>SUM(R202:S202)</f>
        <v>0</v>
      </c>
      <c r="U202" s="237">
        <f>+'Lcc_BKK+DMK'!U202+Lcc_CNX!U202+Lcc_HDY!U202+Lcc_HKT!U202+Lcc_CEI!U202</f>
        <v>0</v>
      </c>
      <c r="V202" s="236">
        <f t="shared" ref="V202" si="312">T202+U202</f>
        <v>0</v>
      </c>
      <c r="W202" s="238">
        <f t="shared" si="309"/>
        <v>-100</v>
      </c>
    </row>
    <row r="203" spans="12:23" ht="15.75" customHeight="1" x14ac:dyDescent="0.2">
      <c r="L203" s="218" t="s">
        <v>14</v>
      </c>
      <c r="M203" s="234">
        <f>+'Lcc_BKK+DMK'!M203+Lcc_CNX!M203+Lcc_HDY!M203+Lcc_HKT!M203+Lcc_CEI!M203</f>
        <v>1</v>
      </c>
      <c r="N203" s="235">
        <f>+'Lcc_BKK+DMK'!N203+Lcc_CNX!N203+Lcc_HDY!N203+Lcc_HKT!N203+Lcc_CEI!N203</f>
        <v>0</v>
      </c>
      <c r="O203" s="244">
        <f>SUM(M203:N203)</f>
        <v>1</v>
      </c>
      <c r="P203" s="237">
        <f>+'Lcc_BKK+DMK'!P203+Lcc_CNX!P203+Lcc_HDY!P203+Lcc_HKT!P203+Lcc_CEI!P203</f>
        <v>0</v>
      </c>
      <c r="Q203" s="236">
        <f>O203+P203</f>
        <v>1</v>
      </c>
      <c r="R203" s="234">
        <f>+'Lcc_BKK+DMK'!R203+Lcc_CNX!R203+Lcc_HDY!R203+Lcc_HKT!R203+Lcc_CEI!R203</f>
        <v>0</v>
      </c>
      <c r="S203" s="235">
        <f>+'Lcc_BKK+DMK'!S203+Lcc_CNX!S203+Lcc_HDY!S203+Lcc_HKT!S203+Lcc_CEI!S203</f>
        <v>0</v>
      </c>
      <c r="T203" s="244">
        <f t="shared" ref="T203:T206" si="313">SUM(R203:S203)</f>
        <v>0</v>
      </c>
      <c r="U203" s="237">
        <f>+'Lcc_BKK+DMK'!U203+Lcc_CNX!U203+Lcc_HDY!U203+Lcc_HKT!U203+Lcc_CEI!U203</f>
        <v>0</v>
      </c>
      <c r="V203" s="236">
        <f>T203+U203</f>
        <v>0</v>
      </c>
      <c r="W203" s="238">
        <f>IF(Q203=0,0,((V203/Q203)-1)*100)</f>
        <v>-100</v>
      </c>
    </row>
    <row r="204" spans="12:23" ht="13.5" thickBot="1" x14ac:dyDescent="0.25">
      <c r="L204" s="218" t="s">
        <v>15</v>
      </c>
      <c r="M204" s="234">
        <f>+'Lcc_BKK+DMK'!M204+Lcc_CNX!M204+Lcc_HDY!M204+Lcc_HKT!M204+Lcc_CEI!M204</f>
        <v>0</v>
      </c>
      <c r="N204" s="235">
        <f>+'Lcc_BKK+DMK'!N204+Lcc_CNX!N204+Lcc_HDY!N204+Lcc_HKT!N204+Lcc_CEI!N204</f>
        <v>0</v>
      </c>
      <c r="O204" s="244">
        <f>SUM(M204:N204)</f>
        <v>0</v>
      </c>
      <c r="P204" s="237">
        <f>+'Lcc_BKK+DMK'!P204+Lcc_CNX!P204+Lcc_HDY!P204+Lcc_HKT!P204+Lcc_CEI!P204</f>
        <v>0</v>
      </c>
      <c r="Q204" s="236">
        <f>O204+P204</f>
        <v>0</v>
      </c>
      <c r="R204" s="234">
        <f>+'Lcc_BKK+DMK'!R204+Lcc_CNX!R204+Lcc_HDY!R204+Lcc_HKT!R204+Lcc_CEI!R204</f>
        <v>0</v>
      </c>
      <c r="S204" s="235">
        <f>+'Lcc_BKK+DMK'!S204+Lcc_CNX!S204+Lcc_HDY!S204+Lcc_HKT!S204+Lcc_CEI!S204</f>
        <v>0</v>
      </c>
      <c r="T204" s="244">
        <f t="shared" si="313"/>
        <v>0</v>
      </c>
      <c r="U204" s="237">
        <f>+'Lcc_BKK+DMK'!U204+Lcc_CNX!U204+Lcc_HDY!U204+Lcc_HKT!U204+Lcc_CEI!U204</f>
        <v>0</v>
      </c>
      <c r="V204" s="236">
        <f t="shared" ref="V204" si="314">T204+U204</f>
        <v>0</v>
      </c>
      <c r="W204" s="238">
        <f>IF(Q204=0,0,((V204/Q204)-1)*100)</f>
        <v>0</v>
      </c>
    </row>
    <row r="205" spans="12:23" ht="14.25" thickTop="1" thickBot="1" x14ac:dyDescent="0.25">
      <c r="L205" s="239" t="s">
        <v>61</v>
      </c>
      <c r="M205" s="240">
        <f>+M202+M203+M204</f>
        <v>2</v>
      </c>
      <c r="N205" s="241">
        <f t="shared" ref="N205:V205" si="315">+N202+N203+N204</f>
        <v>0</v>
      </c>
      <c r="O205" s="242">
        <f t="shared" si="315"/>
        <v>2</v>
      </c>
      <c r="P205" s="240">
        <f t="shared" si="315"/>
        <v>0</v>
      </c>
      <c r="Q205" s="242">
        <f t="shared" si="315"/>
        <v>2</v>
      </c>
      <c r="R205" s="240">
        <f>+R202+R203+R204</f>
        <v>0</v>
      </c>
      <c r="S205" s="241">
        <f>+S202+S203+S204</f>
        <v>0</v>
      </c>
      <c r="T205" s="242">
        <f t="shared" si="313"/>
        <v>0</v>
      </c>
      <c r="U205" s="240">
        <f t="shared" si="315"/>
        <v>0</v>
      </c>
      <c r="V205" s="242">
        <f t="shared" si="315"/>
        <v>0</v>
      </c>
      <c r="W205" s="243">
        <f t="shared" ref="W205" si="316">IF(Q205=0,0,((V205/Q205)-1)*100)</f>
        <v>-100</v>
      </c>
    </row>
    <row r="206" spans="12:23" ht="13.5" thickTop="1" x14ac:dyDescent="0.2">
      <c r="L206" s="218" t="s">
        <v>16</v>
      </c>
      <c r="M206" s="234">
        <f>+'Lcc_BKK+DMK'!M206+Lcc_CNX!M206+Lcc_HDY!M206+Lcc_HKT!M206+Lcc_CEI!M206</f>
        <v>0</v>
      </c>
      <c r="N206" s="235">
        <f>+'Lcc_BKK+DMK'!N206+Lcc_CNX!N206+Lcc_HDY!N206+Lcc_HKT!N206+Lcc_CEI!N206</f>
        <v>0</v>
      </c>
      <c r="O206" s="244">
        <f>SUM(M206:N206)</f>
        <v>0</v>
      </c>
      <c r="P206" s="237">
        <f>+'Lcc_BKK+DMK'!P206+Lcc_CNX!P206+Lcc_HDY!P206+Lcc_HKT!P206+Lcc_CEI!P206</f>
        <v>0</v>
      </c>
      <c r="Q206" s="236">
        <f>O206+P206</f>
        <v>0</v>
      </c>
      <c r="R206" s="234">
        <f>+'Lcc_BKK+DMK'!R206+Lcc_CNX!R206+Lcc_HDY!R206+Lcc_HKT!R206+Lcc_CEI!R206</f>
        <v>0</v>
      </c>
      <c r="S206" s="235">
        <f>+'Lcc_BKK+DMK'!S206+Lcc_CNX!S206+Lcc_HDY!S206+Lcc_HKT!S206+Lcc_CEI!S206</f>
        <v>0</v>
      </c>
      <c r="T206" s="244">
        <f t="shared" si="313"/>
        <v>0</v>
      </c>
      <c r="U206" s="237">
        <f>+'Lcc_BKK+DMK'!U206+Lcc_CNX!U206+Lcc_HDY!U206+Lcc_HKT!U206+Lcc_CEI!U206</f>
        <v>0</v>
      </c>
      <c r="V206" s="236">
        <f>T206+U206</f>
        <v>0</v>
      </c>
      <c r="W206" s="238">
        <f>IF(Q206=0,0,((V206/Q206)-1)*100)</f>
        <v>0</v>
      </c>
    </row>
    <row r="207" spans="12:23" ht="13.5" thickBot="1" x14ac:dyDescent="0.25">
      <c r="L207" s="218" t="s">
        <v>66</v>
      </c>
      <c r="M207" s="234">
        <f>+'Lcc_BKK+DMK'!M207+Lcc_CNX!M207+Lcc_HDY!M207+Lcc_HKT!M207+Lcc_CEI!M207</f>
        <v>0</v>
      </c>
      <c r="N207" s="235">
        <f>+'Lcc_BKK+DMK'!N207+Lcc_CNX!N207+Lcc_HDY!N207+Lcc_HKT!N207+Lcc_CEI!N207</f>
        <v>0</v>
      </c>
      <c r="O207" s="244">
        <f>SUM(M207:N207)</f>
        <v>0</v>
      </c>
      <c r="P207" s="237">
        <f>+'Lcc_BKK+DMK'!P207+Lcc_CNX!P207+Lcc_HDY!P207+Lcc_HKT!P207+Lcc_CEI!P207</f>
        <v>0</v>
      </c>
      <c r="Q207" s="236">
        <f>O207+P207</f>
        <v>0</v>
      </c>
      <c r="R207" s="234">
        <f>+'Lcc_BKK+DMK'!R207+Lcc_CNX!R207+Lcc_HDY!R207+Lcc_HKT!R207+Lcc_CEI!R207</f>
        <v>0</v>
      </c>
      <c r="S207" s="235">
        <f>+'Lcc_BKK+DMK'!S207+Lcc_CNX!S207+Lcc_HDY!S207+Lcc_HKT!S207+Lcc_CEI!S207</f>
        <v>0</v>
      </c>
      <c r="T207" s="244">
        <f>SUM(R207:S207)</f>
        <v>0</v>
      </c>
      <c r="U207" s="237">
        <f>+'Lcc_BKK+DMK'!U207+Lcc_CNX!U207+Lcc_HDY!U207+Lcc_HKT!U207+Lcc_CEI!U207</f>
        <v>0</v>
      </c>
      <c r="V207" s="236">
        <f>T207+U207</f>
        <v>0</v>
      </c>
      <c r="W207" s="238">
        <f t="shared" ref="W207:W208" si="317">IF(Q207=0,0,((V207/Q207)-1)*100)</f>
        <v>0</v>
      </c>
    </row>
    <row r="208" spans="12:23" ht="14.25" thickTop="1" thickBot="1" x14ac:dyDescent="0.25">
      <c r="L208" s="239" t="s">
        <v>67</v>
      </c>
      <c r="M208" s="240">
        <f>M205+M206+M207</f>
        <v>2</v>
      </c>
      <c r="N208" s="241">
        <f t="shared" ref="N208" si="318">N205+N206+N207</f>
        <v>0</v>
      </c>
      <c r="O208" s="242">
        <f t="shared" ref="O208" si="319">O205+O206+O207</f>
        <v>2</v>
      </c>
      <c r="P208" s="240">
        <f t="shared" ref="P208" si="320">P205+P206+P207</f>
        <v>0</v>
      </c>
      <c r="Q208" s="242">
        <f t="shared" ref="Q208" si="321">Q205+Q206+Q207</f>
        <v>2</v>
      </c>
      <c r="R208" s="240">
        <f t="shared" ref="R208" si="322">R205+R206+R207</f>
        <v>0</v>
      </c>
      <c r="S208" s="241">
        <f t="shared" ref="S208" si="323">S205+S206+S207</f>
        <v>0</v>
      </c>
      <c r="T208" s="242">
        <f t="shared" ref="T208" si="324">T205+T206+T207</f>
        <v>0</v>
      </c>
      <c r="U208" s="240">
        <f t="shared" ref="U208" si="325">U205+U206+U207</f>
        <v>0</v>
      </c>
      <c r="V208" s="242">
        <f t="shared" ref="V208" si="326">V205+V206+V207</f>
        <v>0</v>
      </c>
      <c r="W208" s="243">
        <f t="shared" si="317"/>
        <v>-100</v>
      </c>
    </row>
    <row r="209" spans="1:23" ht="14.25" thickTop="1" thickBot="1" x14ac:dyDescent="0.25">
      <c r="L209" s="239" t="s">
        <v>68</v>
      </c>
      <c r="M209" s="240">
        <f>+M201+M205+M206+M207</f>
        <v>5</v>
      </c>
      <c r="N209" s="241">
        <f t="shared" ref="N209:V209" si="327">+N201+N205+N206+N207</f>
        <v>0</v>
      </c>
      <c r="O209" s="242">
        <f t="shared" si="327"/>
        <v>5</v>
      </c>
      <c r="P209" s="240">
        <f t="shared" si="327"/>
        <v>0</v>
      </c>
      <c r="Q209" s="242">
        <f t="shared" si="327"/>
        <v>5</v>
      </c>
      <c r="R209" s="240">
        <f t="shared" si="327"/>
        <v>0</v>
      </c>
      <c r="S209" s="241">
        <f t="shared" si="327"/>
        <v>0</v>
      </c>
      <c r="T209" s="242">
        <f t="shared" si="327"/>
        <v>0</v>
      </c>
      <c r="U209" s="240">
        <f t="shared" si="327"/>
        <v>0</v>
      </c>
      <c r="V209" s="242">
        <f t="shared" si="327"/>
        <v>0</v>
      </c>
      <c r="W209" s="243">
        <f>IF(Q209=0,0,((V209/Q209)-1)*100)</f>
        <v>-100</v>
      </c>
    </row>
    <row r="210" spans="1:23" ht="14.25" thickTop="1" thickBot="1" x14ac:dyDescent="0.25">
      <c r="L210" s="218" t="s">
        <v>18</v>
      </c>
      <c r="M210" s="234">
        <f>+'Lcc_BKK+DMK'!M210+Lcc_CNX!M210+Lcc_HDY!M210+Lcc_HKT!M210+Lcc_CEI!M210</f>
        <v>0</v>
      </c>
      <c r="N210" s="235">
        <f>+'Lcc_BKK+DMK'!N210+Lcc_CNX!N210+Lcc_HDY!N210+Lcc_HKT!N210+Lcc_CEI!N210</f>
        <v>0</v>
      </c>
      <c r="O210" s="244">
        <f>SUM(M210:N210)</f>
        <v>0</v>
      </c>
      <c r="P210" s="237">
        <f>+'Lcc_BKK+DMK'!P210+Lcc_CNX!P210+Lcc_HDY!P210+Lcc_HKT!P210+Lcc_CEI!P210</f>
        <v>0</v>
      </c>
      <c r="Q210" s="236">
        <f>O210+P210</f>
        <v>0</v>
      </c>
      <c r="R210" s="234"/>
      <c r="S210" s="235"/>
      <c r="T210" s="244"/>
      <c r="U210" s="237"/>
      <c r="V210" s="236"/>
      <c r="W210" s="238"/>
    </row>
    <row r="211" spans="1:23" ht="14.25" thickTop="1" thickBot="1" x14ac:dyDescent="0.25">
      <c r="L211" s="246" t="s">
        <v>19</v>
      </c>
      <c r="M211" s="247">
        <f t="shared" ref="M211:Q211" si="328">+M206+M207+M210</f>
        <v>0</v>
      </c>
      <c r="N211" s="247">
        <f t="shared" si="328"/>
        <v>0</v>
      </c>
      <c r="O211" s="248">
        <f t="shared" si="328"/>
        <v>0</v>
      </c>
      <c r="P211" s="249">
        <f t="shared" si="328"/>
        <v>0</v>
      </c>
      <c r="Q211" s="248">
        <f t="shared" si="328"/>
        <v>0</v>
      </c>
      <c r="R211" s="247"/>
      <c r="S211" s="247"/>
      <c r="T211" s="248"/>
      <c r="U211" s="249"/>
      <c r="V211" s="248"/>
      <c r="W211" s="250"/>
    </row>
    <row r="212" spans="1:23" ht="13.5" thickTop="1" x14ac:dyDescent="0.2">
      <c r="A212" s="324"/>
      <c r="K212" s="324"/>
      <c r="L212" s="218" t="s">
        <v>21</v>
      </c>
      <c r="M212" s="234">
        <f>+'Lcc_BKK+DMK'!M212+Lcc_CNX!M212+Lcc_HDY!M212+Lcc_HKT!M212+Lcc_CEI!M212</f>
        <v>0</v>
      </c>
      <c r="N212" s="235">
        <f>+'Lcc_BKK+DMK'!N212+Lcc_CNX!N212+Lcc_HDY!N212+Lcc_HKT!N212+Lcc_CEI!N212</f>
        <v>0</v>
      </c>
      <c r="O212" s="244">
        <f>SUM(M212:N212)</f>
        <v>0</v>
      </c>
      <c r="P212" s="237">
        <f>+'Lcc_BKK+DMK'!P212+Lcc_CNX!P212+Lcc_HDY!P212+Lcc_HKT!P212+Lcc_CEI!P212</f>
        <v>0</v>
      </c>
      <c r="Q212" s="236">
        <f>O212+P212</f>
        <v>0</v>
      </c>
      <c r="R212" s="234"/>
      <c r="S212" s="235"/>
      <c r="T212" s="244"/>
      <c r="U212" s="237"/>
      <c r="V212" s="236"/>
      <c r="W212" s="238"/>
    </row>
    <row r="213" spans="1:23" x14ac:dyDescent="0.2">
      <c r="A213" s="324"/>
      <c r="K213" s="324"/>
      <c r="L213" s="218" t="s">
        <v>22</v>
      </c>
      <c r="M213" s="234">
        <f>+'Lcc_BKK+DMK'!M213+Lcc_CNX!M213+Lcc_HDY!M213+Lcc_HKT!M213+Lcc_CEI!M213</f>
        <v>0</v>
      </c>
      <c r="N213" s="235">
        <f>+'Lcc_BKK+DMK'!N213+Lcc_CNX!N213+Lcc_HDY!N213+Lcc_HKT!N213+Lcc_CEI!N213</f>
        <v>0</v>
      </c>
      <c r="O213" s="244">
        <f>SUM(M213:N213)</f>
        <v>0</v>
      </c>
      <c r="P213" s="237">
        <f>+'Lcc_BKK+DMK'!P213+Lcc_CNX!P213+Lcc_HDY!P213+Lcc_HKT!P213+Lcc_CEI!P213</f>
        <v>0</v>
      </c>
      <c r="Q213" s="236">
        <f>O213+P213</f>
        <v>0</v>
      </c>
      <c r="R213" s="234"/>
      <c r="S213" s="235"/>
      <c r="T213" s="244"/>
      <c r="U213" s="237"/>
      <c r="V213" s="236"/>
      <c r="W213" s="238"/>
    </row>
    <row r="214" spans="1:23" ht="13.5" thickBot="1" x14ac:dyDescent="0.25">
      <c r="A214" s="324"/>
      <c r="K214" s="324"/>
      <c r="L214" s="218" t="s">
        <v>23</v>
      </c>
      <c r="M214" s="234">
        <f>+'Lcc_BKK+DMK'!M214+Lcc_CNX!M214+Lcc_HDY!M214+Lcc_HKT!M214+Lcc_CEI!M214</f>
        <v>0</v>
      </c>
      <c r="N214" s="235">
        <f>+'Lcc_BKK+DMK'!N214+Lcc_CNX!N214+Lcc_HDY!N214+Lcc_HKT!N214+Lcc_CEI!N214</f>
        <v>0</v>
      </c>
      <c r="O214" s="244">
        <f t="shared" ref="O214" si="329">SUM(M214:N214)</f>
        <v>0</v>
      </c>
      <c r="P214" s="237">
        <f>+'Lcc_BKK+DMK'!P214+Lcc_CNX!P214+Lcc_HDY!P214+Lcc_HKT!P214+Lcc_CEI!P214</f>
        <v>0</v>
      </c>
      <c r="Q214" s="236">
        <f t="shared" ref="Q214" si="330">O214+P214</f>
        <v>0</v>
      </c>
      <c r="R214" s="234"/>
      <c r="S214" s="235"/>
      <c r="T214" s="244"/>
      <c r="U214" s="237"/>
      <c r="V214" s="236"/>
      <c r="W214" s="238"/>
    </row>
    <row r="215" spans="1:23" ht="14.25" thickTop="1" thickBot="1" x14ac:dyDescent="0.25">
      <c r="L215" s="239" t="s">
        <v>40</v>
      </c>
      <c r="M215" s="240">
        <f t="shared" ref="M215:Q215" si="331">+M212+M213+M214</f>
        <v>0</v>
      </c>
      <c r="N215" s="241">
        <f t="shared" si="331"/>
        <v>0</v>
      </c>
      <c r="O215" s="242">
        <f t="shared" si="331"/>
        <v>0</v>
      </c>
      <c r="P215" s="240">
        <f t="shared" si="331"/>
        <v>0</v>
      </c>
      <c r="Q215" s="242">
        <f t="shared" si="331"/>
        <v>0</v>
      </c>
      <c r="R215" s="240"/>
      <c r="S215" s="241"/>
      <c r="T215" s="242"/>
      <c r="U215" s="240"/>
      <c r="V215" s="242"/>
      <c r="W215" s="243"/>
    </row>
    <row r="216" spans="1:23" ht="14.25" thickTop="1" thickBot="1" x14ac:dyDescent="0.25">
      <c r="L216" s="239" t="s">
        <v>63</v>
      </c>
      <c r="M216" s="240">
        <f t="shared" ref="M216:Q216" si="332">+M201+M209+M211+M215</f>
        <v>8</v>
      </c>
      <c r="N216" s="241">
        <f t="shared" si="332"/>
        <v>0</v>
      </c>
      <c r="O216" s="242">
        <f t="shared" si="332"/>
        <v>8</v>
      </c>
      <c r="P216" s="240">
        <f t="shared" si="332"/>
        <v>0</v>
      </c>
      <c r="Q216" s="242">
        <f t="shared" si="332"/>
        <v>8</v>
      </c>
      <c r="R216" s="240"/>
      <c r="S216" s="241"/>
      <c r="T216" s="242"/>
      <c r="U216" s="240"/>
      <c r="V216" s="242"/>
      <c r="W216" s="243"/>
    </row>
    <row r="217" spans="1:23" ht="13.5" customHeight="1" thickTop="1" thickBot="1" x14ac:dyDescent="0.25">
      <c r="L217" s="252" t="s">
        <v>60</v>
      </c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</row>
    <row r="218" spans="1:23" ht="13.5" thickTop="1" x14ac:dyDescent="0.2">
      <c r="L218" s="513" t="s">
        <v>56</v>
      </c>
      <c r="M218" s="514"/>
      <c r="N218" s="514"/>
      <c r="O218" s="514"/>
      <c r="P218" s="514"/>
      <c r="Q218" s="514"/>
      <c r="R218" s="514"/>
      <c r="S218" s="514"/>
      <c r="T218" s="514"/>
      <c r="U218" s="514"/>
      <c r="V218" s="514"/>
      <c r="W218" s="515"/>
    </row>
    <row r="219" spans="1:23" ht="13.5" thickBot="1" x14ac:dyDescent="0.25">
      <c r="L219" s="516" t="s">
        <v>53</v>
      </c>
      <c r="M219" s="517"/>
      <c r="N219" s="517"/>
      <c r="O219" s="517"/>
      <c r="P219" s="517"/>
      <c r="Q219" s="517"/>
      <c r="R219" s="517"/>
      <c r="S219" s="517"/>
      <c r="T219" s="517"/>
      <c r="U219" s="517"/>
      <c r="V219" s="517"/>
      <c r="W219" s="518"/>
    </row>
    <row r="220" spans="1:23" ht="14.25" thickTop="1" thickBot="1" x14ac:dyDescent="0.25">
      <c r="L220" s="211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3" t="s">
        <v>34</v>
      </c>
    </row>
    <row r="221" spans="1:23" ht="14.25" thickTop="1" thickBot="1" x14ac:dyDescent="0.25">
      <c r="L221" s="214"/>
      <c r="M221" s="215" t="s">
        <v>64</v>
      </c>
      <c r="N221" s="216"/>
      <c r="O221" s="253"/>
      <c r="P221" s="215"/>
      <c r="Q221" s="215"/>
      <c r="R221" s="215" t="s">
        <v>65</v>
      </c>
      <c r="S221" s="216"/>
      <c r="T221" s="253"/>
      <c r="U221" s="215"/>
      <c r="V221" s="215"/>
      <c r="W221" s="308" t="s">
        <v>2</v>
      </c>
    </row>
    <row r="222" spans="1:23" ht="13.5" thickTop="1" x14ac:dyDescent="0.2">
      <c r="L222" s="218" t="s">
        <v>3</v>
      </c>
      <c r="M222" s="219"/>
      <c r="N222" s="211"/>
      <c r="O222" s="220"/>
      <c r="P222" s="221"/>
      <c r="Q222" s="307"/>
      <c r="R222" s="219"/>
      <c r="S222" s="211"/>
      <c r="T222" s="220"/>
      <c r="U222" s="221"/>
      <c r="V222" s="307"/>
      <c r="W222" s="309" t="s">
        <v>4</v>
      </c>
    </row>
    <row r="223" spans="1:23" ht="13.5" thickBot="1" x14ac:dyDescent="0.25">
      <c r="L223" s="223"/>
      <c r="M223" s="224" t="s">
        <v>35</v>
      </c>
      <c r="N223" s="225" t="s">
        <v>36</v>
      </c>
      <c r="O223" s="226" t="s">
        <v>37</v>
      </c>
      <c r="P223" s="227" t="s">
        <v>32</v>
      </c>
      <c r="Q223" s="303" t="s">
        <v>7</v>
      </c>
      <c r="R223" s="224" t="s">
        <v>35</v>
      </c>
      <c r="S223" s="225" t="s">
        <v>36</v>
      </c>
      <c r="T223" s="226" t="s">
        <v>37</v>
      </c>
      <c r="U223" s="227" t="s">
        <v>32</v>
      </c>
      <c r="V223" s="303" t="s">
        <v>7</v>
      </c>
      <c r="W223" s="310"/>
    </row>
    <row r="224" spans="1:23" ht="4.5" customHeight="1" thickTop="1" x14ac:dyDescent="0.2">
      <c r="L224" s="218"/>
      <c r="M224" s="229"/>
      <c r="N224" s="230"/>
      <c r="O224" s="231"/>
      <c r="P224" s="232"/>
      <c r="Q224" s="264"/>
      <c r="R224" s="229"/>
      <c r="S224" s="230"/>
      <c r="T224" s="231"/>
      <c r="U224" s="232"/>
      <c r="V224" s="264"/>
      <c r="W224" s="233"/>
    </row>
    <row r="225" spans="1:23" ht="12.75" customHeight="1" x14ac:dyDescent="0.2">
      <c r="L225" s="218" t="s">
        <v>10</v>
      </c>
      <c r="M225" s="234">
        <f t="shared" ref="M225:N231" si="333">+M171+M198</f>
        <v>44</v>
      </c>
      <c r="N225" s="235">
        <f t="shared" si="333"/>
        <v>1</v>
      </c>
      <c r="O225" s="236">
        <f>M225+N225</f>
        <v>45</v>
      </c>
      <c r="P225" s="237">
        <f t="shared" ref="P225:P231" si="334">+P171+P198</f>
        <v>0</v>
      </c>
      <c r="Q225" s="265">
        <f>O225+P225</f>
        <v>45</v>
      </c>
      <c r="R225" s="234">
        <f t="shared" ref="R225:S231" si="335">+R171+R198</f>
        <v>35</v>
      </c>
      <c r="S225" s="235">
        <f t="shared" si="335"/>
        <v>2</v>
      </c>
      <c r="T225" s="236">
        <f>R225+S225</f>
        <v>37</v>
      </c>
      <c r="U225" s="237">
        <f t="shared" ref="U225:U231" si="336">+U171+U198</f>
        <v>0</v>
      </c>
      <c r="V225" s="265">
        <f>T225+U225</f>
        <v>37</v>
      </c>
      <c r="W225" s="238">
        <f>IF(Q225=0,0,((V225/Q225)-1)*100)</f>
        <v>-17.777777777777782</v>
      </c>
    </row>
    <row r="226" spans="1:23" ht="12.75" customHeight="1" x14ac:dyDescent="0.2">
      <c r="L226" s="218" t="s">
        <v>11</v>
      </c>
      <c r="M226" s="234">
        <f t="shared" si="333"/>
        <v>57</v>
      </c>
      <c r="N226" s="235">
        <f t="shared" si="333"/>
        <v>0</v>
      </c>
      <c r="O226" s="236">
        <f>M226+N226</f>
        <v>57</v>
      </c>
      <c r="P226" s="237">
        <f t="shared" si="334"/>
        <v>0</v>
      </c>
      <c r="Q226" s="265">
        <f>O226+P226</f>
        <v>57</v>
      </c>
      <c r="R226" s="234">
        <f t="shared" si="335"/>
        <v>36</v>
      </c>
      <c r="S226" s="235">
        <f t="shared" si="335"/>
        <v>0</v>
      </c>
      <c r="T226" s="236">
        <f>R226+S226</f>
        <v>36</v>
      </c>
      <c r="U226" s="237">
        <f t="shared" si="336"/>
        <v>0</v>
      </c>
      <c r="V226" s="265">
        <f>T226+U226</f>
        <v>36</v>
      </c>
      <c r="W226" s="238">
        <f>IF(Q226=0,0,((V226/Q226)-1)*100)</f>
        <v>-36.842105263157897</v>
      </c>
    </row>
    <row r="227" spans="1:23" ht="12.75" customHeight="1" thickBot="1" x14ac:dyDescent="0.25">
      <c r="L227" s="223" t="s">
        <v>12</v>
      </c>
      <c r="M227" s="234">
        <f t="shared" si="333"/>
        <v>46</v>
      </c>
      <c r="N227" s="235">
        <f t="shared" si="333"/>
        <v>0</v>
      </c>
      <c r="O227" s="236">
        <f>M227+N227</f>
        <v>46</v>
      </c>
      <c r="P227" s="237">
        <f t="shared" si="334"/>
        <v>0</v>
      </c>
      <c r="Q227" s="265">
        <f>O227+P227</f>
        <v>46</v>
      </c>
      <c r="R227" s="234">
        <f t="shared" si="335"/>
        <v>35</v>
      </c>
      <c r="S227" s="235">
        <f t="shared" si="335"/>
        <v>0</v>
      </c>
      <c r="T227" s="236">
        <f>R227+S227</f>
        <v>35</v>
      </c>
      <c r="U227" s="237">
        <f t="shared" si="336"/>
        <v>0</v>
      </c>
      <c r="V227" s="265">
        <f>T227+U227</f>
        <v>35</v>
      </c>
      <c r="W227" s="238">
        <f>IF(Q227=0,0,((V227/Q227)-1)*100)</f>
        <v>-23.913043478260864</v>
      </c>
    </row>
    <row r="228" spans="1:23" ht="12.75" customHeight="1" thickTop="1" thickBot="1" x14ac:dyDescent="0.25">
      <c r="L228" s="239" t="s">
        <v>57</v>
      </c>
      <c r="M228" s="240">
        <f t="shared" si="333"/>
        <v>147</v>
      </c>
      <c r="N228" s="241">
        <f t="shared" si="333"/>
        <v>1</v>
      </c>
      <c r="O228" s="242">
        <f>M228+N228</f>
        <v>148</v>
      </c>
      <c r="P228" s="240">
        <f t="shared" si="334"/>
        <v>0</v>
      </c>
      <c r="Q228" s="242">
        <f>O228+P228</f>
        <v>148</v>
      </c>
      <c r="R228" s="240">
        <f t="shared" si="335"/>
        <v>106</v>
      </c>
      <c r="S228" s="241">
        <f t="shared" si="335"/>
        <v>2</v>
      </c>
      <c r="T228" s="242">
        <f>R228+S228</f>
        <v>108</v>
      </c>
      <c r="U228" s="240">
        <f t="shared" si="336"/>
        <v>0</v>
      </c>
      <c r="V228" s="242">
        <f>T228+U228</f>
        <v>108</v>
      </c>
      <c r="W228" s="243">
        <f>IF(Q228=0,0,((V228/Q228)-1)*100)</f>
        <v>-27.027027027027028</v>
      </c>
    </row>
    <row r="229" spans="1:23" ht="12.75" customHeight="1" thickTop="1" x14ac:dyDescent="0.2">
      <c r="L229" s="218" t="s">
        <v>13</v>
      </c>
      <c r="M229" s="234">
        <f t="shared" si="333"/>
        <v>52</v>
      </c>
      <c r="N229" s="235">
        <f t="shared" si="333"/>
        <v>0</v>
      </c>
      <c r="O229" s="236">
        <f t="shared" ref="O229" si="337">M229+N229</f>
        <v>52</v>
      </c>
      <c r="P229" s="258">
        <f t="shared" si="334"/>
        <v>0</v>
      </c>
      <c r="Q229" s="337">
        <f t="shared" ref="Q229" si="338">O229+P229</f>
        <v>52</v>
      </c>
      <c r="R229" s="234">
        <f t="shared" si="335"/>
        <v>29</v>
      </c>
      <c r="S229" s="235">
        <f t="shared" si="335"/>
        <v>0</v>
      </c>
      <c r="T229" s="236">
        <f>R229+S229</f>
        <v>29</v>
      </c>
      <c r="U229" s="258">
        <f t="shared" si="336"/>
        <v>0</v>
      </c>
      <c r="V229" s="337">
        <f t="shared" ref="V229" si="339">T229+U229</f>
        <v>29</v>
      </c>
      <c r="W229" s="238">
        <f t="shared" ref="W229" si="340">IF(Q229=0,0,((V229/Q229)-1)*100)</f>
        <v>-44.230769230769226</v>
      </c>
    </row>
    <row r="230" spans="1:23" ht="12.75" customHeight="1" x14ac:dyDescent="0.2">
      <c r="L230" s="218" t="s">
        <v>14</v>
      </c>
      <c r="M230" s="234">
        <f t="shared" si="333"/>
        <v>34</v>
      </c>
      <c r="N230" s="235">
        <f t="shared" si="333"/>
        <v>0</v>
      </c>
      <c r="O230" s="244">
        <f>M230+N230</f>
        <v>34</v>
      </c>
      <c r="P230" s="258">
        <f t="shared" si="334"/>
        <v>0</v>
      </c>
      <c r="Q230" s="236">
        <f>O230+P230</f>
        <v>34</v>
      </c>
      <c r="R230" s="234">
        <f t="shared" si="335"/>
        <v>19</v>
      </c>
      <c r="S230" s="235">
        <f t="shared" si="335"/>
        <v>0</v>
      </c>
      <c r="T230" s="244">
        <f t="shared" ref="T230:T233" si="341">R230+S230</f>
        <v>19</v>
      </c>
      <c r="U230" s="258">
        <f t="shared" si="336"/>
        <v>0</v>
      </c>
      <c r="V230" s="236">
        <f>T230+U230</f>
        <v>19</v>
      </c>
      <c r="W230" s="238">
        <f>IF(Q230=0,0,((V230/Q230)-1)*100)</f>
        <v>-44.117647058823529</v>
      </c>
    </row>
    <row r="231" spans="1:23" ht="12.75" customHeight="1" thickBot="1" x14ac:dyDescent="0.25">
      <c r="L231" s="218" t="s">
        <v>15</v>
      </c>
      <c r="M231" s="305">
        <f t="shared" si="333"/>
        <v>34</v>
      </c>
      <c r="N231" s="344">
        <f t="shared" si="333"/>
        <v>2</v>
      </c>
      <c r="O231" s="266">
        <f>M231+N231</f>
        <v>36</v>
      </c>
      <c r="P231" s="245">
        <f t="shared" si="334"/>
        <v>0</v>
      </c>
      <c r="Q231" s="345">
        <f>O231+P231</f>
        <v>36</v>
      </c>
      <c r="R231" s="305">
        <f t="shared" si="335"/>
        <v>17</v>
      </c>
      <c r="S231" s="344">
        <f t="shared" si="335"/>
        <v>0</v>
      </c>
      <c r="T231" s="266">
        <f t="shared" si="341"/>
        <v>17</v>
      </c>
      <c r="U231" s="245">
        <f t="shared" si="336"/>
        <v>0</v>
      </c>
      <c r="V231" s="345">
        <f t="shared" ref="V231" si="342">T231+U231</f>
        <v>17</v>
      </c>
      <c r="W231" s="238">
        <f t="shared" ref="W231" si="343">IF(Q231=0,0,((V231/Q231)-1)*100)</f>
        <v>-52.777777777777779</v>
      </c>
    </row>
    <row r="232" spans="1:23" ht="14.25" thickTop="1" thickBot="1" x14ac:dyDescent="0.25">
      <c r="L232" s="239" t="s">
        <v>61</v>
      </c>
      <c r="M232" s="240">
        <f>+M229+M230+M231</f>
        <v>120</v>
      </c>
      <c r="N232" s="241">
        <f t="shared" ref="N232" si="344">+N229+N230+N231</f>
        <v>2</v>
      </c>
      <c r="O232" s="242">
        <f t="shared" ref="O232" si="345">+O229+O230+O231</f>
        <v>122</v>
      </c>
      <c r="P232" s="240">
        <f t="shared" ref="P232" si="346">+P229+P230+P231</f>
        <v>0</v>
      </c>
      <c r="Q232" s="242">
        <f t="shared" ref="Q232" si="347">+Q229+Q230+Q231</f>
        <v>122</v>
      </c>
      <c r="R232" s="240">
        <f>+R229+R230+R231</f>
        <v>65</v>
      </c>
      <c r="S232" s="241">
        <f t="shared" ref="S232:V232" si="348">+S229+S230+S231</f>
        <v>0</v>
      </c>
      <c r="T232" s="242">
        <f t="shared" si="341"/>
        <v>65</v>
      </c>
      <c r="U232" s="240">
        <f t="shared" si="348"/>
        <v>0</v>
      </c>
      <c r="V232" s="242">
        <f t="shared" si="348"/>
        <v>65</v>
      </c>
      <c r="W232" s="243">
        <f>IF(Q232=0,0,((V232/Q232)-1)*100)</f>
        <v>-46.721311475409834</v>
      </c>
    </row>
    <row r="233" spans="1:23" ht="12.75" customHeight="1" thickTop="1" x14ac:dyDescent="0.2">
      <c r="L233" s="218" t="s">
        <v>16</v>
      </c>
      <c r="M233" s="234">
        <f>+M179+M206</f>
        <v>42</v>
      </c>
      <c r="N233" s="235">
        <f>+N179+N206</f>
        <v>3</v>
      </c>
      <c r="O233" s="236">
        <f t="shared" ref="O233:O237" si="349">M233+N233</f>
        <v>45</v>
      </c>
      <c r="P233" s="237">
        <f>+P179+P206</f>
        <v>0</v>
      </c>
      <c r="Q233" s="265">
        <f t="shared" ref="Q233:Q237" si="350">O233+P233</f>
        <v>45</v>
      </c>
      <c r="R233" s="234">
        <f>+R179+R206</f>
        <v>0</v>
      </c>
      <c r="S233" s="235">
        <f>+S179+S206</f>
        <v>0</v>
      </c>
      <c r="T233" s="236">
        <f t="shared" si="341"/>
        <v>0</v>
      </c>
      <c r="U233" s="237">
        <f>+U179+U206</f>
        <v>0</v>
      </c>
      <c r="V233" s="265">
        <f>T233+U233</f>
        <v>0</v>
      </c>
      <c r="W233" s="238">
        <f>IF(Q233=0,0,((V233/Q233)-1)*100)</f>
        <v>-100</v>
      </c>
    </row>
    <row r="234" spans="1:23" ht="12.75" customHeight="1" thickBot="1" x14ac:dyDescent="0.25">
      <c r="L234" s="218" t="s">
        <v>66</v>
      </c>
      <c r="M234" s="234">
        <f>+M180+M207</f>
        <v>37</v>
      </c>
      <c r="N234" s="235">
        <f>+N180+N207</f>
        <v>1</v>
      </c>
      <c r="O234" s="236">
        <f>M234+N234</f>
        <v>38</v>
      </c>
      <c r="P234" s="237">
        <f>+P180+P207</f>
        <v>0</v>
      </c>
      <c r="Q234" s="265">
        <f>O234+P234</f>
        <v>38</v>
      </c>
      <c r="R234" s="234">
        <f>+R180+R207</f>
        <v>0</v>
      </c>
      <c r="S234" s="235">
        <f>+S180+S207</f>
        <v>0</v>
      </c>
      <c r="T234" s="236">
        <f>R234+S234</f>
        <v>0</v>
      </c>
      <c r="U234" s="237">
        <f>+U180+U207</f>
        <v>0</v>
      </c>
      <c r="V234" s="265">
        <f>T234+U234</f>
        <v>0</v>
      </c>
      <c r="W234" s="238">
        <f t="shared" ref="W234:W235" si="351">IF(Q234=0,0,((V234/Q234)-1)*100)</f>
        <v>-100</v>
      </c>
    </row>
    <row r="235" spans="1:23" ht="14.25" thickTop="1" thickBot="1" x14ac:dyDescent="0.25">
      <c r="L235" s="239" t="s">
        <v>67</v>
      </c>
      <c r="M235" s="240">
        <f>M232+M233+M234</f>
        <v>199</v>
      </c>
      <c r="N235" s="241">
        <f t="shared" ref="N235" si="352">N232+N233+N234</f>
        <v>6</v>
      </c>
      <c r="O235" s="242">
        <f t="shared" ref="O235" si="353">O232+O233+O234</f>
        <v>205</v>
      </c>
      <c r="P235" s="240">
        <f t="shared" ref="P235" si="354">P232+P233+P234</f>
        <v>0</v>
      </c>
      <c r="Q235" s="242">
        <f t="shared" ref="Q235" si="355">Q232+Q233+Q234</f>
        <v>205</v>
      </c>
      <c r="R235" s="240">
        <f t="shared" ref="R235" si="356">R232+R233+R234</f>
        <v>65</v>
      </c>
      <c r="S235" s="241">
        <f t="shared" ref="S235" si="357">S232+S233+S234</f>
        <v>0</v>
      </c>
      <c r="T235" s="242">
        <f t="shared" ref="T235" si="358">T232+T233+T234</f>
        <v>65</v>
      </c>
      <c r="U235" s="240">
        <f t="shared" ref="U235" si="359">U232+U233+U234</f>
        <v>0</v>
      </c>
      <c r="V235" s="242">
        <f t="shared" ref="V235" si="360">V232+V233+V234</f>
        <v>65</v>
      </c>
      <c r="W235" s="243">
        <f t="shared" si="351"/>
        <v>-68.292682926829258</v>
      </c>
    </row>
    <row r="236" spans="1:23" ht="14.25" thickTop="1" thickBot="1" x14ac:dyDescent="0.25">
      <c r="L236" s="239" t="s">
        <v>68</v>
      </c>
      <c r="M236" s="240">
        <f>+M228+M232+M233+M234</f>
        <v>346</v>
      </c>
      <c r="N236" s="241">
        <f t="shared" ref="N236:V236" si="361">+N228+N232+N233+N234</f>
        <v>7</v>
      </c>
      <c r="O236" s="242">
        <f t="shared" si="361"/>
        <v>353</v>
      </c>
      <c r="P236" s="240">
        <f t="shared" si="361"/>
        <v>0</v>
      </c>
      <c r="Q236" s="242">
        <f t="shared" si="361"/>
        <v>353</v>
      </c>
      <c r="R236" s="240">
        <f t="shared" si="361"/>
        <v>171</v>
      </c>
      <c r="S236" s="241">
        <f t="shared" si="361"/>
        <v>2</v>
      </c>
      <c r="T236" s="242">
        <f t="shared" si="361"/>
        <v>173</v>
      </c>
      <c r="U236" s="240">
        <f t="shared" si="361"/>
        <v>0</v>
      </c>
      <c r="V236" s="242">
        <f t="shared" si="361"/>
        <v>173</v>
      </c>
      <c r="W236" s="243">
        <f>IF(Q236=0,0,((V236/Q236)-1)*100)</f>
        <v>-50.991501416430594</v>
      </c>
    </row>
    <row r="237" spans="1:23" ht="12.75" customHeight="1" thickTop="1" thickBot="1" x14ac:dyDescent="0.25">
      <c r="L237" s="218" t="s">
        <v>18</v>
      </c>
      <c r="M237" s="234">
        <f>+M183+M210</f>
        <v>37</v>
      </c>
      <c r="N237" s="235">
        <f>+N183+N210</f>
        <v>0</v>
      </c>
      <c r="O237" s="244">
        <f t="shared" si="349"/>
        <v>37</v>
      </c>
      <c r="P237" s="245">
        <f>+P183+P210</f>
        <v>0</v>
      </c>
      <c r="Q237" s="265">
        <f t="shared" si="350"/>
        <v>37</v>
      </c>
      <c r="R237" s="234"/>
      <c r="S237" s="235"/>
      <c r="T237" s="244"/>
      <c r="U237" s="245"/>
      <c r="V237" s="265"/>
      <c r="W237" s="238"/>
    </row>
    <row r="238" spans="1:23" ht="14.25" thickTop="1" thickBot="1" x14ac:dyDescent="0.25">
      <c r="L238" s="246" t="s">
        <v>19</v>
      </c>
      <c r="M238" s="247">
        <f t="shared" ref="M238:Q238" si="362">+M233+M234+M237</f>
        <v>116</v>
      </c>
      <c r="N238" s="247">
        <f t="shared" si="362"/>
        <v>4</v>
      </c>
      <c r="O238" s="248">
        <f t="shared" si="362"/>
        <v>120</v>
      </c>
      <c r="P238" s="249">
        <f t="shared" si="362"/>
        <v>0</v>
      </c>
      <c r="Q238" s="248">
        <f t="shared" si="362"/>
        <v>120</v>
      </c>
      <c r="R238" s="247"/>
      <c r="S238" s="247"/>
      <c r="T238" s="248"/>
      <c r="U238" s="249"/>
      <c r="V238" s="248"/>
      <c r="W238" s="250"/>
    </row>
    <row r="239" spans="1:23" ht="12.75" customHeight="1" thickTop="1" x14ac:dyDescent="0.2">
      <c r="A239" s="324"/>
      <c r="K239" s="324"/>
      <c r="L239" s="218" t="s">
        <v>21</v>
      </c>
      <c r="M239" s="234">
        <f t="shared" ref="M239:N241" si="363">+M185+M212</f>
        <v>31</v>
      </c>
      <c r="N239" s="235">
        <f t="shared" si="363"/>
        <v>2</v>
      </c>
      <c r="O239" s="244">
        <f>M239+N239</f>
        <v>33</v>
      </c>
      <c r="P239" s="251">
        <f>+P185+P212</f>
        <v>0</v>
      </c>
      <c r="Q239" s="265">
        <f>O239+P239</f>
        <v>33</v>
      </c>
      <c r="R239" s="234"/>
      <c r="S239" s="235"/>
      <c r="T239" s="244"/>
      <c r="U239" s="251"/>
      <c r="V239" s="265"/>
      <c r="W239" s="238"/>
    </row>
    <row r="240" spans="1:23" ht="12.75" customHeight="1" x14ac:dyDescent="0.2">
      <c r="A240" s="324"/>
      <c r="K240" s="324"/>
      <c r="L240" s="218" t="s">
        <v>22</v>
      </c>
      <c r="M240" s="234">
        <f t="shared" si="363"/>
        <v>28</v>
      </c>
      <c r="N240" s="235">
        <f t="shared" si="363"/>
        <v>0</v>
      </c>
      <c r="O240" s="244">
        <f>M240+N240</f>
        <v>28</v>
      </c>
      <c r="P240" s="237">
        <f>+P186+P213</f>
        <v>0</v>
      </c>
      <c r="Q240" s="265">
        <f>O240+P240</f>
        <v>28</v>
      </c>
      <c r="R240" s="234"/>
      <c r="S240" s="235"/>
      <c r="T240" s="244"/>
      <c r="U240" s="237"/>
      <c r="V240" s="265"/>
      <c r="W240" s="238"/>
    </row>
    <row r="241" spans="1:23" ht="12.75" customHeight="1" thickBot="1" x14ac:dyDescent="0.25">
      <c r="A241" s="324"/>
      <c r="K241" s="324"/>
      <c r="L241" s="218" t="s">
        <v>23</v>
      </c>
      <c r="M241" s="234">
        <f t="shared" si="363"/>
        <v>29</v>
      </c>
      <c r="N241" s="235">
        <f t="shared" si="363"/>
        <v>0</v>
      </c>
      <c r="O241" s="244">
        <f t="shared" ref="O241" si="364">M241+N241</f>
        <v>29</v>
      </c>
      <c r="P241" s="237">
        <f>+P187+P214</f>
        <v>0</v>
      </c>
      <c r="Q241" s="265">
        <f t="shared" ref="Q241" si="365">O241+P241</f>
        <v>29</v>
      </c>
      <c r="R241" s="234"/>
      <c r="S241" s="235"/>
      <c r="T241" s="244"/>
      <c r="U241" s="237"/>
      <c r="V241" s="265"/>
      <c r="W241" s="238"/>
    </row>
    <row r="242" spans="1:23" ht="14.25" thickTop="1" thickBot="1" x14ac:dyDescent="0.25">
      <c r="L242" s="239" t="s">
        <v>40</v>
      </c>
      <c r="M242" s="240">
        <f t="shared" ref="M242:Q242" si="366">+M239+M240+M241</f>
        <v>88</v>
      </c>
      <c r="N242" s="241">
        <f t="shared" si="366"/>
        <v>2</v>
      </c>
      <c r="O242" s="242">
        <f t="shared" si="366"/>
        <v>90</v>
      </c>
      <c r="P242" s="240">
        <f t="shared" si="366"/>
        <v>0</v>
      </c>
      <c r="Q242" s="242">
        <f t="shared" si="366"/>
        <v>90</v>
      </c>
      <c r="R242" s="240"/>
      <c r="S242" s="241"/>
      <c r="T242" s="242"/>
      <c r="U242" s="240"/>
      <c r="V242" s="242"/>
      <c r="W242" s="243"/>
    </row>
    <row r="243" spans="1:23" ht="14.25" thickTop="1" thickBot="1" x14ac:dyDescent="0.25">
      <c r="L243" s="239" t="s">
        <v>63</v>
      </c>
      <c r="M243" s="240">
        <f t="shared" ref="M243:Q243" si="367">+M228+M232+M238+M242</f>
        <v>471</v>
      </c>
      <c r="N243" s="241">
        <f t="shared" si="367"/>
        <v>9</v>
      </c>
      <c r="O243" s="242">
        <f t="shared" si="367"/>
        <v>480</v>
      </c>
      <c r="P243" s="240">
        <f t="shared" si="367"/>
        <v>0</v>
      </c>
      <c r="Q243" s="242">
        <f t="shared" si="367"/>
        <v>480</v>
      </c>
      <c r="R243" s="240"/>
      <c r="S243" s="241"/>
      <c r="T243" s="242"/>
      <c r="U243" s="240"/>
      <c r="V243" s="242"/>
      <c r="W243" s="243"/>
    </row>
    <row r="244" spans="1:23" ht="13.5" thickTop="1" x14ac:dyDescent="0.2">
      <c r="L244" s="252" t="s">
        <v>60</v>
      </c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</row>
  </sheetData>
  <sheetProtection algorithmName="SHA-512" hashValue="yypt9WoK8FwNtcothm3LQ9tHgAAycY7ULq1YiulcimBu0K3blpx7NcZ5Ddc+ftlAWeMqbdwlD3pNBgGKdoBy1Q==" saltValue="zksqnlTB56TCJ/SAtd+bww==" spinCount="100000" sheet="1" objects="1" scenarios="1"/>
  <mergeCells count="42">
    <mergeCell ref="L192:W192"/>
    <mergeCell ref="L218:W218"/>
    <mergeCell ref="L219:W219"/>
    <mergeCell ref="L137:W137"/>
    <mergeCell ref="L138:W138"/>
    <mergeCell ref="L164:W164"/>
    <mergeCell ref="L165:W165"/>
    <mergeCell ref="L191:W191"/>
    <mergeCell ref="B2:I2"/>
    <mergeCell ref="L2:W2"/>
    <mergeCell ref="B3:I3"/>
    <mergeCell ref="L3:W3"/>
    <mergeCell ref="C5:E5"/>
    <mergeCell ref="F5:H5"/>
    <mergeCell ref="M5:Q5"/>
    <mergeCell ref="R5:V5"/>
    <mergeCell ref="B29:I29"/>
    <mergeCell ref="L29:W29"/>
    <mergeCell ref="B30:I30"/>
    <mergeCell ref="L30:W30"/>
    <mergeCell ref="C32:E32"/>
    <mergeCell ref="F32:H32"/>
    <mergeCell ref="M32:Q32"/>
    <mergeCell ref="R32:V32"/>
    <mergeCell ref="B56:I56"/>
    <mergeCell ref="L56:W56"/>
    <mergeCell ref="B57:I57"/>
    <mergeCell ref="L57:W57"/>
    <mergeCell ref="C59:E59"/>
    <mergeCell ref="F59:H59"/>
    <mergeCell ref="M59:Q59"/>
    <mergeCell ref="R59:V59"/>
    <mergeCell ref="M113:Q113"/>
    <mergeCell ref="R113:V113"/>
    <mergeCell ref="M140:Q140"/>
    <mergeCell ref="R140:V140"/>
    <mergeCell ref="L83:W83"/>
    <mergeCell ref="L84:W84"/>
    <mergeCell ref="L110:W110"/>
    <mergeCell ref="L111:W111"/>
    <mergeCell ref="M86:Q86"/>
    <mergeCell ref="R86:V86"/>
  </mergeCells>
  <conditionalFormatting sqref="K50:K58 A50:A58 A131:A139 K131:K139 K212:K220 A212:A220 K239:K1048576 A239:A1048576 K33:K42 A33:A42 K60:K69 A60:A69 K195:K204 A195:A204 K222:K231 A222:A231 A114:A123 K114:K123 A141:A150 K141:K150 K158:K177 A158:A177 A1:A18 A20:A31 K1:K18 K20:K31 K48 K44:K45 A48 A44:A45 K75 K71:K72 A75 A71:A72 K77:K99 K101:K112 A77:A99 A101:A112 K129 K125:K126 A129 A125:A126 K156 K152:K153 A156 A152:A153 A183:A193 A179:A180 K183:K193 K179:K180 K210 K206:K207 A210 A206:A207 K237 K233:K234 A237 A233:A234">
    <cfRule type="containsText" dxfId="60" priority="614" operator="containsText" text="NOT OK">
      <formula>NOT(ISERROR(SEARCH("NOT OK",A1)))</formula>
    </cfRule>
  </conditionalFormatting>
  <conditionalFormatting sqref="A32 K32">
    <cfRule type="containsText" dxfId="59" priority="455" operator="containsText" text="NOT OK">
      <formula>NOT(ISERROR(SEARCH("NOT OK",A32)))</formula>
    </cfRule>
  </conditionalFormatting>
  <conditionalFormatting sqref="A59 K59">
    <cfRule type="containsText" dxfId="58" priority="454" operator="containsText" text="NOT OK">
      <formula>NOT(ISERROR(SEARCH("NOT OK",A59)))</formula>
    </cfRule>
  </conditionalFormatting>
  <conditionalFormatting sqref="A194 K194">
    <cfRule type="containsText" dxfId="57" priority="451" operator="containsText" text="NOT OK">
      <formula>NOT(ISERROR(SEARCH("NOT OK",A194)))</formula>
    </cfRule>
  </conditionalFormatting>
  <conditionalFormatting sqref="K113 A113">
    <cfRule type="containsText" dxfId="56" priority="453" operator="containsText" text="NOT OK">
      <formula>NOT(ISERROR(SEARCH("NOT OK",A113)))</formula>
    </cfRule>
  </conditionalFormatting>
  <conditionalFormatting sqref="K140 A140">
    <cfRule type="containsText" dxfId="55" priority="452" operator="containsText" text="NOT OK">
      <formula>NOT(ISERROR(SEARCH("NOT OK",A140)))</formula>
    </cfRule>
  </conditionalFormatting>
  <conditionalFormatting sqref="A221 K221">
    <cfRule type="containsText" dxfId="54" priority="450" operator="containsText" text="NOT OK">
      <formula>NOT(ISERROR(SEARCH("NOT OK",A221)))</formula>
    </cfRule>
  </conditionalFormatting>
  <conditionalFormatting sqref="A15:A16 K15:K16">
    <cfRule type="containsText" dxfId="53" priority="449" operator="containsText" text="NOT OK">
      <formula>NOT(ISERROR(SEARCH("NOT OK",A15)))</formula>
    </cfRule>
  </conditionalFormatting>
  <conditionalFormatting sqref="K42 A42">
    <cfRule type="containsText" dxfId="52" priority="448" operator="containsText" text="NOT OK">
      <formula>NOT(ISERROR(SEARCH("NOT OK",A42)))</formula>
    </cfRule>
  </conditionalFormatting>
  <conditionalFormatting sqref="K69 A69">
    <cfRule type="containsText" dxfId="51" priority="446" operator="containsText" text="NOT OK">
      <formula>NOT(ISERROR(SEARCH("NOT OK",A69)))</formula>
    </cfRule>
  </conditionalFormatting>
  <conditionalFormatting sqref="K123 A123">
    <cfRule type="containsText" dxfId="50" priority="443" operator="containsText" text="NOT OK">
      <formula>NOT(ISERROR(SEARCH("NOT OK",A123)))</formula>
    </cfRule>
  </conditionalFormatting>
  <conditionalFormatting sqref="A150 K150">
    <cfRule type="containsText" dxfId="49" priority="441" operator="containsText" text="NOT OK">
      <formula>NOT(ISERROR(SEARCH("NOT OK",A150)))</formula>
    </cfRule>
  </conditionalFormatting>
  <conditionalFormatting sqref="A204 K204">
    <cfRule type="containsText" dxfId="48" priority="438" operator="containsText" text="NOT OK">
      <formula>NOT(ISERROR(SEARCH("NOT OK",A204)))</formula>
    </cfRule>
  </conditionalFormatting>
  <conditionalFormatting sqref="A231 K231">
    <cfRule type="containsText" dxfId="47" priority="436" operator="containsText" text="NOT OK">
      <formula>NOT(ISERROR(SEARCH("NOT OK",A231)))</formula>
    </cfRule>
  </conditionalFormatting>
  <conditionalFormatting sqref="A231 K231">
    <cfRule type="containsText" dxfId="46" priority="434" operator="containsText" text="NOT OK">
      <formula>NOT(ISERROR(SEARCH("NOT OK",A231)))</formula>
    </cfRule>
  </conditionalFormatting>
  <conditionalFormatting sqref="A27 K27">
    <cfRule type="containsText" dxfId="45" priority="409" operator="containsText" text="NOT OK">
      <formula>NOT(ISERROR(SEARCH("NOT OK",A27)))</formula>
    </cfRule>
  </conditionalFormatting>
  <conditionalFormatting sqref="K108 A108">
    <cfRule type="containsText" dxfId="44" priority="404" operator="containsText" text="NOT OK">
      <formula>NOT(ISERROR(SEARCH("NOT OK",A108)))</formula>
    </cfRule>
  </conditionalFormatting>
  <conditionalFormatting sqref="A189 K189">
    <cfRule type="containsText" dxfId="43" priority="398" operator="containsText" text="NOT OK">
      <formula>NOT(ISERROR(SEARCH("NOT OK",A189)))</formula>
    </cfRule>
  </conditionalFormatting>
  <conditionalFormatting sqref="A54 K54">
    <cfRule type="containsText" dxfId="42" priority="333" operator="containsText" text="NOT OK">
      <formula>NOT(ISERROR(SEARCH("NOT OK",A54)))</formula>
    </cfRule>
  </conditionalFormatting>
  <conditionalFormatting sqref="A81 K81">
    <cfRule type="containsText" dxfId="41" priority="331" operator="containsText" text="NOT OK">
      <formula>NOT(ISERROR(SEARCH("NOT OK",A81)))</formula>
    </cfRule>
  </conditionalFormatting>
  <conditionalFormatting sqref="K135 A135">
    <cfRule type="containsText" dxfId="40" priority="330" operator="containsText" text="NOT OK">
      <formula>NOT(ISERROR(SEARCH("NOT OK",A135)))</formula>
    </cfRule>
  </conditionalFormatting>
  <conditionalFormatting sqref="K162 A162">
    <cfRule type="containsText" dxfId="39" priority="328" operator="containsText" text="NOT OK">
      <formula>NOT(ISERROR(SEARCH("NOT OK",A162)))</formula>
    </cfRule>
  </conditionalFormatting>
  <conditionalFormatting sqref="A216 K216">
    <cfRule type="containsText" dxfId="38" priority="326" operator="containsText" text="NOT OK">
      <formula>NOT(ISERROR(SEARCH("NOT OK",A216)))</formula>
    </cfRule>
  </conditionalFormatting>
  <conditionalFormatting sqref="A243 K243">
    <cfRule type="containsText" dxfId="37" priority="324" operator="containsText" text="NOT OK">
      <formula>NOT(ISERROR(SEARCH("NOT OK",A243)))</formula>
    </cfRule>
  </conditionalFormatting>
  <conditionalFormatting sqref="A49:A51 K49:K51">
    <cfRule type="containsText" dxfId="36" priority="181" operator="containsText" text="NOT OK">
      <formula>NOT(ISERROR(SEARCH("NOT OK",A49)))</formula>
    </cfRule>
  </conditionalFormatting>
  <conditionalFormatting sqref="A76:A78 K76:K78">
    <cfRule type="containsText" dxfId="35" priority="177" operator="containsText" text="NOT OK">
      <formula>NOT(ISERROR(SEARCH("NOT OK",A76)))</formula>
    </cfRule>
  </conditionalFormatting>
  <conditionalFormatting sqref="A130:A132 K130:K132">
    <cfRule type="containsText" dxfId="34" priority="173" operator="containsText" text="NOT OK">
      <formula>NOT(ISERROR(SEARCH("NOT OK",A130)))</formula>
    </cfRule>
  </conditionalFormatting>
  <conditionalFormatting sqref="A157:A159 K157:K159">
    <cfRule type="containsText" dxfId="33" priority="170" operator="containsText" text="NOT OK">
      <formula>NOT(ISERROR(SEARCH("NOT OK",A157)))</formula>
    </cfRule>
  </conditionalFormatting>
  <conditionalFormatting sqref="K211:K213 A211:A213">
    <cfRule type="containsText" dxfId="32" priority="167" operator="containsText" text="NOT OK">
      <formula>NOT(ISERROR(SEARCH("NOT OK",A211)))</formula>
    </cfRule>
  </conditionalFormatting>
  <conditionalFormatting sqref="K238:K240 A238:A240">
    <cfRule type="containsText" dxfId="31" priority="164" operator="containsText" text="NOT OK">
      <formula>NOT(ISERROR(SEARCH("NOT OK",A238)))</formula>
    </cfRule>
  </conditionalFormatting>
  <conditionalFormatting sqref="A20 K20">
    <cfRule type="containsText" dxfId="30" priority="117" operator="containsText" text="NOT OK">
      <formula>NOT(ISERROR(SEARCH("NOT OK",A20)))</formula>
    </cfRule>
  </conditionalFormatting>
  <conditionalFormatting sqref="K101 A101">
    <cfRule type="containsText" dxfId="29" priority="114" operator="containsText" text="NOT OK">
      <formula>NOT(ISERROR(SEARCH("NOT OK",A101)))</formula>
    </cfRule>
  </conditionalFormatting>
  <conditionalFormatting sqref="K43 A43">
    <cfRule type="containsText" dxfId="28" priority="59" operator="containsText" text="NOT OK">
      <formula>NOT(ISERROR(SEARCH("NOT OK",A43)))</formula>
    </cfRule>
  </conditionalFormatting>
  <conditionalFormatting sqref="K232 A232">
    <cfRule type="containsText" dxfId="27" priority="51" operator="containsText" text="NOT OK">
      <formula>NOT(ISERROR(SEARCH("NOT OK",A232)))</formula>
    </cfRule>
  </conditionalFormatting>
  <conditionalFormatting sqref="A43 K43">
    <cfRule type="containsText" dxfId="26" priority="58" operator="containsText" text="NOT OK">
      <formula>NOT(ISERROR(SEARCH("NOT OK",A43)))</formula>
    </cfRule>
  </conditionalFormatting>
  <conditionalFormatting sqref="K19 A19">
    <cfRule type="containsText" dxfId="25" priority="49" operator="containsText" text="NOT OK">
      <formula>NOT(ISERROR(SEARCH("NOT OK",A19)))</formula>
    </cfRule>
  </conditionalFormatting>
  <conditionalFormatting sqref="K70 A70">
    <cfRule type="containsText" dxfId="24" priority="46" operator="containsText" text="NOT OK">
      <formula>NOT(ISERROR(SEARCH("NOT OK",A70)))</formula>
    </cfRule>
  </conditionalFormatting>
  <conditionalFormatting sqref="A70 K70">
    <cfRule type="containsText" dxfId="23" priority="45" operator="containsText" text="NOT OK">
      <formula>NOT(ISERROR(SEARCH("NOT OK",A70)))</formula>
    </cfRule>
  </conditionalFormatting>
  <conditionalFormatting sqref="K100 A100">
    <cfRule type="containsText" dxfId="22" priority="38" operator="containsText" text="NOT OK">
      <formula>NOT(ISERROR(SEARCH("NOT OK",A100)))</formula>
    </cfRule>
  </conditionalFormatting>
  <conditionalFormatting sqref="A124 K124">
    <cfRule type="containsText" dxfId="21" priority="37" operator="containsText" text="NOT OK">
      <formula>NOT(ISERROR(SEARCH("NOT OK",A124)))</formula>
    </cfRule>
  </conditionalFormatting>
  <conditionalFormatting sqref="A151 K151">
    <cfRule type="containsText" dxfId="20" priority="32" operator="containsText" text="NOT OK">
      <formula>NOT(ISERROR(SEARCH("NOT OK",A151)))</formula>
    </cfRule>
  </conditionalFormatting>
  <conditionalFormatting sqref="A182 K182">
    <cfRule type="containsText" dxfId="19" priority="25" operator="containsText" text="NOT OK">
      <formula>NOT(ISERROR(SEARCH("NOT OK",A182)))</formula>
    </cfRule>
  </conditionalFormatting>
  <conditionalFormatting sqref="K181 A181">
    <cfRule type="containsText" dxfId="18" priority="24" operator="containsText" text="NOT OK">
      <formula>NOT(ISERROR(SEARCH("NOT OK",A181)))</formula>
    </cfRule>
  </conditionalFormatting>
  <conditionalFormatting sqref="K178 A178">
    <cfRule type="containsText" dxfId="17" priority="26" operator="containsText" text="NOT OK">
      <formula>NOT(ISERROR(SEARCH("NOT OK",A178)))</formula>
    </cfRule>
  </conditionalFormatting>
  <conditionalFormatting sqref="K205 A205">
    <cfRule type="containsText" dxfId="16" priority="23" operator="containsText" text="NOT OK">
      <formula>NOT(ISERROR(SEARCH("NOT OK",A205)))</formula>
    </cfRule>
  </conditionalFormatting>
  <conditionalFormatting sqref="A47 K47">
    <cfRule type="containsText" dxfId="15" priority="16" operator="containsText" text="NOT OK">
      <formula>NOT(ISERROR(SEARCH("NOT OK",A47)))</formula>
    </cfRule>
  </conditionalFormatting>
  <conditionalFormatting sqref="A47 K47">
    <cfRule type="containsText" dxfId="14" priority="15" operator="containsText" text="NOT OK">
      <formula>NOT(ISERROR(SEARCH("NOT OK",A47)))</formula>
    </cfRule>
  </conditionalFormatting>
  <conditionalFormatting sqref="K46 A46">
    <cfRule type="containsText" dxfId="13" priority="14" operator="containsText" text="NOT OK">
      <formula>NOT(ISERROR(SEARCH("NOT OK",A46)))</formula>
    </cfRule>
  </conditionalFormatting>
  <conditionalFormatting sqref="A74 K74">
    <cfRule type="containsText" dxfId="12" priority="13" operator="containsText" text="NOT OK">
      <formula>NOT(ISERROR(SEARCH("NOT OK",A74)))</formula>
    </cfRule>
  </conditionalFormatting>
  <conditionalFormatting sqref="A74 K74">
    <cfRule type="containsText" dxfId="11" priority="12" operator="containsText" text="NOT OK">
      <formula>NOT(ISERROR(SEARCH("NOT OK",A74)))</formula>
    </cfRule>
  </conditionalFormatting>
  <conditionalFormatting sqref="K73 A73">
    <cfRule type="containsText" dxfId="10" priority="11" operator="containsText" text="NOT OK">
      <formula>NOT(ISERROR(SEARCH("NOT OK",A73)))</formula>
    </cfRule>
  </conditionalFormatting>
  <conditionalFormatting sqref="K128 A128">
    <cfRule type="containsText" dxfId="9" priority="10" operator="containsText" text="NOT OK">
      <formula>NOT(ISERROR(SEARCH("NOT OK",A128)))</formula>
    </cfRule>
  </conditionalFormatting>
  <conditionalFormatting sqref="K128 A128">
    <cfRule type="containsText" dxfId="8" priority="9" operator="containsText" text="NOT OK">
      <formula>NOT(ISERROR(SEARCH("NOT OK",A128)))</formula>
    </cfRule>
  </conditionalFormatting>
  <conditionalFormatting sqref="K127 A127">
    <cfRule type="containsText" dxfId="7" priority="8" operator="containsText" text="NOT OK">
      <formula>NOT(ISERROR(SEARCH("NOT OK",A127)))</formula>
    </cfRule>
  </conditionalFormatting>
  <conditionalFormatting sqref="K155 A155">
    <cfRule type="containsText" dxfId="6" priority="7" operator="containsText" text="NOT OK">
      <formula>NOT(ISERROR(SEARCH("NOT OK",A155)))</formula>
    </cfRule>
  </conditionalFormatting>
  <conditionalFormatting sqref="K155 A155">
    <cfRule type="containsText" dxfId="5" priority="6" operator="containsText" text="NOT OK">
      <formula>NOT(ISERROR(SEARCH("NOT OK",A155)))</formula>
    </cfRule>
  </conditionalFormatting>
  <conditionalFormatting sqref="K154 A154">
    <cfRule type="containsText" dxfId="4" priority="5" operator="containsText" text="NOT OK">
      <formula>NOT(ISERROR(SEARCH("NOT OK",A154)))</formula>
    </cfRule>
  </conditionalFormatting>
  <conditionalFormatting sqref="A209 K209">
    <cfRule type="containsText" dxfId="3" priority="4" operator="containsText" text="NOT OK">
      <formula>NOT(ISERROR(SEARCH("NOT OK",A209)))</formula>
    </cfRule>
  </conditionalFormatting>
  <conditionalFormatting sqref="K208 A208">
    <cfRule type="containsText" dxfId="2" priority="3" operator="containsText" text="NOT OK">
      <formula>NOT(ISERROR(SEARCH("NOT OK",A208)))</formula>
    </cfRule>
  </conditionalFormatting>
  <conditionalFormatting sqref="A236 K236">
    <cfRule type="containsText" dxfId="1" priority="2" operator="containsText" text="NOT OK">
      <formula>NOT(ISERROR(SEARCH("NOT OK",A236)))</formula>
    </cfRule>
  </conditionalFormatting>
  <conditionalFormatting sqref="K235 A235">
    <cfRule type="containsText" dxfId="0" priority="1" operator="containsText" text="NOT OK">
      <formula>NOT(ISERROR(SEARCH("NOT OK",A235)))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Airports of Thailand Public Company Limited</oddHeader>
  </headerFooter>
  <rowBreaks count="2" manualBreakCount="2">
    <brk id="82" min="11" max="22" man="1"/>
    <brk id="163" min="1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Lcc_BKK+DMK</vt:lpstr>
      <vt:lpstr>Lcc_BKK</vt:lpstr>
      <vt:lpstr>Lcc_DMK</vt:lpstr>
      <vt:lpstr>Lcc_CNX</vt:lpstr>
      <vt:lpstr>Lcc_CNX (2)</vt:lpstr>
      <vt:lpstr>Lcc_HDY</vt:lpstr>
      <vt:lpstr>Lcc_HKT</vt:lpstr>
      <vt:lpstr>Lcc_CEI</vt:lpstr>
      <vt:lpstr>Lcc_TOTAL</vt:lpstr>
      <vt:lpstr>Lcc_BKK!Print_Area</vt:lpstr>
      <vt:lpstr>'Lcc_BKK+DMK'!Print_Area</vt:lpstr>
      <vt:lpstr>Lcc_CEI!Print_Area</vt:lpstr>
      <vt:lpstr>Lcc_CNX!Print_Area</vt:lpstr>
      <vt:lpstr>Lcc_DMK!Print_Area</vt:lpstr>
      <vt:lpstr>Lcc_HDY!Print_Area</vt:lpstr>
      <vt:lpstr>Lcc_HKT!Print_Area</vt:lpstr>
      <vt:lpstr>Lcc_TOTAL!Print_Area</vt:lpstr>
    </vt:vector>
  </TitlesOfParts>
  <Company>AOT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นางสาว ณัฐกฤตา ติตถะสิริ</cp:lastModifiedBy>
  <cp:lastPrinted>2020-06-19T03:55:02Z</cp:lastPrinted>
  <dcterms:created xsi:type="dcterms:W3CDTF">2013-10-03T09:45:59Z</dcterms:created>
  <dcterms:modified xsi:type="dcterms:W3CDTF">2020-06-19T07:59:04Z</dcterms:modified>
</cp:coreProperties>
</file>