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attakitta.t\Desktop\12 ตาราง(รายเดือน)\13_Jan2020\"/>
    </mc:Choice>
  </mc:AlternateContent>
  <xr:revisionPtr revIDLastSave="0" documentId="13_ncr:1_{D343BE93-C6B5-426D-B200-2EA05473F1FC}" xr6:coauthVersionLast="45" xr6:coauthVersionMax="45" xr10:uidLastSave="{00000000-0000-0000-0000-000000000000}"/>
  <bookViews>
    <workbookView xWindow="-120" yWindow="-120" windowWidth="29040" windowHeight="15840" tabRatio="627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\D">#REF!</definedName>
    <definedName name="\I">#REF!</definedName>
    <definedName name="\R">#REF!</definedName>
    <definedName name="_Order1" hidden="1">0</definedName>
    <definedName name="j">#REF!</definedName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Lcc_CEI!$B$2:$I$82,Lcc_CEI!$L$2:$W$244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5" i="13"/>
  <c r="C25" i="14"/>
  <c r="C25" i="15"/>
  <c r="C25" i="16"/>
  <c r="C25" i="17"/>
  <c r="C17" i="1"/>
  <c r="C17" i="13"/>
  <c r="C17" i="14"/>
  <c r="C17" i="15"/>
  <c r="C17" i="16"/>
  <c r="C17" i="17"/>
  <c r="T91" i="17" l="1"/>
  <c r="T193" i="17" l="1"/>
  <c r="T192" i="17"/>
  <c r="T191" i="17"/>
  <c r="T167" i="17"/>
  <c r="T166" i="17"/>
  <c r="T165" i="17"/>
  <c r="T115" i="17"/>
  <c r="T114" i="17"/>
  <c r="T113" i="17"/>
  <c r="T89" i="17"/>
  <c r="T88" i="17"/>
  <c r="T87" i="17"/>
  <c r="T37" i="17"/>
  <c r="T36" i="17"/>
  <c r="T35" i="17"/>
  <c r="T11" i="17"/>
  <c r="T10" i="17"/>
  <c r="T9" i="17"/>
  <c r="T193" i="16"/>
  <c r="T192" i="16"/>
  <c r="T191" i="16"/>
  <c r="T167" i="16"/>
  <c r="T166" i="16"/>
  <c r="T165" i="16"/>
  <c r="T115" i="16"/>
  <c r="T114" i="16"/>
  <c r="T113" i="16"/>
  <c r="T89" i="16"/>
  <c r="T88" i="16"/>
  <c r="T87" i="16"/>
  <c r="T193" i="15"/>
  <c r="T192" i="15"/>
  <c r="T191" i="15"/>
  <c r="T167" i="15"/>
  <c r="T166" i="15"/>
  <c r="T165" i="15"/>
  <c r="T115" i="15"/>
  <c r="T114" i="15"/>
  <c r="T113" i="15"/>
  <c r="T89" i="15"/>
  <c r="T88" i="15"/>
  <c r="T87" i="15"/>
  <c r="T37" i="15"/>
  <c r="V37" i="15" s="1"/>
  <c r="T36" i="15"/>
  <c r="V36" i="15" s="1"/>
  <c r="T35" i="15"/>
  <c r="V35" i="15" s="1"/>
  <c r="T11" i="15"/>
  <c r="T10" i="15"/>
  <c r="T9" i="15"/>
  <c r="T193" i="14"/>
  <c r="T192" i="14"/>
  <c r="T191" i="14"/>
  <c r="T167" i="14"/>
  <c r="T166" i="14"/>
  <c r="T165" i="14"/>
  <c r="T115" i="14"/>
  <c r="T114" i="14"/>
  <c r="T113" i="14"/>
  <c r="T89" i="14"/>
  <c r="T88" i="14"/>
  <c r="T87" i="14"/>
  <c r="T37" i="14"/>
  <c r="T36" i="14"/>
  <c r="T35" i="14"/>
  <c r="T11" i="14"/>
  <c r="T10" i="14"/>
  <c r="T9" i="14"/>
  <c r="T193" i="13"/>
  <c r="T192" i="13"/>
  <c r="T191" i="13"/>
  <c r="T167" i="13"/>
  <c r="T166" i="13"/>
  <c r="T165" i="13"/>
  <c r="T115" i="13"/>
  <c r="T114" i="13"/>
  <c r="T113" i="13"/>
  <c r="T89" i="13"/>
  <c r="T88" i="13"/>
  <c r="T87" i="13"/>
  <c r="T37" i="13"/>
  <c r="T36" i="13"/>
  <c r="T35" i="13"/>
  <c r="T11" i="13"/>
  <c r="T10" i="13"/>
  <c r="T9" i="13"/>
  <c r="T193" i="1"/>
  <c r="T192" i="1"/>
  <c r="T191" i="1"/>
  <c r="T167" i="1"/>
  <c r="T166" i="1"/>
  <c r="T165" i="1"/>
  <c r="T115" i="1"/>
  <c r="V115" i="1" s="1"/>
  <c r="T114" i="1"/>
  <c r="V114" i="1" s="1"/>
  <c r="T113" i="1"/>
  <c r="V113" i="1" s="1"/>
  <c r="T89" i="1"/>
  <c r="V89" i="1" s="1"/>
  <c r="T88" i="1"/>
  <c r="V88" i="1" s="1"/>
  <c r="T87" i="1"/>
  <c r="V87" i="1" s="1"/>
  <c r="T37" i="1"/>
  <c r="V37" i="1" s="1"/>
  <c r="T36" i="1"/>
  <c r="V36" i="1" s="1"/>
  <c r="T35" i="1"/>
  <c r="V35" i="1" s="1"/>
  <c r="T11" i="1"/>
  <c r="V11" i="1" s="1"/>
  <c r="T10" i="1"/>
  <c r="V10" i="1" s="1"/>
  <c r="T9" i="1"/>
  <c r="V9" i="1" s="1"/>
  <c r="P232" i="13" l="1"/>
  <c r="N232" i="13"/>
  <c r="M232" i="13"/>
  <c r="P231" i="13"/>
  <c r="N231" i="13"/>
  <c r="M231" i="13"/>
  <c r="P230" i="13"/>
  <c r="N230" i="13"/>
  <c r="M230" i="13"/>
  <c r="P228" i="13"/>
  <c r="N228" i="13"/>
  <c r="M228" i="13"/>
  <c r="P227" i="13"/>
  <c r="N227" i="13"/>
  <c r="M227" i="13"/>
  <c r="P226" i="13"/>
  <c r="N226" i="13"/>
  <c r="M226" i="13"/>
  <c r="P224" i="13"/>
  <c r="N224" i="13"/>
  <c r="M224" i="13"/>
  <c r="P223" i="13"/>
  <c r="N223" i="13"/>
  <c r="M223" i="13"/>
  <c r="P221" i="13"/>
  <c r="N221" i="13"/>
  <c r="M221" i="13"/>
  <c r="P219" i="13"/>
  <c r="N219" i="13"/>
  <c r="M219" i="13"/>
  <c r="P218" i="13"/>
  <c r="N218" i="13"/>
  <c r="M218" i="13"/>
  <c r="P217" i="13"/>
  <c r="N217" i="13"/>
  <c r="M217" i="13"/>
  <c r="P207" i="13"/>
  <c r="N207" i="13"/>
  <c r="M207" i="13"/>
  <c r="O206" i="13"/>
  <c r="Q206" i="13" s="1"/>
  <c r="O205" i="13"/>
  <c r="Q205" i="13" s="1"/>
  <c r="O204" i="13"/>
  <c r="Q204" i="13" s="1"/>
  <c r="P203" i="13"/>
  <c r="N203" i="13"/>
  <c r="M203" i="13"/>
  <c r="O202" i="13"/>
  <c r="Q202" i="13" s="1"/>
  <c r="O201" i="13"/>
  <c r="Q201" i="13" s="1"/>
  <c r="O200" i="13"/>
  <c r="Q200" i="13" s="1"/>
  <c r="P199" i="13"/>
  <c r="N199" i="13"/>
  <c r="M199" i="13"/>
  <c r="O198" i="13"/>
  <c r="Q198" i="13" s="1"/>
  <c r="O197" i="13"/>
  <c r="Q197" i="13" s="1"/>
  <c r="O195" i="13"/>
  <c r="P194" i="13"/>
  <c r="P196" i="13" s="1"/>
  <c r="N194" i="13"/>
  <c r="N196" i="13" s="1"/>
  <c r="M194" i="13"/>
  <c r="M196" i="13" s="1"/>
  <c r="O193" i="13"/>
  <c r="Q193" i="13" s="1"/>
  <c r="O192" i="13"/>
  <c r="Q192" i="13" s="1"/>
  <c r="O191" i="13"/>
  <c r="Q191" i="13" s="1"/>
  <c r="P181" i="13"/>
  <c r="N181" i="13"/>
  <c r="M181" i="13"/>
  <c r="O180" i="13"/>
  <c r="Q180" i="13" s="1"/>
  <c r="O179" i="13"/>
  <c r="Q179" i="13" s="1"/>
  <c r="O178" i="13"/>
  <c r="P177" i="13"/>
  <c r="N177" i="13"/>
  <c r="M177" i="13"/>
  <c r="O176" i="13"/>
  <c r="Q176" i="13" s="1"/>
  <c r="O175" i="13"/>
  <c r="Q175" i="13" s="1"/>
  <c r="O174" i="13"/>
  <c r="P173" i="13"/>
  <c r="N173" i="13"/>
  <c r="M173" i="13"/>
  <c r="O172" i="13"/>
  <c r="Q172" i="13" s="1"/>
  <c r="O171" i="13"/>
  <c r="Q171" i="13" s="1"/>
  <c r="O169" i="13"/>
  <c r="Q169" i="13" s="1"/>
  <c r="P168" i="13"/>
  <c r="P170" i="13" s="1"/>
  <c r="N168" i="13"/>
  <c r="N170" i="13" s="1"/>
  <c r="M168" i="13"/>
  <c r="M170" i="13" s="1"/>
  <c r="O167" i="13"/>
  <c r="Q167" i="13" s="1"/>
  <c r="O166" i="13"/>
  <c r="Q166" i="13" s="1"/>
  <c r="O165" i="13"/>
  <c r="Q165" i="13" s="1"/>
  <c r="P154" i="13"/>
  <c r="N154" i="13"/>
  <c r="M154" i="13"/>
  <c r="P153" i="13"/>
  <c r="N153" i="13"/>
  <c r="M153" i="13"/>
  <c r="P152" i="13"/>
  <c r="N152" i="13"/>
  <c r="M152" i="13"/>
  <c r="P150" i="13"/>
  <c r="N150" i="13"/>
  <c r="M150" i="13"/>
  <c r="P149" i="13"/>
  <c r="N149" i="13"/>
  <c r="M149" i="13"/>
  <c r="P148" i="13"/>
  <c r="N148" i="13"/>
  <c r="M148" i="13"/>
  <c r="P146" i="13"/>
  <c r="N146" i="13"/>
  <c r="M146" i="13"/>
  <c r="P145" i="13"/>
  <c r="N145" i="13"/>
  <c r="M145" i="13"/>
  <c r="P143" i="13"/>
  <c r="N143" i="13"/>
  <c r="M143" i="13"/>
  <c r="P141" i="13"/>
  <c r="N141" i="13"/>
  <c r="M141" i="13"/>
  <c r="P140" i="13"/>
  <c r="N140" i="13"/>
  <c r="M140" i="13"/>
  <c r="P139" i="13"/>
  <c r="N139" i="13"/>
  <c r="M139" i="13"/>
  <c r="P129" i="13"/>
  <c r="N129" i="13"/>
  <c r="M129" i="13"/>
  <c r="O128" i="13"/>
  <c r="Q128" i="13" s="1"/>
  <c r="O127" i="13"/>
  <c r="Q127" i="13" s="1"/>
  <c r="O126" i="13"/>
  <c r="Q126" i="13" s="1"/>
  <c r="P125" i="13"/>
  <c r="N125" i="13"/>
  <c r="M125" i="13"/>
  <c r="O124" i="13"/>
  <c r="Q124" i="13" s="1"/>
  <c r="O123" i="13"/>
  <c r="Q123" i="13" s="1"/>
  <c r="O122" i="13"/>
  <c r="Q122" i="13" s="1"/>
  <c r="P121" i="13"/>
  <c r="N121" i="13"/>
  <c r="M121" i="13"/>
  <c r="O120" i="13"/>
  <c r="Q120" i="13" s="1"/>
  <c r="O119" i="13"/>
  <c r="Q119" i="13" s="1"/>
  <c r="O117" i="13"/>
  <c r="P116" i="13"/>
  <c r="P118" i="13" s="1"/>
  <c r="N116" i="13"/>
  <c r="N118" i="13" s="1"/>
  <c r="M116" i="13"/>
  <c r="M118" i="13" s="1"/>
  <c r="O115" i="13"/>
  <c r="Q115" i="13" s="1"/>
  <c r="O114" i="13"/>
  <c r="Q114" i="13" s="1"/>
  <c r="O113" i="13"/>
  <c r="Q113" i="13" s="1"/>
  <c r="P103" i="13"/>
  <c r="N103" i="13"/>
  <c r="M103" i="13"/>
  <c r="O102" i="13"/>
  <c r="Q102" i="13" s="1"/>
  <c r="O101" i="13"/>
  <c r="Q101" i="13" s="1"/>
  <c r="O100" i="13"/>
  <c r="P99" i="13"/>
  <c r="N99" i="13"/>
  <c r="M99" i="13"/>
  <c r="O98" i="13"/>
  <c r="Q98" i="13" s="1"/>
  <c r="O97" i="13"/>
  <c r="Q97" i="13" s="1"/>
  <c r="O96" i="13"/>
  <c r="Q96" i="13" s="1"/>
  <c r="P95" i="13"/>
  <c r="N95" i="13"/>
  <c r="M95" i="13"/>
  <c r="O94" i="13"/>
  <c r="Q94" i="13" s="1"/>
  <c r="O93" i="13"/>
  <c r="Q93" i="13" s="1"/>
  <c r="O91" i="13"/>
  <c r="Q91" i="13" s="1"/>
  <c r="P90" i="13"/>
  <c r="P92" i="13" s="1"/>
  <c r="N90" i="13"/>
  <c r="N92" i="13" s="1"/>
  <c r="M90" i="13"/>
  <c r="M92" i="13" s="1"/>
  <c r="O89" i="13"/>
  <c r="Q89" i="13" s="1"/>
  <c r="O88" i="13"/>
  <c r="Q88" i="13" s="1"/>
  <c r="O87" i="13"/>
  <c r="P76" i="13"/>
  <c r="N76" i="13"/>
  <c r="M76" i="13"/>
  <c r="P75" i="13"/>
  <c r="N75" i="13"/>
  <c r="M75" i="13"/>
  <c r="P74" i="13"/>
  <c r="N74" i="13"/>
  <c r="M74" i="13"/>
  <c r="P72" i="13"/>
  <c r="N72" i="13"/>
  <c r="M72" i="13"/>
  <c r="P71" i="13"/>
  <c r="N71" i="13"/>
  <c r="M71" i="13"/>
  <c r="P70" i="13"/>
  <c r="N70" i="13"/>
  <c r="M70" i="13"/>
  <c r="P68" i="13"/>
  <c r="N68" i="13"/>
  <c r="M68" i="13"/>
  <c r="P67" i="13"/>
  <c r="N67" i="13"/>
  <c r="M67" i="13"/>
  <c r="P65" i="13"/>
  <c r="N65" i="13"/>
  <c r="M65" i="13"/>
  <c r="P63" i="13"/>
  <c r="N63" i="13"/>
  <c r="M63" i="13"/>
  <c r="P62" i="13"/>
  <c r="N62" i="13"/>
  <c r="M62" i="13"/>
  <c r="P61" i="13"/>
  <c r="N61" i="13"/>
  <c r="M61" i="13"/>
  <c r="P51" i="13"/>
  <c r="N51" i="13"/>
  <c r="M51" i="13"/>
  <c r="O50" i="13"/>
  <c r="Q50" i="13" s="1"/>
  <c r="O49" i="13"/>
  <c r="Q49" i="13" s="1"/>
  <c r="O48" i="13"/>
  <c r="Q48" i="13" s="1"/>
  <c r="P47" i="13"/>
  <c r="N47" i="13"/>
  <c r="M47" i="13"/>
  <c r="O46" i="13"/>
  <c r="Q46" i="13" s="1"/>
  <c r="O45" i="13"/>
  <c r="Q45" i="13" s="1"/>
  <c r="O44" i="13"/>
  <c r="P43" i="13"/>
  <c r="N43" i="13"/>
  <c r="M43" i="13"/>
  <c r="O42" i="13"/>
  <c r="Q42" i="13" s="1"/>
  <c r="O41" i="13"/>
  <c r="Q41" i="13" s="1"/>
  <c r="O39" i="13"/>
  <c r="P38" i="13"/>
  <c r="P40" i="13" s="1"/>
  <c r="N38" i="13"/>
  <c r="N40" i="13" s="1"/>
  <c r="M38" i="13"/>
  <c r="M40" i="13" s="1"/>
  <c r="O37" i="13"/>
  <c r="Q37" i="13" s="1"/>
  <c r="O36" i="13"/>
  <c r="Q36" i="13" s="1"/>
  <c r="O35" i="13"/>
  <c r="P25" i="13"/>
  <c r="N25" i="13"/>
  <c r="M25" i="13"/>
  <c r="O24" i="13"/>
  <c r="Q24" i="13" s="1"/>
  <c r="O23" i="13"/>
  <c r="Q23" i="13" s="1"/>
  <c r="O22" i="13"/>
  <c r="P21" i="13"/>
  <c r="N21" i="13"/>
  <c r="M21" i="13"/>
  <c r="O20" i="13"/>
  <c r="Q20" i="13" s="1"/>
  <c r="O19" i="13"/>
  <c r="Q19" i="13" s="1"/>
  <c r="O18" i="13"/>
  <c r="P17" i="13"/>
  <c r="N17" i="13"/>
  <c r="M17" i="13"/>
  <c r="O16" i="13"/>
  <c r="Q16" i="13" s="1"/>
  <c r="O15" i="13"/>
  <c r="Q15" i="13" s="1"/>
  <c r="O13" i="13"/>
  <c r="Q13" i="13" s="1"/>
  <c r="P12" i="13"/>
  <c r="P14" i="13" s="1"/>
  <c r="N12" i="13"/>
  <c r="N14" i="13" s="1"/>
  <c r="M12" i="13"/>
  <c r="M14" i="13" s="1"/>
  <c r="O11" i="13"/>
  <c r="Q11" i="13" s="1"/>
  <c r="O10" i="13"/>
  <c r="Q10" i="13" s="1"/>
  <c r="O9" i="13"/>
  <c r="Q9" i="13" s="1"/>
  <c r="P232" i="14"/>
  <c r="N232" i="14"/>
  <c r="M232" i="14"/>
  <c r="P231" i="14"/>
  <c r="N231" i="14"/>
  <c r="M231" i="14"/>
  <c r="O231" i="14" s="1"/>
  <c r="P230" i="14"/>
  <c r="N230" i="14"/>
  <c r="M230" i="14"/>
  <c r="P228" i="14"/>
  <c r="N228" i="14"/>
  <c r="M228" i="14"/>
  <c r="P227" i="14"/>
  <c r="N227" i="14"/>
  <c r="M227" i="14"/>
  <c r="P226" i="14"/>
  <c r="N226" i="14"/>
  <c r="M226" i="14"/>
  <c r="P224" i="14"/>
  <c r="N224" i="14"/>
  <c r="O224" i="14" s="1"/>
  <c r="M224" i="14"/>
  <c r="P223" i="14"/>
  <c r="N223" i="14"/>
  <c r="M223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M220" i="14" s="1"/>
  <c r="M222" i="14" s="1"/>
  <c r="P207" i="14"/>
  <c r="N207" i="14"/>
  <c r="M207" i="14"/>
  <c r="O206" i="14"/>
  <c r="Q206" i="14" s="1"/>
  <c r="O205" i="14"/>
  <c r="Q205" i="14" s="1"/>
  <c r="O204" i="14"/>
  <c r="Q204" i="14" s="1"/>
  <c r="P203" i="14"/>
  <c r="N203" i="14"/>
  <c r="M203" i="14"/>
  <c r="O202" i="14"/>
  <c r="Q202" i="14" s="1"/>
  <c r="O201" i="14"/>
  <c r="Q201" i="14" s="1"/>
  <c r="O200" i="14"/>
  <c r="P199" i="14"/>
  <c r="N199" i="14"/>
  <c r="M199" i="14"/>
  <c r="O198" i="14"/>
  <c r="Q198" i="14" s="1"/>
  <c r="O197" i="14"/>
  <c r="O195" i="14"/>
  <c r="Q195" i="14" s="1"/>
  <c r="P194" i="14"/>
  <c r="P196" i="14" s="1"/>
  <c r="N194" i="14"/>
  <c r="N196" i="14" s="1"/>
  <c r="M194" i="14"/>
  <c r="M196" i="14" s="1"/>
  <c r="O193" i="14"/>
  <c r="Q193" i="14" s="1"/>
  <c r="O192" i="14"/>
  <c r="Q192" i="14" s="1"/>
  <c r="O191" i="14"/>
  <c r="P181" i="14"/>
  <c r="N181" i="14"/>
  <c r="M181" i="14"/>
  <c r="O180" i="14"/>
  <c r="Q180" i="14" s="1"/>
  <c r="O179" i="14"/>
  <c r="Q179" i="14" s="1"/>
  <c r="O178" i="14"/>
  <c r="P177" i="14"/>
  <c r="N177" i="14"/>
  <c r="M177" i="14"/>
  <c r="O176" i="14"/>
  <c r="Q176" i="14" s="1"/>
  <c r="O175" i="14"/>
  <c r="Q175" i="14" s="1"/>
  <c r="O174" i="14"/>
  <c r="Q174" i="14" s="1"/>
  <c r="P173" i="14"/>
  <c r="N173" i="14"/>
  <c r="M173" i="14"/>
  <c r="O172" i="14"/>
  <c r="Q172" i="14" s="1"/>
  <c r="O171" i="14"/>
  <c r="Q171" i="14" s="1"/>
  <c r="O169" i="14"/>
  <c r="P168" i="14"/>
  <c r="P170" i="14" s="1"/>
  <c r="N168" i="14"/>
  <c r="N170" i="14" s="1"/>
  <c r="M168" i="14"/>
  <c r="M170" i="14" s="1"/>
  <c r="O167" i="14"/>
  <c r="Q167" i="14" s="1"/>
  <c r="O166" i="14"/>
  <c r="Q166" i="14" s="1"/>
  <c r="O165" i="14"/>
  <c r="Q165" i="14" s="1"/>
  <c r="P154" i="14"/>
  <c r="N154" i="14"/>
  <c r="M154" i="14"/>
  <c r="P153" i="14"/>
  <c r="N153" i="14"/>
  <c r="M153" i="14"/>
  <c r="P152" i="14"/>
  <c r="N152" i="14"/>
  <c r="M152" i="14"/>
  <c r="P150" i="14"/>
  <c r="N150" i="14"/>
  <c r="M150" i="14"/>
  <c r="P149" i="14"/>
  <c r="N149" i="14"/>
  <c r="M149" i="14"/>
  <c r="P148" i="14"/>
  <c r="N148" i="14"/>
  <c r="M148" i="14"/>
  <c r="P146" i="14"/>
  <c r="N146" i="14"/>
  <c r="M146" i="14"/>
  <c r="P145" i="14"/>
  <c r="N145" i="14"/>
  <c r="M145" i="14"/>
  <c r="P143" i="14"/>
  <c r="N143" i="14"/>
  <c r="M143" i="14"/>
  <c r="P141" i="14"/>
  <c r="N141" i="14"/>
  <c r="M141" i="14"/>
  <c r="P140" i="14"/>
  <c r="N140" i="14"/>
  <c r="M140" i="14"/>
  <c r="P139" i="14"/>
  <c r="N139" i="14"/>
  <c r="M139" i="14"/>
  <c r="P129" i="14"/>
  <c r="N129" i="14"/>
  <c r="M129" i="14"/>
  <c r="O128" i="14"/>
  <c r="Q128" i="14" s="1"/>
  <c r="O127" i="14"/>
  <c r="Q127" i="14" s="1"/>
  <c r="O126" i="14"/>
  <c r="Q126" i="14" s="1"/>
  <c r="P125" i="14"/>
  <c r="N125" i="14"/>
  <c r="M125" i="14"/>
  <c r="O124" i="14"/>
  <c r="Q124" i="14" s="1"/>
  <c r="O123" i="14"/>
  <c r="Q123" i="14" s="1"/>
  <c r="O122" i="14"/>
  <c r="P121" i="14"/>
  <c r="N121" i="14"/>
  <c r="M121" i="14"/>
  <c r="O120" i="14"/>
  <c r="Q120" i="14" s="1"/>
  <c r="O119" i="14"/>
  <c r="Q119" i="14" s="1"/>
  <c r="O117" i="14"/>
  <c r="Q117" i="14" s="1"/>
  <c r="P116" i="14"/>
  <c r="P118" i="14" s="1"/>
  <c r="N116" i="14"/>
  <c r="N118" i="14" s="1"/>
  <c r="M116" i="14"/>
  <c r="M118" i="14" s="1"/>
  <c r="O115" i="14"/>
  <c r="Q115" i="14" s="1"/>
  <c r="O114" i="14"/>
  <c r="Q114" i="14" s="1"/>
  <c r="O113" i="14"/>
  <c r="P103" i="14"/>
  <c r="N103" i="14"/>
  <c r="M103" i="14"/>
  <c r="O102" i="14"/>
  <c r="Q102" i="14" s="1"/>
  <c r="O101" i="14"/>
  <c r="O100" i="14"/>
  <c r="Q100" i="14" s="1"/>
  <c r="P99" i="14"/>
  <c r="N99" i="14"/>
  <c r="M99" i="14"/>
  <c r="O98" i="14"/>
  <c r="Q98" i="14" s="1"/>
  <c r="O97" i="14"/>
  <c r="Q97" i="14" s="1"/>
  <c r="O96" i="14"/>
  <c r="P95" i="14"/>
  <c r="N95" i="14"/>
  <c r="M95" i="14"/>
  <c r="O94" i="14"/>
  <c r="Q94" i="14" s="1"/>
  <c r="O93" i="14"/>
  <c r="Q93" i="14" s="1"/>
  <c r="O91" i="14"/>
  <c r="P90" i="14"/>
  <c r="N90" i="14"/>
  <c r="N92" i="14" s="1"/>
  <c r="M90" i="14"/>
  <c r="M92" i="14" s="1"/>
  <c r="O89" i="14"/>
  <c r="Q89" i="14" s="1"/>
  <c r="O88" i="14"/>
  <c r="Q88" i="14" s="1"/>
  <c r="O87" i="14"/>
  <c r="Q87" i="14" s="1"/>
  <c r="P76" i="14"/>
  <c r="N76" i="14"/>
  <c r="M76" i="14"/>
  <c r="P75" i="14"/>
  <c r="N75" i="14"/>
  <c r="M75" i="14"/>
  <c r="O75" i="14" s="1"/>
  <c r="P74" i="14"/>
  <c r="N74" i="14"/>
  <c r="M74" i="14"/>
  <c r="P72" i="14"/>
  <c r="N72" i="14"/>
  <c r="M72" i="14"/>
  <c r="P71" i="14"/>
  <c r="N71" i="14"/>
  <c r="M71" i="14"/>
  <c r="P70" i="14"/>
  <c r="N70" i="14"/>
  <c r="M70" i="14"/>
  <c r="P68" i="14"/>
  <c r="N68" i="14"/>
  <c r="M68" i="14"/>
  <c r="P67" i="14"/>
  <c r="N67" i="14"/>
  <c r="M67" i="14"/>
  <c r="P65" i="14"/>
  <c r="N65" i="14"/>
  <c r="M65" i="14"/>
  <c r="P63" i="14"/>
  <c r="N63" i="14"/>
  <c r="M63" i="14"/>
  <c r="O63" i="14" s="1"/>
  <c r="P62" i="14"/>
  <c r="N62" i="14"/>
  <c r="M62" i="14"/>
  <c r="P61" i="14"/>
  <c r="N61" i="14"/>
  <c r="M61" i="14"/>
  <c r="P51" i="14"/>
  <c r="N51" i="14"/>
  <c r="M51" i="14"/>
  <c r="O50" i="14"/>
  <c r="Q50" i="14" s="1"/>
  <c r="O49" i="14"/>
  <c r="Q49" i="14" s="1"/>
  <c r="O48" i="14"/>
  <c r="P47" i="14"/>
  <c r="N47" i="14"/>
  <c r="M47" i="14"/>
  <c r="O46" i="14"/>
  <c r="Q46" i="14" s="1"/>
  <c r="O45" i="14"/>
  <c r="Q45" i="14" s="1"/>
  <c r="O44" i="14"/>
  <c r="P43" i="14"/>
  <c r="N43" i="14"/>
  <c r="M43" i="14"/>
  <c r="O42" i="14"/>
  <c r="Q42" i="14" s="1"/>
  <c r="O41" i="14"/>
  <c r="Q41" i="14" s="1"/>
  <c r="O39" i="14"/>
  <c r="Q39" i="14" s="1"/>
  <c r="P38" i="14"/>
  <c r="P40" i="14" s="1"/>
  <c r="N38" i="14"/>
  <c r="N40" i="14" s="1"/>
  <c r="M38" i="14"/>
  <c r="M40" i="14" s="1"/>
  <c r="O37" i="14"/>
  <c r="Q37" i="14" s="1"/>
  <c r="O36" i="14"/>
  <c r="Q36" i="14" s="1"/>
  <c r="O35" i="14"/>
  <c r="Q35" i="14" s="1"/>
  <c r="P25" i="14"/>
  <c r="N25" i="14"/>
  <c r="M25" i="14"/>
  <c r="O24" i="14"/>
  <c r="Q24" i="14" s="1"/>
  <c r="O23" i="14"/>
  <c r="Q23" i="14" s="1"/>
  <c r="O22" i="14"/>
  <c r="Q22" i="14" s="1"/>
  <c r="P21" i="14"/>
  <c r="N21" i="14"/>
  <c r="M21" i="14"/>
  <c r="O20" i="14"/>
  <c r="Q20" i="14" s="1"/>
  <c r="O19" i="14"/>
  <c r="Q19" i="14" s="1"/>
  <c r="O18" i="14"/>
  <c r="Q18" i="14" s="1"/>
  <c r="P17" i="14"/>
  <c r="N17" i="14"/>
  <c r="M17" i="14"/>
  <c r="O16" i="14"/>
  <c r="Q16" i="14" s="1"/>
  <c r="O15" i="14"/>
  <c r="Q15" i="14" s="1"/>
  <c r="O13" i="14"/>
  <c r="P12" i="14"/>
  <c r="N12" i="14"/>
  <c r="N14" i="14" s="1"/>
  <c r="M12" i="14"/>
  <c r="M14" i="14" s="1"/>
  <c r="O11" i="14"/>
  <c r="Q11" i="14" s="1"/>
  <c r="O10" i="14"/>
  <c r="Q10" i="14" s="1"/>
  <c r="O9" i="14"/>
  <c r="P232" i="15"/>
  <c r="N232" i="15"/>
  <c r="M232" i="15"/>
  <c r="P231" i="15"/>
  <c r="N231" i="15"/>
  <c r="M231" i="15"/>
  <c r="P230" i="15"/>
  <c r="N230" i="15"/>
  <c r="M230" i="15"/>
  <c r="P228" i="15"/>
  <c r="N228" i="15"/>
  <c r="M228" i="15"/>
  <c r="P227" i="15"/>
  <c r="N227" i="15"/>
  <c r="M227" i="15"/>
  <c r="P226" i="15"/>
  <c r="N226" i="15"/>
  <c r="M226" i="15"/>
  <c r="P224" i="15"/>
  <c r="N224" i="15"/>
  <c r="M224" i="15"/>
  <c r="P223" i="15"/>
  <c r="N223" i="15"/>
  <c r="M223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P207" i="15"/>
  <c r="N207" i="15"/>
  <c r="M207" i="15"/>
  <c r="O206" i="15"/>
  <c r="Q206" i="15" s="1"/>
  <c r="O205" i="15"/>
  <c r="Q205" i="15" s="1"/>
  <c r="O204" i="15"/>
  <c r="Q204" i="15" s="1"/>
  <c r="P203" i="15"/>
  <c r="N203" i="15"/>
  <c r="M203" i="15"/>
  <c r="O202" i="15"/>
  <c r="Q202" i="15" s="1"/>
  <c r="O201" i="15"/>
  <c r="O200" i="15"/>
  <c r="Q200" i="15" s="1"/>
  <c r="P199" i="15"/>
  <c r="N199" i="15"/>
  <c r="M199" i="15"/>
  <c r="O198" i="15"/>
  <c r="Q198" i="15" s="1"/>
  <c r="O197" i="15"/>
  <c r="Q197" i="15" s="1"/>
  <c r="O195" i="15"/>
  <c r="Q195" i="15" s="1"/>
  <c r="P194" i="15"/>
  <c r="P196" i="15" s="1"/>
  <c r="N194" i="15"/>
  <c r="N196" i="15" s="1"/>
  <c r="M194" i="15"/>
  <c r="M196" i="15" s="1"/>
  <c r="O193" i="15"/>
  <c r="Q193" i="15" s="1"/>
  <c r="O192" i="15"/>
  <c r="Q192" i="15" s="1"/>
  <c r="O191" i="15"/>
  <c r="Q191" i="15" s="1"/>
  <c r="P181" i="15"/>
  <c r="N181" i="15"/>
  <c r="M181" i="15"/>
  <c r="O180" i="15"/>
  <c r="Q180" i="15" s="1"/>
  <c r="O179" i="15"/>
  <c r="Q179" i="15" s="1"/>
  <c r="O178" i="15"/>
  <c r="P177" i="15"/>
  <c r="N177" i="15"/>
  <c r="M177" i="15"/>
  <c r="O176" i="15"/>
  <c r="Q176" i="15" s="1"/>
  <c r="O175" i="15"/>
  <c r="Q175" i="15" s="1"/>
  <c r="O174" i="15"/>
  <c r="Q174" i="15" s="1"/>
  <c r="P173" i="15"/>
  <c r="N173" i="15"/>
  <c r="M173" i="15"/>
  <c r="O172" i="15"/>
  <c r="Q172" i="15" s="1"/>
  <c r="O171" i="15"/>
  <c r="Q171" i="15" s="1"/>
  <c r="O169" i="15"/>
  <c r="Q169" i="15" s="1"/>
  <c r="P168" i="15"/>
  <c r="P170" i="15" s="1"/>
  <c r="N168" i="15"/>
  <c r="N170" i="15" s="1"/>
  <c r="M168" i="15"/>
  <c r="M170" i="15" s="1"/>
  <c r="O167" i="15"/>
  <c r="Q167" i="15" s="1"/>
  <c r="O166" i="15"/>
  <c r="Q166" i="15" s="1"/>
  <c r="O165" i="15"/>
  <c r="Q165" i="15" s="1"/>
  <c r="P154" i="15"/>
  <c r="N154" i="15"/>
  <c r="M154" i="15"/>
  <c r="P153" i="15"/>
  <c r="N153" i="15"/>
  <c r="M153" i="15"/>
  <c r="P152" i="15"/>
  <c r="N152" i="15"/>
  <c r="M152" i="15"/>
  <c r="P150" i="15"/>
  <c r="N150" i="15"/>
  <c r="M150" i="15"/>
  <c r="P149" i="15"/>
  <c r="N149" i="15"/>
  <c r="M149" i="15"/>
  <c r="P148" i="15"/>
  <c r="N148" i="15"/>
  <c r="M148" i="15"/>
  <c r="P146" i="15"/>
  <c r="N146" i="15"/>
  <c r="M146" i="15"/>
  <c r="P145" i="15"/>
  <c r="N145" i="15"/>
  <c r="M145" i="15"/>
  <c r="P143" i="15"/>
  <c r="N143" i="15"/>
  <c r="M143" i="15"/>
  <c r="P141" i="15"/>
  <c r="N141" i="15"/>
  <c r="M141" i="15"/>
  <c r="P140" i="15"/>
  <c r="N140" i="15"/>
  <c r="M140" i="15"/>
  <c r="P139" i="15"/>
  <c r="N139" i="15"/>
  <c r="M139" i="15"/>
  <c r="P129" i="15"/>
  <c r="N129" i="15"/>
  <c r="M129" i="15"/>
  <c r="O128" i="15"/>
  <c r="Q128" i="15" s="1"/>
  <c r="O127" i="15"/>
  <c r="Q127" i="15" s="1"/>
  <c r="O126" i="15"/>
  <c r="Q126" i="15" s="1"/>
  <c r="P125" i="15"/>
  <c r="N125" i="15"/>
  <c r="M125" i="15"/>
  <c r="O124" i="15"/>
  <c r="Q124" i="15" s="1"/>
  <c r="O123" i="15"/>
  <c r="Q123" i="15" s="1"/>
  <c r="O122" i="15"/>
  <c r="Q122" i="15" s="1"/>
  <c r="P121" i="15"/>
  <c r="N121" i="15"/>
  <c r="M121" i="15"/>
  <c r="O120" i="15"/>
  <c r="Q120" i="15" s="1"/>
  <c r="O119" i="15"/>
  <c r="Q119" i="15" s="1"/>
  <c r="O117" i="15"/>
  <c r="P116" i="15"/>
  <c r="P118" i="15" s="1"/>
  <c r="N116" i="15"/>
  <c r="N118" i="15" s="1"/>
  <c r="M116" i="15"/>
  <c r="M118" i="15" s="1"/>
  <c r="O115" i="15"/>
  <c r="Q115" i="15" s="1"/>
  <c r="O114" i="15"/>
  <c r="Q114" i="15" s="1"/>
  <c r="O113" i="15"/>
  <c r="Q113" i="15" s="1"/>
  <c r="P103" i="15"/>
  <c r="N103" i="15"/>
  <c r="M103" i="15"/>
  <c r="O102" i="15"/>
  <c r="Q102" i="15" s="1"/>
  <c r="O101" i="15"/>
  <c r="Q101" i="15" s="1"/>
  <c r="O100" i="15"/>
  <c r="P99" i="15"/>
  <c r="N99" i="15"/>
  <c r="M99" i="15"/>
  <c r="O98" i="15"/>
  <c r="Q98" i="15" s="1"/>
  <c r="O97" i="15"/>
  <c r="Q97" i="15" s="1"/>
  <c r="O96" i="15"/>
  <c r="Q96" i="15" s="1"/>
  <c r="P95" i="15"/>
  <c r="N95" i="15"/>
  <c r="M95" i="15"/>
  <c r="O94" i="15"/>
  <c r="Q94" i="15" s="1"/>
  <c r="O93" i="15"/>
  <c r="Q93" i="15" s="1"/>
  <c r="O91" i="15"/>
  <c r="P90" i="15"/>
  <c r="P92" i="15" s="1"/>
  <c r="N90" i="15"/>
  <c r="N92" i="15" s="1"/>
  <c r="M90" i="15"/>
  <c r="M92" i="15" s="1"/>
  <c r="O89" i="15"/>
  <c r="Q89" i="15" s="1"/>
  <c r="O88" i="15"/>
  <c r="Q88" i="15" s="1"/>
  <c r="O87" i="15"/>
  <c r="P76" i="15"/>
  <c r="N76" i="15"/>
  <c r="M76" i="15"/>
  <c r="P75" i="15"/>
  <c r="N75" i="15"/>
  <c r="O75" i="15" s="1"/>
  <c r="M75" i="15"/>
  <c r="P74" i="15"/>
  <c r="N74" i="15"/>
  <c r="M74" i="15"/>
  <c r="P72" i="15"/>
  <c r="N72" i="15"/>
  <c r="M72" i="15"/>
  <c r="P71" i="15"/>
  <c r="N71" i="15"/>
  <c r="M71" i="15"/>
  <c r="P70" i="15"/>
  <c r="N70" i="15"/>
  <c r="M70" i="15"/>
  <c r="P68" i="15"/>
  <c r="N68" i="15"/>
  <c r="M68" i="15"/>
  <c r="P67" i="15"/>
  <c r="N67" i="15"/>
  <c r="M67" i="15"/>
  <c r="P65" i="15"/>
  <c r="N65" i="15"/>
  <c r="M65" i="15"/>
  <c r="O65" i="15" s="1"/>
  <c r="P63" i="15"/>
  <c r="N63" i="15"/>
  <c r="M63" i="15"/>
  <c r="P62" i="15"/>
  <c r="N62" i="15"/>
  <c r="M62" i="15"/>
  <c r="P61" i="15"/>
  <c r="N61" i="15"/>
  <c r="M61" i="15"/>
  <c r="P51" i="15"/>
  <c r="N51" i="15"/>
  <c r="M51" i="15"/>
  <c r="O50" i="15"/>
  <c r="Q50" i="15" s="1"/>
  <c r="O49" i="15"/>
  <c r="Q49" i="15" s="1"/>
  <c r="O48" i="15"/>
  <c r="P47" i="15"/>
  <c r="N47" i="15"/>
  <c r="M47" i="15"/>
  <c r="O46" i="15"/>
  <c r="Q46" i="15" s="1"/>
  <c r="O45" i="15"/>
  <c r="Q45" i="15" s="1"/>
  <c r="O44" i="15"/>
  <c r="P43" i="15"/>
  <c r="N43" i="15"/>
  <c r="M43" i="15"/>
  <c r="O42" i="15"/>
  <c r="Q42" i="15" s="1"/>
  <c r="O41" i="15"/>
  <c r="Q41" i="15" s="1"/>
  <c r="O39" i="15"/>
  <c r="Q39" i="15" s="1"/>
  <c r="P38" i="15"/>
  <c r="P40" i="15" s="1"/>
  <c r="N38" i="15"/>
  <c r="N40" i="15" s="1"/>
  <c r="M38" i="15"/>
  <c r="M40" i="15" s="1"/>
  <c r="O37" i="15"/>
  <c r="Q37" i="15" s="1"/>
  <c r="O36" i="15"/>
  <c r="Q36" i="15" s="1"/>
  <c r="O35" i="15"/>
  <c r="Q35" i="15" s="1"/>
  <c r="P25" i="15"/>
  <c r="N25" i="15"/>
  <c r="M25" i="15"/>
  <c r="O24" i="15"/>
  <c r="Q24" i="15" s="1"/>
  <c r="O23" i="15"/>
  <c r="Q23" i="15" s="1"/>
  <c r="O22" i="15"/>
  <c r="Q22" i="15" s="1"/>
  <c r="P21" i="15"/>
  <c r="N21" i="15"/>
  <c r="M21" i="15"/>
  <c r="O20" i="15"/>
  <c r="Q20" i="15" s="1"/>
  <c r="O19" i="15"/>
  <c r="Q19" i="15" s="1"/>
  <c r="O18" i="15"/>
  <c r="P17" i="15"/>
  <c r="N17" i="15"/>
  <c r="M17" i="15"/>
  <c r="O16" i="15"/>
  <c r="Q16" i="15" s="1"/>
  <c r="O15" i="15"/>
  <c r="Q15" i="15" s="1"/>
  <c r="O13" i="15"/>
  <c r="Q13" i="15" s="1"/>
  <c r="P12" i="15"/>
  <c r="P14" i="15" s="1"/>
  <c r="N12" i="15"/>
  <c r="N14" i="15" s="1"/>
  <c r="M12" i="15"/>
  <c r="M14" i="15" s="1"/>
  <c r="O11" i="15"/>
  <c r="Q11" i="15" s="1"/>
  <c r="O10" i="15"/>
  <c r="Q10" i="15" s="1"/>
  <c r="O9" i="15"/>
  <c r="Q9" i="15" s="1"/>
  <c r="P232" i="16"/>
  <c r="N232" i="16"/>
  <c r="M232" i="16"/>
  <c r="P231" i="16"/>
  <c r="N231" i="16"/>
  <c r="M231" i="16"/>
  <c r="P230" i="16"/>
  <c r="N230" i="16"/>
  <c r="M230" i="16"/>
  <c r="P228" i="16"/>
  <c r="N228" i="16"/>
  <c r="M228" i="16"/>
  <c r="P227" i="16"/>
  <c r="N227" i="16"/>
  <c r="M227" i="16"/>
  <c r="P226" i="16"/>
  <c r="N226" i="16"/>
  <c r="M226" i="16"/>
  <c r="P224" i="16"/>
  <c r="N224" i="16"/>
  <c r="M224" i="16"/>
  <c r="P223" i="16"/>
  <c r="N223" i="16"/>
  <c r="M223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P207" i="16"/>
  <c r="N207" i="16"/>
  <c r="M207" i="16"/>
  <c r="O206" i="16"/>
  <c r="Q206" i="16" s="1"/>
  <c r="O205" i="16"/>
  <c r="Q205" i="16" s="1"/>
  <c r="O204" i="16"/>
  <c r="Q204" i="16" s="1"/>
  <c r="P203" i="16"/>
  <c r="N203" i="16"/>
  <c r="M203" i="16"/>
  <c r="O202" i="16"/>
  <c r="Q202" i="16" s="1"/>
  <c r="O201" i="16"/>
  <c r="Q201" i="16" s="1"/>
  <c r="O200" i="16"/>
  <c r="Q200" i="16" s="1"/>
  <c r="P199" i="16"/>
  <c r="N199" i="16"/>
  <c r="M199" i="16"/>
  <c r="O198" i="16"/>
  <c r="Q198" i="16" s="1"/>
  <c r="O197" i="16"/>
  <c r="Q197" i="16" s="1"/>
  <c r="O195" i="16"/>
  <c r="P194" i="16"/>
  <c r="P196" i="16" s="1"/>
  <c r="N194" i="16"/>
  <c r="N196" i="16" s="1"/>
  <c r="M194" i="16"/>
  <c r="M196" i="16" s="1"/>
  <c r="O193" i="16"/>
  <c r="Q193" i="16" s="1"/>
  <c r="O192" i="16"/>
  <c r="Q192" i="16" s="1"/>
  <c r="O191" i="16"/>
  <c r="Q191" i="16" s="1"/>
  <c r="P181" i="16"/>
  <c r="N181" i="16"/>
  <c r="M181" i="16"/>
  <c r="O181" i="16" s="1"/>
  <c r="Q181" i="16" s="1"/>
  <c r="O180" i="16"/>
  <c r="Q180" i="16" s="1"/>
  <c r="O179" i="16"/>
  <c r="Q179" i="16" s="1"/>
  <c r="O178" i="16"/>
  <c r="Q178" i="16" s="1"/>
  <c r="P177" i="16"/>
  <c r="N177" i="16"/>
  <c r="M177" i="16"/>
  <c r="O176" i="16"/>
  <c r="Q176" i="16" s="1"/>
  <c r="O175" i="16"/>
  <c r="Q175" i="16" s="1"/>
  <c r="O174" i="16"/>
  <c r="Q174" i="16" s="1"/>
  <c r="P173" i="16"/>
  <c r="N173" i="16"/>
  <c r="M173" i="16"/>
  <c r="O172" i="16"/>
  <c r="Q172" i="16" s="1"/>
  <c r="O171" i="16"/>
  <c r="Q171" i="16" s="1"/>
  <c r="O169" i="16"/>
  <c r="Q169" i="16" s="1"/>
  <c r="P168" i="16"/>
  <c r="N168" i="16"/>
  <c r="N170" i="16" s="1"/>
  <c r="M168" i="16"/>
  <c r="M170" i="16" s="1"/>
  <c r="O167" i="16"/>
  <c r="Q167" i="16" s="1"/>
  <c r="O166" i="16"/>
  <c r="Q166" i="16" s="1"/>
  <c r="O165" i="16"/>
  <c r="Q165" i="16" s="1"/>
  <c r="P154" i="16"/>
  <c r="N154" i="16"/>
  <c r="M154" i="16"/>
  <c r="P153" i="16"/>
  <c r="N153" i="16"/>
  <c r="M153" i="16"/>
  <c r="O153" i="16" s="1"/>
  <c r="P152" i="16"/>
  <c r="N152" i="16"/>
  <c r="M152" i="16"/>
  <c r="P150" i="16"/>
  <c r="N150" i="16"/>
  <c r="M150" i="16"/>
  <c r="P149" i="16"/>
  <c r="N149" i="16"/>
  <c r="M149" i="16"/>
  <c r="P148" i="16"/>
  <c r="N148" i="16"/>
  <c r="M148" i="16"/>
  <c r="P146" i="16"/>
  <c r="N146" i="16"/>
  <c r="M146" i="16"/>
  <c r="P145" i="16"/>
  <c r="N145" i="16"/>
  <c r="M145" i="16"/>
  <c r="P143" i="16"/>
  <c r="N143" i="16"/>
  <c r="M143" i="16"/>
  <c r="P141" i="16"/>
  <c r="N141" i="16"/>
  <c r="M141" i="16"/>
  <c r="P140" i="16"/>
  <c r="N140" i="16"/>
  <c r="M140" i="16"/>
  <c r="P139" i="16"/>
  <c r="N139" i="16"/>
  <c r="M139" i="16"/>
  <c r="P129" i="16"/>
  <c r="N129" i="16"/>
  <c r="M129" i="16"/>
  <c r="O128" i="16"/>
  <c r="Q128" i="16" s="1"/>
  <c r="O127" i="16"/>
  <c r="Q127" i="16" s="1"/>
  <c r="O126" i="16"/>
  <c r="Q126" i="16" s="1"/>
  <c r="P125" i="16"/>
  <c r="N125" i="16"/>
  <c r="M125" i="16"/>
  <c r="O124" i="16"/>
  <c r="Q124" i="16" s="1"/>
  <c r="O123" i="16"/>
  <c r="Q123" i="16" s="1"/>
  <c r="O122" i="16"/>
  <c r="Q122" i="16" s="1"/>
  <c r="P121" i="16"/>
  <c r="N121" i="16"/>
  <c r="M121" i="16"/>
  <c r="O120" i="16"/>
  <c r="Q120" i="16" s="1"/>
  <c r="O119" i="16"/>
  <c r="Q119" i="16" s="1"/>
  <c r="O117" i="16"/>
  <c r="Q117" i="16" s="1"/>
  <c r="P116" i="16"/>
  <c r="P118" i="16" s="1"/>
  <c r="N116" i="16"/>
  <c r="N118" i="16" s="1"/>
  <c r="M116" i="16"/>
  <c r="M118" i="16" s="1"/>
  <c r="O115" i="16"/>
  <c r="Q115" i="16" s="1"/>
  <c r="O114" i="16"/>
  <c r="Q114" i="16" s="1"/>
  <c r="O113" i="16"/>
  <c r="Q113" i="16" s="1"/>
  <c r="P103" i="16"/>
  <c r="N103" i="16"/>
  <c r="M103" i="16"/>
  <c r="O102" i="16"/>
  <c r="Q102" i="16" s="1"/>
  <c r="O101" i="16"/>
  <c r="Q101" i="16" s="1"/>
  <c r="O100" i="16"/>
  <c r="P99" i="16"/>
  <c r="N99" i="16"/>
  <c r="M99" i="16"/>
  <c r="O98" i="16"/>
  <c r="Q98" i="16" s="1"/>
  <c r="O97" i="16"/>
  <c r="Q97" i="16" s="1"/>
  <c r="O96" i="16"/>
  <c r="P95" i="16"/>
  <c r="N95" i="16"/>
  <c r="M95" i="16"/>
  <c r="O94" i="16"/>
  <c r="Q94" i="16" s="1"/>
  <c r="O93" i="16"/>
  <c r="Q93" i="16" s="1"/>
  <c r="O91" i="16"/>
  <c r="Q91" i="16" s="1"/>
  <c r="P90" i="16"/>
  <c r="P92" i="16" s="1"/>
  <c r="N90" i="16"/>
  <c r="N92" i="16" s="1"/>
  <c r="M90" i="16"/>
  <c r="M92" i="16" s="1"/>
  <c r="O89" i="16"/>
  <c r="Q89" i="16" s="1"/>
  <c r="O88" i="16"/>
  <c r="Q88" i="16" s="1"/>
  <c r="O87" i="16"/>
  <c r="Q87" i="16" s="1"/>
  <c r="P76" i="16"/>
  <c r="N76" i="16"/>
  <c r="M76" i="16"/>
  <c r="P75" i="16"/>
  <c r="N75" i="16"/>
  <c r="M75" i="16"/>
  <c r="P74" i="16"/>
  <c r="N74" i="16"/>
  <c r="M74" i="16"/>
  <c r="P72" i="16"/>
  <c r="N72" i="16"/>
  <c r="M72" i="16"/>
  <c r="P71" i="16"/>
  <c r="N71" i="16"/>
  <c r="M71" i="16"/>
  <c r="P70" i="16"/>
  <c r="N70" i="16"/>
  <c r="M70" i="16"/>
  <c r="P68" i="16"/>
  <c r="N68" i="16"/>
  <c r="M68" i="16"/>
  <c r="P67" i="16"/>
  <c r="N67" i="16"/>
  <c r="M67" i="16"/>
  <c r="P65" i="16"/>
  <c r="N65" i="16"/>
  <c r="M65" i="16"/>
  <c r="P63" i="16"/>
  <c r="N63" i="16"/>
  <c r="M63" i="16"/>
  <c r="P62" i="16"/>
  <c r="N62" i="16"/>
  <c r="M62" i="16"/>
  <c r="P61" i="16"/>
  <c r="N61" i="16"/>
  <c r="M61" i="16"/>
  <c r="P51" i="16"/>
  <c r="N51" i="16"/>
  <c r="M51" i="16"/>
  <c r="O50" i="16"/>
  <c r="Q50" i="16" s="1"/>
  <c r="O49" i="16"/>
  <c r="Q49" i="16" s="1"/>
  <c r="O48" i="16"/>
  <c r="Q48" i="16" s="1"/>
  <c r="P47" i="16"/>
  <c r="N47" i="16"/>
  <c r="M47" i="16"/>
  <c r="O46" i="16"/>
  <c r="Q46" i="16" s="1"/>
  <c r="O45" i="16"/>
  <c r="Q45" i="16" s="1"/>
  <c r="O44" i="16"/>
  <c r="P43" i="16"/>
  <c r="N43" i="16"/>
  <c r="M43" i="16"/>
  <c r="O42" i="16"/>
  <c r="Q42" i="16" s="1"/>
  <c r="O41" i="16"/>
  <c r="O39" i="16"/>
  <c r="Q39" i="16" s="1"/>
  <c r="P38" i="16"/>
  <c r="P40" i="16" s="1"/>
  <c r="N38" i="16"/>
  <c r="N40" i="16" s="1"/>
  <c r="M38" i="16"/>
  <c r="M40" i="16" s="1"/>
  <c r="O37" i="16"/>
  <c r="Q37" i="16" s="1"/>
  <c r="O36" i="16"/>
  <c r="Q36" i="16" s="1"/>
  <c r="O35" i="16"/>
  <c r="Q35" i="16" s="1"/>
  <c r="P25" i="16"/>
  <c r="N25" i="16"/>
  <c r="M25" i="16"/>
  <c r="O24" i="16"/>
  <c r="Q24" i="16" s="1"/>
  <c r="O23" i="16"/>
  <c r="Q23" i="16" s="1"/>
  <c r="O22" i="16"/>
  <c r="Q22" i="16" s="1"/>
  <c r="P21" i="16"/>
  <c r="N21" i="16"/>
  <c r="M21" i="16"/>
  <c r="O20" i="16"/>
  <c r="Q20" i="16" s="1"/>
  <c r="O19" i="16"/>
  <c r="Q19" i="16" s="1"/>
  <c r="O18" i="16"/>
  <c r="Q18" i="16" s="1"/>
  <c r="P17" i="16"/>
  <c r="N17" i="16"/>
  <c r="M17" i="16"/>
  <c r="O16" i="16"/>
  <c r="Q16" i="16" s="1"/>
  <c r="O15" i="16"/>
  <c r="Q15" i="16" s="1"/>
  <c r="O13" i="16"/>
  <c r="Q13" i="16" s="1"/>
  <c r="P12" i="16"/>
  <c r="P14" i="16" s="1"/>
  <c r="N12" i="16"/>
  <c r="N14" i="16" s="1"/>
  <c r="M12" i="16"/>
  <c r="M14" i="16" s="1"/>
  <c r="O11" i="16"/>
  <c r="Q11" i="16" s="1"/>
  <c r="O10" i="16"/>
  <c r="Q10" i="16" s="1"/>
  <c r="O9" i="16"/>
  <c r="Q9" i="16" s="1"/>
  <c r="P232" i="17"/>
  <c r="N232" i="17"/>
  <c r="M232" i="17"/>
  <c r="P231" i="17"/>
  <c r="N231" i="17"/>
  <c r="M231" i="17"/>
  <c r="P230" i="17"/>
  <c r="N230" i="17"/>
  <c r="M230" i="17"/>
  <c r="P228" i="17"/>
  <c r="N228" i="17"/>
  <c r="M228" i="17"/>
  <c r="P227" i="17"/>
  <c r="N227" i="17"/>
  <c r="M227" i="17"/>
  <c r="P226" i="17"/>
  <c r="N226" i="17"/>
  <c r="M226" i="17"/>
  <c r="P224" i="17"/>
  <c r="N224" i="17"/>
  <c r="M224" i="17"/>
  <c r="P223" i="17"/>
  <c r="N223" i="17"/>
  <c r="M223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P207" i="17"/>
  <c r="N207" i="17"/>
  <c r="M207" i="17"/>
  <c r="O206" i="17"/>
  <c r="Q206" i="17" s="1"/>
  <c r="O205" i="17"/>
  <c r="Q205" i="17" s="1"/>
  <c r="O204" i="17"/>
  <c r="Q204" i="17" s="1"/>
  <c r="P203" i="17"/>
  <c r="N203" i="17"/>
  <c r="M203" i="17"/>
  <c r="O202" i="17"/>
  <c r="Q202" i="17" s="1"/>
  <c r="O201" i="17"/>
  <c r="Q201" i="17" s="1"/>
  <c r="O200" i="17"/>
  <c r="P199" i="17"/>
  <c r="N199" i="17"/>
  <c r="M199" i="17"/>
  <c r="O198" i="17"/>
  <c r="Q198" i="17" s="1"/>
  <c r="O197" i="17"/>
  <c r="Q197" i="17" s="1"/>
  <c r="O195" i="17"/>
  <c r="P194" i="17"/>
  <c r="N194" i="17"/>
  <c r="N196" i="17" s="1"/>
  <c r="M194" i="17"/>
  <c r="M196" i="17" s="1"/>
  <c r="O193" i="17"/>
  <c r="Q193" i="17" s="1"/>
  <c r="O192" i="17"/>
  <c r="Q192" i="17" s="1"/>
  <c r="O191" i="17"/>
  <c r="P181" i="17"/>
  <c r="N181" i="17"/>
  <c r="M181" i="17"/>
  <c r="O180" i="17"/>
  <c r="Q180" i="17" s="1"/>
  <c r="O179" i="17"/>
  <c r="Q179" i="17" s="1"/>
  <c r="O178" i="17"/>
  <c r="P177" i="17"/>
  <c r="N177" i="17"/>
  <c r="M177" i="17"/>
  <c r="O176" i="17"/>
  <c r="Q176" i="17" s="1"/>
  <c r="O175" i="17"/>
  <c r="Q175" i="17" s="1"/>
  <c r="O174" i="17"/>
  <c r="P173" i="17"/>
  <c r="N173" i="17"/>
  <c r="M173" i="17"/>
  <c r="O172" i="17"/>
  <c r="Q172" i="17" s="1"/>
  <c r="O171" i="17"/>
  <c r="Q171" i="17" s="1"/>
  <c r="O169" i="17"/>
  <c r="Q169" i="17" s="1"/>
  <c r="P168" i="17"/>
  <c r="P170" i="17" s="1"/>
  <c r="N168" i="17"/>
  <c r="M168" i="17"/>
  <c r="M170" i="17" s="1"/>
  <c r="O167" i="17"/>
  <c r="Q167" i="17" s="1"/>
  <c r="O166" i="17"/>
  <c r="Q166" i="17" s="1"/>
  <c r="Q165" i="17"/>
  <c r="O165" i="17"/>
  <c r="P154" i="17"/>
  <c r="N154" i="17"/>
  <c r="M154" i="17"/>
  <c r="P153" i="17"/>
  <c r="N153" i="17"/>
  <c r="M153" i="17"/>
  <c r="P152" i="17"/>
  <c r="N152" i="17"/>
  <c r="M152" i="17"/>
  <c r="P150" i="17"/>
  <c r="N150" i="17"/>
  <c r="M150" i="17"/>
  <c r="P149" i="17"/>
  <c r="N149" i="17"/>
  <c r="M149" i="17"/>
  <c r="P148" i="17"/>
  <c r="N148" i="17"/>
  <c r="M148" i="17"/>
  <c r="P146" i="17"/>
  <c r="N146" i="17"/>
  <c r="M146" i="17"/>
  <c r="P145" i="17"/>
  <c r="N145" i="17"/>
  <c r="M145" i="17"/>
  <c r="P143" i="17"/>
  <c r="N143" i="17"/>
  <c r="M143" i="17"/>
  <c r="P141" i="17"/>
  <c r="N141" i="17"/>
  <c r="M141" i="17"/>
  <c r="P140" i="17"/>
  <c r="N140" i="17"/>
  <c r="M140" i="17"/>
  <c r="P139" i="17"/>
  <c r="N139" i="17"/>
  <c r="M139" i="17"/>
  <c r="P129" i="17"/>
  <c r="N129" i="17"/>
  <c r="M129" i="17"/>
  <c r="O128" i="17"/>
  <c r="Q128" i="17" s="1"/>
  <c r="O127" i="17"/>
  <c r="Q127" i="17" s="1"/>
  <c r="O126" i="17"/>
  <c r="Q126" i="17" s="1"/>
  <c r="P125" i="17"/>
  <c r="N125" i="17"/>
  <c r="M125" i="17"/>
  <c r="O124" i="17"/>
  <c r="Q124" i="17" s="1"/>
  <c r="O123" i="17"/>
  <c r="Q123" i="17" s="1"/>
  <c r="O122" i="17"/>
  <c r="Q122" i="17" s="1"/>
  <c r="P121" i="17"/>
  <c r="N121" i="17"/>
  <c r="M121" i="17"/>
  <c r="O120" i="17"/>
  <c r="Q120" i="17" s="1"/>
  <c r="O119" i="17"/>
  <c r="Q119" i="17" s="1"/>
  <c r="O117" i="17"/>
  <c r="P116" i="17"/>
  <c r="P118" i="17" s="1"/>
  <c r="N116" i="17"/>
  <c r="N118" i="17" s="1"/>
  <c r="M116" i="17"/>
  <c r="M118" i="17" s="1"/>
  <c r="O115" i="17"/>
  <c r="Q115" i="17" s="1"/>
  <c r="O114" i="17"/>
  <c r="Q114" i="17" s="1"/>
  <c r="O113" i="17"/>
  <c r="Q113" i="17" s="1"/>
  <c r="P103" i="17"/>
  <c r="N103" i="17"/>
  <c r="M103" i="17"/>
  <c r="O102" i="17"/>
  <c r="Q102" i="17" s="1"/>
  <c r="O101" i="17"/>
  <c r="Q101" i="17" s="1"/>
  <c r="O100" i="17"/>
  <c r="Q100" i="17" s="1"/>
  <c r="P99" i="17"/>
  <c r="N99" i="17"/>
  <c r="M99" i="17"/>
  <c r="O98" i="17"/>
  <c r="Q98" i="17" s="1"/>
  <c r="O97" i="17"/>
  <c r="Q97" i="17" s="1"/>
  <c r="O96" i="17"/>
  <c r="Q96" i="17" s="1"/>
  <c r="P95" i="17"/>
  <c r="N95" i="17"/>
  <c r="M95" i="17"/>
  <c r="O94" i="17"/>
  <c r="Q94" i="17" s="1"/>
  <c r="O93" i="17"/>
  <c r="Q93" i="17" s="1"/>
  <c r="O91" i="17"/>
  <c r="P90" i="17"/>
  <c r="P92" i="17" s="1"/>
  <c r="N90" i="17"/>
  <c r="N92" i="17" s="1"/>
  <c r="M90" i="17"/>
  <c r="M92" i="17" s="1"/>
  <c r="O89" i="17"/>
  <c r="O88" i="17"/>
  <c r="Q88" i="17" s="1"/>
  <c r="O87" i="17"/>
  <c r="P76" i="17"/>
  <c r="N76" i="17"/>
  <c r="M76" i="17"/>
  <c r="P75" i="17"/>
  <c r="N75" i="17"/>
  <c r="M75" i="17"/>
  <c r="P74" i="17"/>
  <c r="N74" i="17"/>
  <c r="M74" i="17"/>
  <c r="P72" i="17"/>
  <c r="N72" i="17"/>
  <c r="M72" i="17"/>
  <c r="P71" i="17"/>
  <c r="N71" i="17"/>
  <c r="M71" i="17"/>
  <c r="P70" i="17"/>
  <c r="N70" i="17"/>
  <c r="M70" i="17"/>
  <c r="O70" i="17" s="1"/>
  <c r="P68" i="17"/>
  <c r="N68" i="17"/>
  <c r="M68" i="17"/>
  <c r="P67" i="17"/>
  <c r="N67" i="17"/>
  <c r="O67" i="17" s="1"/>
  <c r="M67" i="17"/>
  <c r="P65" i="17"/>
  <c r="N65" i="17"/>
  <c r="M65" i="17"/>
  <c r="P63" i="17"/>
  <c r="N63" i="17"/>
  <c r="M63" i="17"/>
  <c r="P62" i="17"/>
  <c r="N62" i="17"/>
  <c r="O62" i="17" s="1"/>
  <c r="M62" i="17"/>
  <c r="P61" i="17"/>
  <c r="N61" i="17"/>
  <c r="M61" i="17"/>
  <c r="P51" i="17"/>
  <c r="N51" i="17"/>
  <c r="M51" i="17"/>
  <c r="O50" i="17"/>
  <c r="Q50" i="17" s="1"/>
  <c r="O49" i="17"/>
  <c r="Q49" i="17" s="1"/>
  <c r="O48" i="17"/>
  <c r="Q48" i="17" s="1"/>
  <c r="P47" i="17"/>
  <c r="N47" i="17"/>
  <c r="M47" i="17"/>
  <c r="O46" i="17"/>
  <c r="Q46" i="17" s="1"/>
  <c r="O45" i="17"/>
  <c r="Q45" i="17" s="1"/>
  <c r="O44" i="17"/>
  <c r="Q44" i="17" s="1"/>
  <c r="P43" i="17"/>
  <c r="N43" i="17"/>
  <c r="M43" i="17"/>
  <c r="O42" i="17"/>
  <c r="Q42" i="17" s="1"/>
  <c r="O41" i="17"/>
  <c r="Q41" i="17" s="1"/>
  <c r="O39" i="17"/>
  <c r="Q39" i="17" s="1"/>
  <c r="P38" i="17"/>
  <c r="P40" i="17" s="1"/>
  <c r="N38" i="17"/>
  <c r="N40" i="17" s="1"/>
  <c r="M38" i="17"/>
  <c r="M40" i="17" s="1"/>
  <c r="O37" i="17"/>
  <c r="Q37" i="17" s="1"/>
  <c r="O36" i="17"/>
  <c r="Q36" i="17" s="1"/>
  <c r="O35" i="17"/>
  <c r="P25" i="17"/>
  <c r="N25" i="17"/>
  <c r="M25" i="17"/>
  <c r="O24" i="17"/>
  <c r="Q24" i="17" s="1"/>
  <c r="O23" i="17"/>
  <c r="Q23" i="17" s="1"/>
  <c r="O22" i="17"/>
  <c r="Q22" i="17" s="1"/>
  <c r="P21" i="17"/>
  <c r="N21" i="17"/>
  <c r="M21" i="17"/>
  <c r="O20" i="17"/>
  <c r="Q20" i="17" s="1"/>
  <c r="O19" i="17"/>
  <c r="Q19" i="17" s="1"/>
  <c r="O18" i="17"/>
  <c r="P17" i="17"/>
  <c r="N17" i="17"/>
  <c r="M17" i="17"/>
  <c r="O16" i="17"/>
  <c r="Q16" i="17" s="1"/>
  <c r="O15" i="17"/>
  <c r="Q15" i="17" s="1"/>
  <c r="O13" i="17"/>
  <c r="Q13" i="17" s="1"/>
  <c r="P12" i="17"/>
  <c r="P14" i="17" s="1"/>
  <c r="N12" i="17"/>
  <c r="N14" i="17" s="1"/>
  <c r="M12" i="17"/>
  <c r="M14" i="17" s="1"/>
  <c r="O11" i="17"/>
  <c r="Q11" i="17" s="1"/>
  <c r="O10" i="17"/>
  <c r="Q10" i="17" s="1"/>
  <c r="O9" i="17"/>
  <c r="Q9" i="17" s="1"/>
  <c r="P232" i="1"/>
  <c r="N232" i="1"/>
  <c r="M232" i="1"/>
  <c r="P231" i="1"/>
  <c r="N231" i="1"/>
  <c r="M231" i="1"/>
  <c r="P230" i="1"/>
  <c r="N230" i="1"/>
  <c r="M230" i="1"/>
  <c r="P228" i="1"/>
  <c r="N228" i="1"/>
  <c r="M228" i="1"/>
  <c r="P227" i="1"/>
  <c r="N227" i="1"/>
  <c r="M227" i="1"/>
  <c r="P226" i="1"/>
  <c r="N226" i="1"/>
  <c r="M226" i="1"/>
  <c r="P224" i="1"/>
  <c r="N224" i="1"/>
  <c r="M224" i="1"/>
  <c r="P223" i="1"/>
  <c r="N223" i="1"/>
  <c r="M223" i="1"/>
  <c r="P221" i="1"/>
  <c r="N221" i="1"/>
  <c r="M221" i="1"/>
  <c r="P219" i="1"/>
  <c r="N219" i="1"/>
  <c r="M219" i="1"/>
  <c r="P218" i="1"/>
  <c r="N218" i="1"/>
  <c r="M218" i="1"/>
  <c r="P217" i="1"/>
  <c r="N217" i="1"/>
  <c r="M217" i="1"/>
  <c r="P207" i="1"/>
  <c r="N207" i="1"/>
  <c r="M207" i="1"/>
  <c r="O206" i="1"/>
  <c r="Q206" i="1" s="1"/>
  <c r="O205" i="1"/>
  <c r="Q205" i="1" s="1"/>
  <c r="O204" i="1"/>
  <c r="P203" i="1"/>
  <c r="N203" i="1"/>
  <c r="M203" i="1"/>
  <c r="O202" i="1"/>
  <c r="Q202" i="1" s="1"/>
  <c r="O201" i="1"/>
  <c r="Q201" i="1" s="1"/>
  <c r="O200" i="1"/>
  <c r="Q200" i="1" s="1"/>
  <c r="P199" i="1"/>
  <c r="N199" i="1"/>
  <c r="M199" i="1"/>
  <c r="O198" i="1"/>
  <c r="Q198" i="1" s="1"/>
  <c r="O197" i="1"/>
  <c r="Q197" i="1" s="1"/>
  <c r="O195" i="1"/>
  <c r="P194" i="1"/>
  <c r="P196" i="1" s="1"/>
  <c r="N194" i="1"/>
  <c r="N196" i="1" s="1"/>
  <c r="M194" i="1"/>
  <c r="M196" i="1" s="1"/>
  <c r="O193" i="1"/>
  <c r="Q193" i="1" s="1"/>
  <c r="O192" i="1"/>
  <c r="Q192" i="1" s="1"/>
  <c r="O191" i="1"/>
  <c r="P181" i="1"/>
  <c r="N181" i="1"/>
  <c r="M181" i="1"/>
  <c r="O180" i="1"/>
  <c r="Q180" i="1" s="1"/>
  <c r="O179" i="1"/>
  <c r="Q179" i="1" s="1"/>
  <c r="O178" i="1"/>
  <c r="P177" i="1"/>
  <c r="N177" i="1"/>
  <c r="M177" i="1"/>
  <c r="O176" i="1"/>
  <c r="Q176" i="1" s="1"/>
  <c r="O175" i="1"/>
  <c r="Q175" i="1" s="1"/>
  <c r="O174" i="1"/>
  <c r="P173" i="1"/>
  <c r="N173" i="1"/>
  <c r="M173" i="1"/>
  <c r="O172" i="1"/>
  <c r="Q172" i="1" s="1"/>
  <c r="O171" i="1"/>
  <c r="Q171" i="1" s="1"/>
  <c r="O169" i="1"/>
  <c r="P168" i="1"/>
  <c r="P170" i="1" s="1"/>
  <c r="N168" i="1"/>
  <c r="N170" i="1" s="1"/>
  <c r="M168" i="1"/>
  <c r="M170" i="1" s="1"/>
  <c r="O167" i="1"/>
  <c r="Q167" i="1" s="1"/>
  <c r="O166" i="1"/>
  <c r="Q166" i="1" s="1"/>
  <c r="O165" i="1"/>
  <c r="Q165" i="1" s="1"/>
  <c r="P154" i="1"/>
  <c r="N154" i="1"/>
  <c r="M154" i="1"/>
  <c r="P153" i="1"/>
  <c r="N153" i="1"/>
  <c r="M153" i="1"/>
  <c r="P152" i="1"/>
  <c r="N152" i="1"/>
  <c r="M152" i="1"/>
  <c r="P150" i="1"/>
  <c r="N150" i="1"/>
  <c r="M150" i="1"/>
  <c r="P149" i="1"/>
  <c r="N149" i="1"/>
  <c r="M149" i="1"/>
  <c r="P148" i="1"/>
  <c r="N148" i="1"/>
  <c r="M148" i="1"/>
  <c r="P146" i="1"/>
  <c r="N146" i="1"/>
  <c r="M146" i="1"/>
  <c r="P145" i="1"/>
  <c r="N145" i="1"/>
  <c r="M145" i="1"/>
  <c r="P143" i="1"/>
  <c r="N143" i="1"/>
  <c r="M143" i="1"/>
  <c r="P141" i="1"/>
  <c r="N141" i="1"/>
  <c r="M141" i="1"/>
  <c r="P140" i="1"/>
  <c r="N140" i="1"/>
  <c r="M140" i="1"/>
  <c r="P139" i="1"/>
  <c r="N139" i="1"/>
  <c r="M139" i="1"/>
  <c r="P129" i="1"/>
  <c r="N129" i="1"/>
  <c r="M129" i="1"/>
  <c r="O128" i="1"/>
  <c r="Q128" i="1" s="1"/>
  <c r="O127" i="1"/>
  <c r="Q127" i="1" s="1"/>
  <c r="O126" i="1"/>
  <c r="P125" i="1"/>
  <c r="N125" i="1"/>
  <c r="M125" i="1"/>
  <c r="O124" i="1"/>
  <c r="Q124" i="1" s="1"/>
  <c r="O123" i="1"/>
  <c r="Q123" i="1" s="1"/>
  <c r="O122" i="1"/>
  <c r="P121" i="1"/>
  <c r="N121" i="1"/>
  <c r="M121" i="1"/>
  <c r="O120" i="1"/>
  <c r="Q120" i="1" s="1"/>
  <c r="O119" i="1"/>
  <c r="Q119" i="1" s="1"/>
  <c r="O117" i="1"/>
  <c r="Q117" i="1" s="1"/>
  <c r="P116" i="1"/>
  <c r="P118" i="1" s="1"/>
  <c r="N116" i="1"/>
  <c r="N118" i="1" s="1"/>
  <c r="M116" i="1"/>
  <c r="M118" i="1" s="1"/>
  <c r="O115" i="1"/>
  <c r="Q115" i="1" s="1"/>
  <c r="O114" i="1"/>
  <c r="Q114" i="1" s="1"/>
  <c r="O113" i="1"/>
  <c r="Q113" i="1" s="1"/>
  <c r="P103" i="1"/>
  <c r="N103" i="1"/>
  <c r="M103" i="1"/>
  <c r="O102" i="1"/>
  <c r="Q102" i="1" s="1"/>
  <c r="O101" i="1"/>
  <c r="Q101" i="1" s="1"/>
  <c r="O100" i="1"/>
  <c r="Q100" i="1" s="1"/>
  <c r="P99" i="1"/>
  <c r="N99" i="1"/>
  <c r="M99" i="1"/>
  <c r="O98" i="1"/>
  <c r="Q98" i="1" s="1"/>
  <c r="O97" i="1"/>
  <c r="Q97" i="1" s="1"/>
  <c r="O96" i="1"/>
  <c r="Q96" i="1" s="1"/>
  <c r="P95" i="1"/>
  <c r="N95" i="1"/>
  <c r="M95" i="1"/>
  <c r="O94" i="1"/>
  <c r="Q94" i="1" s="1"/>
  <c r="O93" i="1"/>
  <c r="Q93" i="1" s="1"/>
  <c r="O91" i="1"/>
  <c r="P90" i="1"/>
  <c r="P92" i="1" s="1"/>
  <c r="N90" i="1"/>
  <c r="N92" i="1" s="1"/>
  <c r="M90" i="1"/>
  <c r="M92" i="1" s="1"/>
  <c r="O89" i="1"/>
  <c r="Q89" i="1" s="1"/>
  <c r="O88" i="1"/>
  <c r="Q88" i="1" s="1"/>
  <c r="O87" i="1"/>
  <c r="P76" i="1"/>
  <c r="N76" i="1"/>
  <c r="M76" i="1"/>
  <c r="P75" i="1"/>
  <c r="N75" i="1"/>
  <c r="M75" i="1"/>
  <c r="P74" i="1"/>
  <c r="N74" i="1"/>
  <c r="M74" i="1"/>
  <c r="P72" i="1"/>
  <c r="N72" i="1"/>
  <c r="M72" i="1"/>
  <c r="P71" i="1"/>
  <c r="N71" i="1"/>
  <c r="M71" i="1"/>
  <c r="O71" i="1" s="1"/>
  <c r="P70" i="1"/>
  <c r="N70" i="1"/>
  <c r="M70" i="1"/>
  <c r="P68" i="1"/>
  <c r="N68" i="1"/>
  <c r="M68" i="1"/>
  <c r="P67" i="1"/>
  <c r="N67" i="1"/>
  <c r="O67" i="1" s="1"/>
  <c r="Q67" i="1" s="1"/>
  <c r="M67" i="1"/>
  <c r="P65" i="1"/>
  <c r="N65" i="1"/>
  <c r="M65" i="1"/>
  <c r="P63" i="1"/>
  <c r="N63" i="1"/>
  <c r="M63" i="1"/>
  <c r="P62" i="1"/>
  <c r="N62" i="1"/>
  <c r="M62" i="1"/>
  <c r="P61" i="1"/>
  <c r="N61" i="1"/>
  <c r="M61" i="1"/>
  <c r="P51" i="1"/>
  <c r="N51" i="1"/>
  <c r="M51" i="1"/>
  <c r="O50" i="1"/>
  <c r="Q50" i="1" s="1"/>
  <c r="O49" i="1"/>
  <c r="Q49" i="1" s="1"/>
  <c r="O48" i="1"/>
  <c r="P47" i="1"/>
  <c r="N47" i="1"/>
  <c r="M47" i="1"/>
  <c r="O46" i="1"/>
  <c r="Q46" i="1" s="1"/>
  <c r="O45" i="1"/>
  <c r="Q45" i="1" s="1"/>
  <c r="O44" i="1"/>
  <c r="P43" i="1"/>
  <c r="N43" i="1"/>
  <c r="M43" i="1"/>
  <c r="O42" i="1"/>
  <c r="Q42" i="1" s="1"/>
  <c r="O41" i="1"/>
  <c r="Q41" i="1" s="1"/>
  <c r="O39" i="1"/>
  <c r="Q39" i="1" s="1"/>
  <c r="P38" i="1"/>
  <c r="P40" i="1" s="1"/>
  <c r="N38" i="1"/>
  <c r="N40" i="1" s="1"/>
  <c r="M38" i="1"/>
  <c r="M40" i="1" s="1"/>
  <c r="O37" i="1"/>
  <c r="Q37" i="1" s="1"/>
  <c r="O36" i="1"/>
  <c r="Q36" i="1" s="1"/>
  <c r="O35" i="1"/>
  <c r="Q35" i="1" s="1"/>
  <c r="P25" i="1"/>
  <c r="N25" i="1"/>
  <c r="M25" i="1"/>
  <c r="O24" i="1"/>
  <c r="Q24" i="1" s="1"/>
  <c r="O23" i="1"/>
  <c r="Q23" i="1" s="1"/>
  <c r="O22" i="1"/>
  <c r="Q22" i="1" s="1"/>
  <c r="P21" i="1"/>
  <c r="N21" i="1"/>
  <c r="M21" i="1"/>
  <c r="O20" i="1"/>
  <c r="Q20" i="1" s="1"/>
  <c r="O19" i="1"/>
  <c r="Q19" i="1" s="1"/>
  <c r="O18" i="1"/>
  <c r="Q18" i="1" s="1"/>
  <c r="P17" i="1"/>
  <c r="N17" i="1"/>
  <c r="M17" i="1"/>
  <c r="O16" i="1"/>
  <c r="Q16" i="1" s="1"/>
  <c r="O15" i="1"/>
  <c r="Q15" i="1" s="1"/>
  <c r="O13" i="1"/>
  <c r="Q13" i="1" s="1"/>
  <c r="P12" i="1"/>
  <c r="P14" i="1" s="1"/>
  <c r="N12" i="1"/>
  <c r="N14" i="1" s="1"/>
  <c r="M12" i="1"/>
  <c r="M14" i="1" s="1"/>
  <c r="O11" i="1"/>
  <c r="Q11" i="1" s="1"/>
  <c r="O10" i="1"/>
  <c r="Q10" i="1" s="1"/>
  <c r="O9" i="1"/>
  <c r="D76" i="13"/>
  <c r="C76" i="13"/>
  <c r="D75" i="13"/>
  <c r="C75" i="13"/>
  <c r="D74" i="13"/>
  <c r="C74" i="13"/>
  <c r="D72" i="13"/>
  <c r="C72" i="13"/>
  <c r="D71" i="13"/>
  <c r="C71" i="13"/>
  <c r="D70" i="13"/>
  <c r="C70" i="13"/>
  <c r="D68" i="13"/>
  <c r="C68" i="13"/>
  <c r="D67" i="13"/>
  <c r="C67" i="13"/>
  <c r="D65" i="13"/>
  <c r="C65" i="13"/>
  <c r="D63" i="13"/>
  <c r="C63" i="13"/>
  <c r="D62" i="13"/>
  <c r="C62" i="13"/>
  <c r="D61" i="13"/>
  <c r="C61" i="13"/>
  <c r="D51" i="13"/>
  <c r="C51" i="13"/>
  <c r="E50" i="13"/>
  <c r="E49" i="13"/>
  <c r="E48" i="13"/>
  <c r="D47" i="13"/>
  <c r="C47" i="13"/>
  <c r="E46" i="13"/>
  <c r="E45" i="13"/>
  <c r="E44" i="13"/>
  <c r="D43" i="13"/>
  <c r="C43" i="13"/>
  <c r="E42" i="13"/>
  <c r="E41" i="13"/>
  <c r="E39" i="13"/>
  <c r="D38" i="13"/>
  <c r="D40" i="13" s="1"/>
  <c r="C38" i="13"/>
  <c r="C40" i="13" s="1"/>
  <c r="E37" i="13"/>
  <c r="E36" i="13"/>
  <c r="E35" i="13"/>
  <c r="D25" i="13"/>
  <c r="D77" i="13" s="1"/>
  <c r="E24" i="13"/>
  <c r="E23" i="13"/>
  <c r="E75" i="13" s="1"/>
  <c r="E22" i="13"/>
  <c r="E74" i="13" s="1"/>
  <c r="D21" i="13"/>
  <c r="C21" i="13"/>
  <c r="E20" i="13"/>
  <c r="E72" i="13" s="1"/>
  <c r="E19" i="13"/>
  <c r="E71" i="13" s="1"/>
  <c r="E18" i="13"/>
  <c r="E70" i="13" s="1"/>
  <c r="D17" i="13"/>
  <c r="E16" i="13"/>
  <c r="E15" i="13"/>
  <c r="E67" i="13" s="1"/>
  <c r="E13" i="13"/>
  <c r="D12" i="13"/>
  <c r="D14" i="13" s="1"/>
  <c r="C12" i="13"/>
  <c r="E11" i="13"/>
  <c r="E10" i="13"/>
  <c r="E9" i="13"/>
  <c r="D76" i="14"/>
  <c r="C76" i="14"/>
  <c r="D75" i="14"/>
  <c r="C75" i="14"/>
  <c r="D74" i="14"/>
  <c r="C74" i="14"/>
  <c r="D72" i="14"/>
  <c r="C72" i="14"/>
  <c r="D71" i="14"/>
  <c r="C71" i="14"/>
  <c r="D70" i="14"/>
  <c r="C70" i="14"/>
  <c r="D68" i="14"/>
  <c r="C68" i="14"/>
  <c r="D67" i="14"/>
  <c r="C67" i="14"/>
  <c r="D65" i="14"/>
  <c r="C65" i="14"/>
  <c r="D63" i="14"/>
  <c r="C63" i="14"/>
  <c r="D62" i="14"/>
  <c r="C62" i="14"/>
  <c r="D61" i="14"/>
  <c r="C61" i="14"/>
  <c r="D51" i="14"/>
  <c r="C51" i="14"/>
  <c r="E50" i="14"/>
  <c r="E49" i="14"/>
  <c r="E48" i="14"/>
  <c r="D47" i="14"/>
  <c r="C47" i="14"/>
  <c r="E46" i="14"/>
  <c r="E45" i="14"/>
  <c r="E44" i="14"/>
  <c r="D43" i="14"/>
  <c r="C43" i="14"/>
  <c r="E42" i="14"/>
  <c r="E41" i="14"/>
  <c r="E39" i="14"/>
  <c r="D38" i="14"/>
  <c r="D40" i="14" s="1"/>
  <c r="C38" i="14"/>
  <c r="C40" i="14" s="1"/>
  <c r="E37" i="14"/>
  <c r="E36" i="14"/>
  <c r="E35" i="14"/>
  <c r="D25" i="14"/>
  <c r="C77" i="14"/>
  <c r="E24" i="14"/>
  <c r="E23" i="14"/>
  <c r="E22" i="14"/>
  <c r="D21" i="14"/>
  <c r="C21" i="14"/>
  <c r="E20" i="14"/>
  <c r="E19" i="14"/>
  <c r="E18" i="14"/>
  <c r="E70" i="14" s="1"/>
  <c r="D17" i="14"/>
  <c r="E16" i="14"/>
  <c r="E15" i="14"/>
  <c r="E67" i="14" s="1"/>
  <c r="E13" i="14"/>
  <c r="D12" i="14"/>
  <c r="C12" i="14"/>
  <c r="E11" i="14"/>
  <c r="E10" i="14"/>
  <c r="E9" i="14"/>
  <c r="D76" i="15"/>
  <c r="C76" i="15"/>
  <c r="D75" i="15"/>
  <c r="C75" i="15"/>
  <c r="D74" i="15"/>
  <c r="C74" i="15"/>
  <c r="D72" i="15"/>
  <c r="C72" i="15"/>
  <c r="D71" i="15"/>
  <c r="C71" i="15"/>
  <c r="D70" i="15"/>
  <c r="C70" i="15"/>
  <c r="D68" i="15"/>
  <c r="C68" i="15"/>
  <c r="D67" i="15"/>
  <c r="C67" i="15"/>
  <c r="D65" i="15"/>
  <c r="C65" i="15"/>
  <c r="D63" i="15"/>
  <c r="C63" i="15"/>
  <c r="D62" i="15"/>
  <c r="C62" i="15"/>
  <c r="D61" i="15"/>
  <c r="C61" i="15"/>
  <c r="D51" i="15"/>
  <c r="C51" i="15"/>
  <c r="E50" i="15"/>
  <c r="E49" i="15"/>
  <c r="E48" i="15"/>
  <c r="D47" i="15"/>
  <c r="C47" i="15"/>
  <c r="E46" i="15"/>
  <c r="E45" i="15"/>
  <c r="E44" i="15"/>
  <c r="D43" i="15"/>
  <c r="C43" i="15"/>
  <c r="E42" i="15"/>
  <c r="E41" i="15"/>
  <c r="E39" i="15"/>
  <c r="D38" i="15"/>
  <c r="D40" i="15" s="1"/>
  <c r="C38" i="15"/>
  <c r="C40" i="15" s="1"/>
  <c r="E37" i="15"/>
  <c r="E36" i="15"/>
  <c r="E35" i="15"/>
  <c r="D25" i="15"/>
  <c r="D77" i="15" s="1"/>
  <c r="C77" i="15"/>
  <c r="E24" i="15"/>
  <c r="E76" i="15" s="1"/>
  <c r="E23" i="15"/>
  <c r="E75" i="15" s="1"/>
  <c r="E22" i="15"/>
  <c r="D21" i="15"/>
  <c r="C21" i="15"/>
  <c r="E20" i="15"/>
  <c r="E72" i="15" s="1"/>
  <c r="E19" i="15"/>
  <c r="E71" i="15" s="1"/>
  <c r="E18" i="15"/>
  <c r="D17" i="15"/>
  <c r="E16" i="15"/>
  <c r="E68" i="15" s="1"/>
  <c r="E15" i="15"/>
  <c r="E13" i="15"/>
  <c r="E65" i="15" s="1"/>
  <c r="D12" i="15"/>
  <c r="D14" i="15" s="1"/>
  <c r="C12" i="15"/>
  <c r="E11" i="15"/>
  <c r="E10" i="15"/>
  <c r="E62" i="15" s="1"/>
  <c r="E9" i="15"/>
  <c r="D76" i="16"/>
  <c r="C76" i="16"/>
  <c r="D75" i="16"/>
  <c r="C75" i="16"/>
  <c r="D74" i="16"/>
  <c r="C74" i="16"/>
  <c r="D72" i="16"/>
  <c r="C72" i="16"/>
  <c r="D71" i="16"/>
  <c r="C71" i="16"/>
  <c r="D70" i="16"/>
  <c r="C70" i="16"/>
  <c r="D68" i="16"/>
  <c r="C68" i="16"/>
  <c r="D67" i="16"/>
  <c r="C67" i="16"/>
  <c r="D65" i="16"/>
  <c r="C65" i="16"/>
  <c r="D63" i="16"/>
  <c r="C63" i="16"/>
  <c r="D62" i="16"/>
  <c r="C62" i="16"/>
  <c r="D61" i="16"/>
  <c r="C61" i="16"/>
  <c r="D51" i="16"/>
  <c r="C51" i="16"/>
  <c r="E50" i="16"/>
  <c r="E49" i="16"/>
  <c r="E48" i="16"/>
  <c r="D47" i="16"/>
  <c r="C47" i="16"/>
  <c r="E46" i="16"/>
  <c r="E45" i="16"/>
  <c r="E44" i="16"/>
  <c r="D43" i="16"/>
  <c r="C43" i="16"/>
  <c r="E42" i="16"/>
  <c r="E41" i="16"/>
  <c r="E39" i="16"/>
  <c r="D38" i="16"/>
  <c r="D40" i="16" s="1"/>
  <c r="C38" i="16"/>
  <c r="C40" i="16" s="1"/>
  <c r="E37" i="16"/>
  <c r="E36" i="16"/>
  <c r="E35" i="16"/>
  <c r="D25" i="16"/>
  <c r="D77" i="16" s="1"/>
  <c r="E24" i="16"/>
  <c r="E23" i="16"/>
  <c r="E22" i="16"/>
  <c r="D21" i="16"/>
  <c r="C21" i="16"/>
  <c r="E20" i="16"/>
  <c r="E19" i="16"/>
  <c r="E18" i="16"/>
  <c r="D17" i="16"/>
  <c r="E16" i="16"/>
  <c r="E68" i="16" s="1"/>
  <c r="E15" i="16"/>
  <c r="E13" i="16"/>
  <c r="D12" i="16"/>
  <c r="D14" i="16" s="1"/>
  <c r="C12" i="16"/>
  <c r="E11" i="16"/>
  <c r="E10" i="16"/>
  <c r="E9" i="16"/>
  <c r="D76" i="17"/>
  <c r="C76" i="17"/>
  <c r="D75" i="17"/>
  <c r="C75" i="17"/>
  <c r="D74" i="17"/>
  <c r="C74" i="17"/>
  <c r="D72" i="17"/>
  <c r="C72" i="17"/>
  <c r="D71" i="17"/>
  <c r="C71" i="17"/>
  <c r="D70" i="17"/>
  <c r="C70" i="17"/>
  <c r="D68" i="17"/>
  <c r="C68" i="17"/>
  <c r="D67" i="17"/>
  <c r="C67" i="17"/>
  <c r="D65" i="17"/>
  <c r="C65" i="17"/>
  <c r="D63" i="17"/>
  <c r="C63" i="17"/>
  <c r="D62" i="17"/>
  <c r="C62" i="17"/>
  <c r="D61" i="17"/>
  <c r="C61" i="17"/>
  <c r="D51" i="17"/>
  <c r="C51" i="17"/>
  <c r="E50" i="17"/>
  <c r="E49" i="17"/>
  <c r="E48" i="17"/>
  <c r="D47" i="17"/>
  <c r="C47" i="17"/>
  <c r="E46" i="17"/>
  <c r="E45" i="17"/>
  <c r="E44" i="17"/>
  <c r="D43" i="17"/>
  <c r="C43" i="17"/>
  <c r="E42" i="17"/>
  <c r="E41" i="17"/>
  <c r="E39" i="17"/>
  <c r="D38" i="17"/>
  <c r="D40" i="17" s="1"/>
  <c r="C38" i="17"/>
  <c r="C40" i="17" s="1"/>
  <c r="E37" i="17"/>
  <c r="E36" i="17"/>
  <c r="E35" i="17"/>
  <c r="D25" i="17"/>
  <c r="D77" i="17" s="1"/>
  <c r="E24" i="17"/>
  <c r="E23" i="17"/>
  <c r="E22" i="17"/>
  <c r="D21" i="17"/>
  <c r="C21" i="17"/>
  <c r="E20" i="17"/>
  <c r="E19" i="17"/>
  <c r="E18" i="17"/>
  <c r="E70" i="17" s="1"/>
  <c r="D17" i="17"/>
  <c r="E16" i="17"/>
  <c r="E15" i="17"/>
  <c r="E67" i="17" s="1"/>
  <c r="E13" i="17"/>
  <c r="D12" i="17"/>
  <c r="D14" i="17" s="1"/>
  <c r="C12" i="17"/>
  <c r="E11" i="17"/>
  <c r="E63" i="17" s="1"/>
  <c r="E10" i="17"/>
  <c r="E62" i="17" s="1"/>
  <c r="E9" i="17"/>
  <c r="D76" i="1"/>
  <c r="C76" i="1"/>
  <c r="D75" i="1"/>
  <c r="C75" i="1"/>
  <c r="D74" i="1"/>
  <c r="C74" i="1"/>
  <c r="D72" i="1"/>
  <c r="C72" i="1"/>
  <c r="D71" i="1"/>
  <c r="C71" i="1"/>
  <c r="D70" i="1"/>
  <c r="C70" i="1"/>
  <c r="D68" i="1"/>
  <c r="C68" i="1"/>
  <c r="D67" i="1"/>
  <c r="C67" i="1"/>
  <c r="D65" i="1"/>
  <c r="C65" i="1"/>
  <c r="D63" i="1"/>
  <c r="C63" i="1"/>
  <c r="D62" i="1"/>
  <c r="C62" i="1"/>
  <c r="D61" i="1"/>
  <c r="C61" i="1"/>
  <c r="D51" i="1"/>
  <c r="C51" i="1"/>
  <c r="E50" i="1"/>
  <c r="E49" i="1"/>
  <c r="E48" i="1"/>
  <c r="D47" i="1"/>
  <c r="C47" i="1"/>
  <c r="E46" i="1"/>
  <c r="E45" i="1"/>
  <c r="E44" i="1"/>
  <c r="D43" i="1"/>
  <c r="C43" i="1"/>
  <c r="E42" i="1"/>
  <c r="E41" i="1"/>
  <c r="E39" i="1"/>
  <c r="D38" i="1"/>
  <c r="D40" i="1" s="1"/>
  <c r="C38" i="1"/>
  <c r="C40" i="1" s="1"/>
  <c r="E37" i="1"/>
  <c r="E36" i="1"/>
  <c r="E35" i="1"/>
  <c r="D25" i="1"/>
  <c r="C77" i="1"/>
  <c r="E24" i="1"/>
  <c r="E23" i="1"/>
  <c r="E75" i="1" s="1"/>
  <c r="E22" i="1"/>
  <c r="D21" i="1"/>
  <c r="C21" i="1"/>
  <c r="E20" i="1"/>
  <c r="E19" i="1"/>
  <c r="E18" i="1"/>
  <c r="D17" i="1"/>
  <c r="E16" i="1"/>
  <c r="E15" i="1"/>
  <c r="E13" i="1"/>
  <c r="D12" i="1"/>
  <c r="D14" i="1" s="1"/>
  <c r="C12" i="1"/>
  <c r="E11" i="1"/>
  <c r="E10" i="1"/>
  <c r="E9" i="1"/>
  <c r="E61" i="1" s="1"/>
  <c r="E71" i="17" l="1"/>
  <c r="E76" i="16"/>
  <c r="E67" i="15"/>
  <c r="E68" i="14"/>
  <c r="E76" i="13"/>
  <c r="E62" i="13"/>
  <c r="E62" i="1"/>
  <c r="E67" i="1"/>
  <c r="E72" i="17"/>
  <c r="E75" i="17"/>
  <c r="E76" i="17"/>
  <c r="E71" i="16"/>
  <c r="P208" i="17"/>
  <c r="P196" i="17"/>
  <c r="P182" i="16"/>
  <c r="P170" i="16"/>
  <c r="O221" i="13"/>
  <c r="O75" i="13"/>
  <c r="O141" i="13"/>
  <c r="N182" i="17"/>
  <c r="N170" i="17"/>
  <c r="P104" i="14"/>
  <c r="P92" i="14"/>
  <c r="Q89" i="17"/>
  <c r="E62" i="14"/>
  <c r="E63" i="1"/>
  <c r="E61" i="14"/>
  <c r="E63" i="13"/>
  <c r="E63" i="15"/>
  <c r="C26" i="14"/>
  <c r="C14" i="14"/>
  <c r="P64" i="14"/>
  <c r="P66" i="14" s="1"/>
  <c r="P14" i="14"/>
  <c r="C26" i="13"/>
  <c r="C14" i="13"/>
  <c r="C14" i="17"/>
  <c r="C26" i="17"/>
  <c r="E62" i="16"/>
  <c r="C26" i="15"/>
  <c r="C14" i="15"/>
  <c r="D64" i="14"/>
  <c r="D66" i="14" s="1"/>
  <c r="D14" i="14"/>
  <c r="C26" i="16"/>
  <c r="C14" i="16"/>
  <c r="C26" i="1"/>
  <c r="C14" i="1"/>
  <c r="M229" i="1"/>
  <c r="N69" i="17"/>
  <c r="O150" i="16"/>
  <c r="Q150" i="16" s="1"/>
  <c r="O72" i="14"/>
  <c r="Q72" i="14" s="1"/>
  <c r="E38" i="14"/>
  <c r="E40" i="14" s="1"/>
  <c r="O62" i="1"/>
  <c r="O146" i="17"/>
  <c r="O226" i="17"/>
  <c r="Q153" i="16"/>
  <c r="Q63" i="14"/>
  <c r="Q207" i="14"/>
  <c r="O90" i="1"/>
  <c r="O92" i="1" s="1"/>
  <c r="O217" i="1"/>
  <c r="O61" i="17"/>
  <c r="Q62" i="17"/>
  <c r="O152" i="16"/>
  <c r="Q152" i="16" s="1"/>
  <c r="O68" i="15"/>
  <c r="O218" i="15"/>
  <c r="O152" i="14"/>
  <c r="O218" i="14"/>
  <c r="Q218" i="14" s="1"/>
  <c r="O149" i="15"/>
  <c r="O154" i="15"/>
  <c r="Q154" i="15" s="1"/>
  <c r="O223" i="14"/>
  <c r="Q223" i="14" s="1"/>
  <c r="O228" i="14"/>
  <c r="Q228" i="14" s="1"/>
  <c r="O67" i="13"/>
  <c r="O145" i="13"/>
  <c r="Q145" i="13" s="1"/>
  <c r="O150" i="13"/>
  <c r="Q150" i="13" s="1"/>
  <c r="O217" i="13"/>
  <c r="O223" i="13"/>
  <c r="Q223" i="13" s="1"/>
  <c r="O154" i="13"/>
  <c r="N155" i="15"/>
  <c r="O227" i="14"/>
  <c r="O227" i="15"/>
  <c r="O141" i="1"/>
  <c r="Q141" i="1" s="1"/>
  <c r="O153" i="1"/>
  <c r="O154" i="17"/>
  <c r="Q154" i="17" s="1"/>
  <c r="O177" i="17"/>
  <c r="O67" i="16"/>
  <c r="Q67" i="16" s="1"/>
  <c r="P229" i="13"/>
  <c r="P73" i="1"/>
  <c r="O218" i="1"/>
  <c r="Q218" i="1" s="1"/>
  <c r="N229" i="17"/>
  <c r="P69" i="16"/>
  <c r="P142" i="14"/>
  <c r="P144" i="14" s="1"/>
  <c r="O227" i="13"/>
  <c r="Q227" i="13" s="1"/>
  <c r="C73" i="17"/>
  <c r="C73" i="14"/>
  <c r="M69" i="1"/>
  <c r="Q71" i="1"/>
  <c r="Q51" i="16"/>
  <c r="M208" i="16"/>
  <c r="M182" i="14"/>
  <c r="P64" i="13"/>
  <c r="P66" i="13" s="1"/>
  <c r="Q75" i="13"/>
  <c r="Q141" i="13"/>
  <c r="O226" i="13"/>
  <c r="O231" i="13"/>
  <c r="E43" i="1"/>
  <c r="D73" i="17"/>
  <c r="E43" i="14"/>
  <c r="O70" i="1"/>
  <c r="Q70" i="1" s="1"/>
  <c r="O231" i="1"/>
  <c r="Q231" i="1" s="1"/>
  <c r="O221" i="17"/>
  <c r="O76" i="16"/>
  <c r="Q76" i="16" s="1"/>
  <c r="O223" i="16"/>
  <c r="Q223" i="16" s="1"/>
  <c r="O228" i="16"/>
  <c r="Q228" i="16" s="1"/>
  <c r="Q227" i="15"/>
  <c r="O62" i="13"/>
  <c r="Q62" i="13" s="1"/>
  <c r="P64" i="1"/>
  <c r="P66" i="1" s="1"/>
  <c r="O232" i="1"/>
  <c r="Q232" i="1" s="1"/>
  <c r="O65" i="17"/>
  <c r="Q65" i="17" s="1"/>
  <c r="P77" i="17"/>
  <c r="N151" i="17"/>
  <c r="P233" i="17"/>
  <c r="N64" i="16"/>
  <c r="N66" i="16" s="1"/>
  <c r="O148" i="16"/>
  <c r="Q148" i="16" s="1"/>
  <c r="N233" i="16"/>
  <c r="P233" i="16"/>
  <c r="P142" i="15"/>
  <c r="P144" i="15" s="1"/>
  <c r="N220" i="15"/>
  <c r="N222" i="15" s="1"/>
  <c r="P220" i="14"/>
  <c r="P222" i="14" s="1"/>
  <c r="O232" i="14"/>
  <c r="Q232" i="14" s="1"/>
  <c r="O140" i="13"/>
  <c r="Q140" i="13" s="1"/>
  <c r="M26" i="1"/>
  <c r="O125" i="1"/>
  <c r="M233" i="1"/>
  <c r="P52" i="17"/>
  <c r="P104" i="17"/>
  <c r="N142" i="17"/>
  <c r="N144" i="17" s="1"/>
  <c r="O227" i="17"/>
  <c r="Q227" i="17" s="1"/>
  <c r="Q17" i="16"/>
  <c r="O116" i="15"/>
  <c r="O118" i="15" s="1"/>
  <c r="N147" i="13"/>
  <c r="P151" i="13"/>
  <c r="C73" i="16"/>
  <c r="O74" i="1"/>
  <c r="O95" i="1"/>
  <c r="O228" i="1"/>
  <c r="Q228" i="1" s="1"/>
  <c r="O74" i="17"/>
  <c r="Q129" i="17"/>
  <c r="O141" i="17"/>
  <c r="Q141" i="17" s="1"/>
  <c r="O149" i="17"/>
  <c r="Q149" i="17" s="1"/>
  <c r="P229" i="17"/>
  <c r="O230" i="17"/>
  <c r="Q230" i="17" s="1"/>
  <c r="O12" i="16"/>
  <c r="O43" i="16"/>
  <c r="O68" i="16"/>
  <c r="Q68" i="16" s="1"/>
  <c r="O139" i="16"/>
  <c r="Q139" i="16" s="1"/>
  <c r="O145" i="16"/>
  <c r="Q145" i="16" s="1"/>
  <c r="O219" i="16"/>
  <c r="O231" i="16"/>
  <c r="Q231" i="16" s="1"/>
  <c r="O61" i="15"/>
  <c r="Q61" i="15" s="1"/>
  <c r="O72" i="15"/>
  <c r="Q72" i="15" s="1"/>
  <c r="O232" i="15"/>
  <c r="Q232" i="15" s="1"/>
  <c r="Q38" i="14"/>
  <c r="Q40" i="14" s="1"/>
  <c r="O51" i="14"/>
  <c r="O65" i="14"/>
  <c r="O76" i="14"/>
  <c r="O129" i="14"/>
  <c r="O153" i="14"/>
  <c r="Q153" i="14" s="1"/>
  <c r="N142" i="13"/>
  <c r="N144" i="13" s="1"/>
  <c r="E63" i="16"/>
  <c r="E67" i="16"/>
  <c r="E21" i="15"/>
  <c r="E47" i="15"/>
  <c r="Q168" i="17"/>
  <c r="Q170" i="17" s="1"/>
  <c r="W170" i="17" s="1"/>
  <c r="O223" i="17"/>
  <c r="Q223" i="17" s="1"/>
  <c r="N233" i="17"/>
  <c r="Q41" i="16"/>
  <c r="O140" i="16"/>
  <c r="N220" i="16"/>
  <c r="N222" i="16" s="1"/>
  <c r="Q48" i="15"/>
  <c r="Q51" i="15" s="1"/>
  <c r="O51" i="15"/>
  <c r="N104" i="14"/>
  <c r="P155" i="14"/>
  <c r="O203" i="14"/>
  <c r="Q200" i="14"/>
  <c r="Q203" i="14" s="1"/>
  <c r="E38" i="1"/>
  <c r="E40" i="1" s="1"/>
  <c r="D69" i="16"/>
  <c r="D69" i="15"/>
  <c r="M130" i="1"/>
  <c r="O129" i="1"/>
  <c r="O226" i="1"/>
  <c r="Q226" i="1" s="1"/>
  <c r="Q195" i="16"/>
  <c r="Q199" i="16" s="1"/>
  <c r="O199" i="16"/>
  <c r="M225" i="1"/>
  <c r="O223" i="1"/>
  <c r="Q223" i="1" s="1"/>
  <c r="D26" i="16"/>
  <c r="D52" i="16"/>
  <c r="E72" i="16"/>
  <c r="E75" i="16"/>
  <c r="Q67" i="17"/>
  <c r="O71" i="17"/>
  <c r="O76" i="17"/>
  <c r="Q76" i="17" s="1"/>
  <c r="O231" i="17"/>
  <c r="Q231" i="17" s="1"/>
  <c r="O62" i="15"/>
  <c r="Q62" i="15" s="1"/>
  <c r="O103" i="15"/>
  <c r="Q100" i="15"/>
  <c r="Q103" i="15" s="1"/>
  <c r="M73" i="14"/>
  <c r="P69" i="13"/>
  <c r="P142" i="13"/>
  <c r="P144" i="13" s="1"/>
  <c r="N155" i="13"/>
  <c r="P233" i="13"/>
  <c r="O12" i="1"/>
  <c r="O14" i="1" s="1"/>
  <c r="Q62" i="1"/>
  <c r="O63" i="1"/>
  <c r="Q63" i="1" s="1"/>
  <c r="P77" i="1"/>
  <c r="P229" i="1"/>
  <c r="O38" i="17"/>
  <c r="O40" i="17" s="1"/>
  <c r="N73" i="17"/>
  <c r="O75" i="17"/>
  <c r="Q75" i="17" s="1"/>
  <c r="N130" i="17"/>
  <c r="N147" i="17"/>
  <c r="P155" i="17"/>
  <c r="P220" i="17"/>
  <c r="P222" i="17" s="1"/>
  <c r="P52" i="16"/>
  <c r="M130" i="16"/>
  <c r="M147" i="16"/>
  <c r="P151" i="16"/>
  <c r="O168" i="16"/>
  <c r="N208" i="16"/>
  <c r="N225" i="16"/>
  <c r="P225" i="16"/>
  <c r="O199" i="15"/>
  <c r="O223" i="15"/>
  <c r="Q223" i="15" s="1"/>
  <c r="Q21" i="14"/>
  <c r="O62" i="14"/>
  <c r="O68" i="14"/>
  <c r="Q68" i="14" s="1"/>
  <c r="O116" i="14"/>
  <c r="O118" i="14" s="1"/>
  <c r="M142" i="14"/>
  <c r="M144" i="14" s="1"/>
  <c r="O140" i="14"/>
  <c r="Q140" i="14" s="1"/>
  <c r="O219" i="14"/>
  <c r="Q219" i="14" s="1"/>
  <c r="M52" i="13"/>
  <c r="Q67" i="13"/>
  <c r="P73" i="13"/>
  <c r="Q116" i="13"/>
  <c r="O121" i="13"/>
  <c r="N182" i="13"/>
  <c r="P220" i="13"/>
  <c r="P222" i="13" s="1"/>
  <c r="Q231" i="13"/>
  <c r="E17" i="13"/>
  <c r="O61" i="1"/>
  <c r="Q61" i="1" s="1"/>
  <c r="M73" i="1"/>
  <c r="O75" i="1"/>
  <c r="Q75" i="1" s="1"/>
  <c r="P104" i="1"/>
  <c r="M142" i="1"/>
  <c r="M144" i="1" s="1"/>
  <c r="P142" i="1"/>
  <c r="P144" i="1" s="1"/>
  <c r="O145" i="1"/>
  <c r="Q145" i="1" s="1"/>
  <c r="O150" i="1"/>
  <c r="Q150" i="1" s="1"/>
  <c r="N155" i="1"/>
  <c r="M182" i="1"/>
  <c r="P220" i="1"/>
  <c r="P222" i="1" s="1"/>
  <c r="O227" i="1"/>
  <c r="Q227" i="1" s="1"/>
  <c r="Q35" i="17"/>
  <c r="Q38" i="17" s="1"/>
  <c r="Q40" i="17" s="1"/>
  <c r="P73" i="17"/>
  <c r="N77" i="17"/>
  <c r="P130" i="17"/>
  <c r="M182" i="17"/>
  <c r="O194" i="17"/>
  <c r="O196" i="17" s="1"/>
  <c r="O218" i="17"/>
  <c r="Q218" i="17" s="1"/>
  <c r="P225" i="17"/>
  <c r="O62" i="16"/>
  <c r="Q62" i="16" s="1"/>
  <c r="O63" i="16"/>
  <c r="Q63" i="16" s="1"/>
  <c r="N69" i="16"/>
  <c r="P104" i="16"/>
  <c r="N130" i="16"/>
  <c r="O149" i="16"/>
  <c r="Q149" i="16" s="1"/>
  <c r="N229" i="16"/>
  <c r="Q25" i="15"/>
  <c r="P52" i="15"/>
  <c r="P64" i="15"/>
  <c r="P66" i="15" s="1"/>
  <c r="P130" i="15"/>
  <c r="O129" i="15"/>
  <c r="O140" i="15"/>
  <c r="Q140" i="15" s="1"/>
  <c r="O146" i="15"/>
  <c r="Q146" i="15" s="1"/>
  <c r="N151" i="15"/>
  <c r="P151" i="15"/>
  <c r="M208" i="15"/>
  <c r="Q199" i="15"/>
  <c r="N233" i="15"/>
  <c r="Q43" i="14"/>
  <c r="O61" i="14"/>
  <c r="Q61" i="14" s="1"/>
  <c r="O67" i="14"/>
  <c r="Q67" i="14" s="1"/>
  <c r="N77" i="14"/>
  <c r="Q113" i="14"/>
  <c r="Q116" i="14" s="1"/>
  <c r="Q118" i="14" s="1"/>
  <c r="N229" i="14"/>
  <c r="O230" i="14"/>
  <c r="Q230" i="14" s="1"/>
  <c r="N52" i="13"/>
  <c r="O71" i="13"/>
  <c r="Q71" i="13" s="1"/>
  <c r="P77" i="13"/>
  <c r="M130" i="13"/>
  <c r="Q117" i="13"/>
  <c r="Q121" i="13" s="1"/>
  <c r="P147" i="13"/>
  <c r="N208" i="13"/>
  <c r="O218" i="13"/>
  <c r="Q218" i="13" s="1"/>
  <c r="P225" i="13"/>
  <c r="O230" i="13"/>
  <c r="Q25" i="1"/>
  <c r="N52" i="1"/>
  <c r="Q117" i="17"/>
  <c r="Q121" i="17" s="1"/>
  <c r="O121" i="17"/>
  <c r="Q96" i="16"/>
  <c r="Q99" i="16" s="1"/>
  <c r="O99" i="16"/>
  <c r="O95" i="15"/>
  <c r="Q91" i="15"/>
  <c r="Q95" i="15" s="1"/>
  <c r="M73" i="13"/>
  <c r="O70" i="13"/>
  <c r="E68" i="1"/>
  <c r="E71" i="1"/>
  <c r="E73" i="17"/>
  <c r="E47" i="17"/>
  <c r="E51" i="17"/>
  <c r="D69" i="17"/>
  <c r="E70" i="16"/>
  <c r="C77" i="16"/>
  <c r="D73" i="16"/>
  <c r="E25" i="15"/>
  <c r="C52" i="15"/>
  <c r="E74" i="15"/>
  <c r="E71" i="14"/>
  <c r="E63" i="14"/>
  <c r="D73" i="13"/>
  <c r="N26" i="1"/>
  <c r="P26" i="1"/>
  <c r="P52" i="1"/>
  <c r="O51" i="1"/>
  <c r="P69" i="1"/>
  <c r="O76" i="1"/>
  <c r="Q76" i="1" s="1"/>
  <c r="Q87" i="1"/>
  <c r="Q90" i="1" s="1"/>
  <c r="Q92" i="1" s="1"/>
  <c r="Q91" i="1"/>
  <c r="Q95" i="1" s="1"/>
  <c r="Q122" i="1"/>
  <c r="Q125" i="1" s="1"/>
  <c r="Q126" i="1"/>
  <c r="Q129" i="1" s="1"/>
  <c r="N142" i="1"/>
  <c r="N144" i="1" s="1"/>
  <c r="M147" i="1"/>
  <c r="P147" i="1"/>
  <c r="O149" i="1"/>
  <c r="Q149" i="1" s="1"/>
  <c r="O154" i="1"/>
  <c r="Q154" i="1" s="1"/>
  <c r="N182" i="1"/>
  <c r="P182" i="1"/>
  <c r="P208" i="1"/>
  <c r="O207" i="1"/>
  <c r="Q207" i="1" s="1"/>
  <c r="P225" i="1"/>
  <c r="O230" i="1"/>
  <c r="P26" i="17"/>
  <c r="M52" i="17"/>
  <c r="N64" i="17"/>
  <c r="N66" i="17" s="1"/>
  <c r="Q99" i="17"/>
  <c r="O150" i="17"/>
  <c r="Q150" i="17" s="1"/>
  <c r="O217" i="17"/>
  <c r="Q217" i="17" s="1"/>
  <c r="Q116" i="16"/>
  <c r="Q118" i="16" s="1"/>
  <c r="O43" i="13"/>
  <c r="Q39" i="13"/>
  <c r="Q43" i="13" s="1"/>
  <c r="E73" i="13"/>
  <c r="E47" i="13"/>
  <c r="E51" i="13"/>
  <c r="D69" i="13"/>
  <c r="O21" i="1"/>
  <c r="O25" i="1"/>
  <c r="O38" i="1"/>
  <c r="O40" i="1" s="1"/>
  <c r="O43" i="1"/>
  <c r="O47" i="1"/>
  <c r="M64" i="1"/>
  <c r="M66" i="1" s="1"/>
  <c r="N73" i="1"/>
  <c r="N104" i="1"/>
  <c r="Q116" i="1"/>
  <c r="Q118" i="1" s="1"/>
  <c r="N147" i="1"/>
  <c r="M151" i="1"/>
  <c r="P151" i="1"/>
  <c r="Q153" i="1"/>
  <c r="O177" i="1"/>
  <c r="O181" i="1"/>
  <c r="Q181" i="1" s="1"/>
  <c r="O194" i="1"/>
  <c r="O199" i="1"/>
  <c r="Q203" i="1"/>
  <c r="M220" i="1"/>
  <c r="M222" i="1" s="1"/>
  <c r="P64" i="17"/>
  <c r="P66" i="17" s="1"/>
  <c r="N220" i="17"/>
  <c r="N222" i="17" s="1"/>
  <c r="N73" i="16"/>
  <c r="O103" i="16"/>
  <c r="Q100" i="16"/>
  <c r="Q103" i="16" s="1"/>
  <c r="N155" i="16"/>
  <c r="O154" i="16"/>
  <c r="Q154" i="16" s="1"/>
  <c r="Q38" i="15"/>
  <c r="Q40" i="15" s="1"/>
  <c r="Q43" i="1"/>
  <c r="N208" i="1"/>
  <c r="N220" i="1"/>
  <c r="N222" i="1" s="1"/>
  <c r="O181" i="17"/>
  <c r="Q178" i="17"/>
  <c r="Q181" i="17" s="1"/>
  <c r="E51" i="1"/>
  <c r="C64" i="1"/>
  <c r="C66" i="1" s="1"/>
  <c r="C73" i="1"/>
  <c r="E61" i="17"/>
  <c r="E25" i="16"/>
  <c r="E47" i="16"/>
  <c r="C69" i="16"/>
  <c r="D26" i="15"/>
  <c r="E61" i="15"/>
  <c r="D64" i="15"/>
  <c r="D66" i="15" s="1"/>
  <c r="E70" i="15"/>
  <c r="E73" i="15" s="1"/>
  <c r="D73" i="15"/>
  <c r="E51" i="14"/>
  <c r="C64" i="14"/>
  <c r="C66" i="14" s="1"/>
  <c r="E76" i="1"/>
  <c r="D52" i="1"/>
  <c r="E72" i="1"/>
  <c r="C69" i="1"/>
  <c r="E17" i="17"/>
  <c r="E61" i="16"/>
  <c r="E38" i="16"/>
  <c r="E40" i="16" s="1"/>
  <c r="E51" i="16"/>
  <c r="E69" i="15"/>
  <c r="E43" i="15"/>
  <c r="E17" i="14"/>
  <c r="E76" i="14"/>
  <c r="D52" i="14"/>
  <c r="E72" i="14"/>
  <c r="E75" i="14"/>
  <c r="C69" i="14"/>
  <c r="D26" i="13"/>
  <c r="E61" i="13"/>
  <c r="D64" i="13"/>
  <c r="D66" i="13" s="1"/>
  <c r="C73" i="13"/>
  <c r="Q21" i="1"/>
  <c r="Q38" i="1"/>
  <c r="Q40" i="1" s="1"/>
  <c r="O65" i="1"/>
  <c r="Q65" i="1" s="1"/>
  <c r="N69" i="1"/>
  <c r="M77" i="1"/>
  <c r="N130" i="1"/>
  <c r="P130" i="1"/>
  <c r="O140" i="1"/>
  <c r="Q140" i="1" s="1"/>
  <c r="O146" i="1"/>
  <c r="Q146" i="1" s="1"/>
  <c r="N151" i="1"/>
  <c r="M155" i="1"/>
  <c r="P155" i="1"/>
  <c r="O173" i="1"/>
  <c r="Q174" i="1"/>
  <c r="Q177" i="1" s="1"/>
  <c r="Q178" i="1"/>
  <c r="Q191" i="1"/>
  <c r="Q195" i="1"/>
  <c r="Q199" i="1" s="1"/>
  <c r="O221" i="1"/>
  <c r="Q221" i="1" s="1"/>
  <c r="O224" i="1"/>
  <c r="Q224" i="1" s="1"/>
  <c r="P233" i="1"/>
  <c r="Q43" i="17"/>
  <c r="Q71" i="17"/>
  <c r="O90" i="17"/>
  <c r="Q87" i="17"/>
  <c r="Q116" i="17"/>
  <c r="N52" i="16"/>
  <c r="O72" i="16"/>
  <c r="Q72" i="16" s="1"/>
  <c r="Q125" i="16"/>
  <c r="O12" i="17"/>
  <c r="O14" i="17" s="1"/>
  <c r="O17" i="17"/>
  <c r="O21" i="17"/>
  <c r="N52" i="17"/>
  <c r="P69" i="17"/>
  <c r="O72" i="17"/>
  <c r="Q72" i="17" s="1"/>
  <c r="O95" i="17"/>
  <c r="P147" i="17"/>
  <c r="N155" i="17"/>
  <c r="O207" i="17"/>
  <c r="N77" i="16"/>
  <c r="N142" i="16"/>
  <c r="N144" i="16" s="1"/>
  <c r="N182" i="16"/>
  <c r="M220" i="16"/>
  <c r="M222" i="16" s="1"/>
  <c r="O224" i="16"/>
  <c r="Q224" i="16" s="1"/>
  <c r="M229" i="16"/>
  <c r="O232" i="16"/>
  <c r="Q232" i="16" s="1"/>
  <c r="O17" i="15"/>
  <c r="Q43" i="15"/>
  <c r="O71" i="15"/>
  <c r="Q71" i="15" s="1"/>
  <c r="N73" i="15"/>
  <c r="O90" i="15"/>
  <c r="O92" i="15" s="1"/>
  <c r="Q87" i="15"/>
  <c r="Q90" i="15" s="1"/>
  <c r="Q92" i="15" s="1"/>
  <c r="O121" i="15"/>
  <c r="Q117" i="15"/>
  <c r="Q121" i="15" s="1"/>
  <c r="Q129" i="15"/>
  <c r="N142" i="15"/>
  <c r="N144" i="15" s="1"/>
  <c r="Q207" i="15"/>
  <c r="O219" i="15"/>
  <c r="Q219" i="15" s="1"/>
  <c r="Q25" i="14"/>
  <c r="N142" i="14"/>
  <c r="N144" i="14" s="1"/>
  <c r="O139" i="14"/>
  <c r="Q139" i="14" s="1"/>
  <c r="P182" i="14"/>
  <c r="M77" i="13"/>
  <c r="O74" i="13"/>
  <c r="O103" i="13"/>
  <c r="Q100" i="13"/>
  <c r="Q103" i="13" s="1"/>
  <c r="Q47" i="17"/>
  <c r="Q91" i="17"/>
  <c r="Q95" i="17" s="1"/>
  <c r="Q103" i="17"/>
  <c r="O145" i="17"/>
  <c r="Q145" i="17" s="1"/>
  <c r="Q173" i="17"/>
  <c r="Q191" i="17"/>
  <c r="Q194" i="17" s="1"/>
  <c r="O199" i="17"/>
  <c r="O203" i="17"/>
  <c r="O224" i="17"/>
  <c r="Q224" i="17" s="1"/>
  <c r="P26" i="16"/>
  <c r="O47" i="16"/>
  <c r="O51" i="16"/>
  <c r="M69" i="16"/>
  <c r="M104" i="16"/>
  <c r="N26" i="15"/>
  <c r="Q17" i="15"/>
  <c r="O21" i="15"/>
  <c r="Q68" i="15"/>
  <c r="N104" i="15"/>
  <c r="Q125" i="15"/>
  <c r="Q149" i="15"/>
  <c r="O181" i="15"/>
  <c r="Q178" i="15"/>
  <c r="Q181" i="15" s="1"/>
  <c r="Q194" i="15"/>
  <c r="Q196" i="15" s="1"/>
  <c r="W196" i="15" s="1"/>
  <c r="Q76" i="14"/>
  <c r="O194" i="14"/>
  <c r="O196" i="14" s="1"/>
  <c r="Q191" i="14"/>
  <c r="Q194" i="14" s="1"/>
  <c r="Q196" i="14" s="1"/>
  <c r="W196" i="14" s="1"/>
  <c r="M64" i="13"/>
  <c r="M66" i="13" s="1"/>
  <c r="O61" i="13"/>
  <c r="N104" i="13"/>
  <c r="Q17" i="17"/>
  <c r="N26" i="17"/>
  <c r="O43" i="17"/>
  <c r="M104" i="17"/>
  <c r="O140" i="17"/>
  <c r="Q140" i="17" s="1"/>
  <c r="Q146" i="17"/>
  <c r="O153" i="17"/>
  <c r="Q153" i="17" s="1"/>
  <c r="Q195" i="17"/>
  <c r="Q199" i="17" s="1"/>
  <c r="Q200" i="17"/>
  <c r="Q203" i="17" s="1"/>
  <c r="O219" i="17"/>
  <c r="Q219" i="17" s="1"/>
  <c r="Q21" i="16"/>
  <c r="O25" i="16"/>
  <c r="Q44" i="16"/>
  <c r="Q47" i="16" s="1"/>
  <c r="O71" i="16"/>
  <c r="Q71" i="16" s="1"/>
  <c r="O75" i="16"/>
  <c r="Q75" i="16" s="1"/>
  <c r="O121" i="16"/>
  <c r="O125" i="16"/>
  <c r="O143" i="16"/>
  <c r="Q143" i="16" s="1"/>
  <c r="O146" i="16"/>
  <c r="Q146" i="16" s="1"/>
  <c r="O207" i="16"/>
  <c r="Q207" i="16" s="1"/>
  <c r="O217" i="16"/>
  <c r="Q217" i="16" s="1"/>
  <c r="O226" i="16"/>
  <c r="Q226" i="16" s="1"/>
  <c r="M233" i="16"/>
  <c r="O12" i="15"/>
  <c r="O14" i="15" s="1"/>
  <c r="Q18" i="15"/>
  <c r="Q21" i="15" s="1"/>
  <c r="O38" i="15"/>
  <c r="O40" i="15" s="1"/>
  <c r="N64" i="15"/>
  <c r="N66" i="15" s="1"/>
  <c r="O67" i="15"/>
  <c r="Q67" i="15" s="1"/>
  <c r="N69" i="15"/>
  <c r="M77" i="15"/>
  <c r="N147" i="15"/>
  <c r="Q177" i="15"/>
  <c r="N208" i="15"/>
  <c r="O203" i="15"/>
  <c r="Q201" i="15"/>
  <c r="Q203" i="15" s="1"/>
  <c r="O47" i="13"/>
  <c r="Q44" i="13"/>
  <c r="Q47" i="13" s="1"/>
  <c r="M69" i="13"/>
  <c r="O65" i="13"/>
  <c r="Q65" i="13" s="1"/>
  <c r="O146" i="13"/>
  <c r="Q146" i="13" s="1"/>
  <c r="N151" i="13"/>
  <c r="O63" i="15"/>
  <c r="Q63" i="15" s="1"/>
  <c r="O99" i="15"/>
  <c r="O125" i="15"/>
  <c r="O141" i="15"/>
  <c r="Q141" i="15" s="1"/>
  <c r="M147" i="15"/>
  <c r="O150" i="15"/>
  <c r="Q150" i="15" s="1"/>
  <c r="M155" i="15"/>
  <c r="P182" i="15"/>
  <c r="O217" i="15"/>
  <c r="O221" i="15"/>
  <c r="O224" i="15"/>
  <c r="P229" i="15"/>
  <c r="M233" i="15"/>
  <c r="O231" i="15"/>
  <c r="O21" i="14"/>
  <c r="N69" i="14"/>
  <c r="N73" i="14"/>
  <c r="P147" i="14"/>
  <c r="O146" i="14"/>
  <c r="Q146" i="14" s="1"/>
  <c r="Q227" i="14"/>
  <c r="N233" i="14"/>
  <c r="P26" i="13"/>
  <c r="O25" i="13"/>
  <c r="Q51" i="13"/>
  <c r="N64" i="13"/>
  <c r="N66" i="13" s="1"/>
  <c r="N69" i="13"/>
  <c r="N73" i="13"/>
  <c r="N77" i="13"/>
  <c r="P155" i="13"/>
  <c r="M182" i="13"/>
  <c r="O181" i="13"/>
  <c r="O199" i="13"/>
  <c r="N220" i="13"/>
  <c r="N222" i="13" s="1"/>
  <c r="N225" i="13"/>
  <c r="N229" i="13"/>
  <c r="N233" i="13"/>
  <c r="P233" i="15"/>
  <c r="O17" i="14"/>
  <c r="Q75" i="14"/>
  <c r="N130" i="14"/>
  <c r="O125" i="14"/>
  <c r="N151" i="14"/>
  <c r="M155" i="14"/>
  <c r="M208" i="14"/>
  <c r="O199" i="14"/>
  <c r="N225" i="14"/>
  <c r="O17" i="13"/>
  <c r="Q22" i="13"/>
  <c r="Q25" i="13" s="1"/>
  <c r="O95" i="13"/>
  <c r="Q99" i="13"/>
  <c r="O129" i="13"/>
  <c r="O153" i="13"/>
  <c r="Q153" i="13" s="1"/>
  <c r="Q178" i="13"/>
  <c r="Q181" i="13" s="1"/>
  <c r="Q195" i="13"/>
  <c r="O70" i="15"/>
  <c r="O74" i="15"/>
  <c r="Q74" i="15" s="1"/>
  <c r="O76" i="15"/>
  <c r="Q76" i="15" s="1"/>
  <c r="M104" i="15"/>
  <c r="O143" i="15"/>
  <c r="Q143" i="15" s="1"/>
  <c r="O152" i="15"/>
  <c r="Q152" i="15" s="1"/>
  <c r="O207" i="15"/>
  <c r="O230" i="15"/>
  <c r="Q230" i="15" s="1"/>
  <c r="M26" i="14"/>
  <c r="O71" i="14"/>
  <c r="Q71" i="14" s="1"/>
  <c r="M104" i="14"/>
  <c r="M130" i="14"/>
  <c r="Q122" i="14"/>
  <c r="Q125" i="14" s="1"/>
  <c r="O150" i="14"/>
  <c r="Q150" i="14" s="1"/>
  <c r="M26" i="13"/>
  <c r="Q17" i="13"/>
  <c r="O63" i="13"/>
  <c r="Q63" i="13" s="1"/>
  <c r="O68" i="13"/>
  <c r="Q68" i="13" s="1"/>
  <c r="O72" i="13"/>
  <c r="Q72" i="13" s="1"/>
  <c r="O76" i="13"/>
  <c r="Q76" i="13" s="1"/>
  <c r="Q129" i="13"/>
  <c r="O149" i="13"/>
  <c r="Q149" i="13" s="1"/>
  <c r="Q154" i="13"/>
  <c r="P182" i="13"/>
  <c r="Q203" i="13"/>
  <c r="O219" i="13"/>
  <c r="Q219" i="13" s="1"/>
  <c r="O224" i="13"/>
  <c r="Q224" i="13" s="1"/>
  <c r="O228" i="13"/>
  <c r="Q228" i="13" s="1"/>
  <c r="O232" i="13"/>
  <c r="Q232" i="13" s="1"/>
  <c r="O141" i="16"/>
  <c r="Q141" i="16" s="1"/>
  <c r="Q90" i="16"/>
  <c r="Q92" i="16" s="1"/>
  <c r="Q103" i="1"/>
  <c r="Q25" i="17"/>
  <c r="Q168" i="1"/>
  <c r="Q17" i="1"/>
  <c r="Q99" i="1"/>
  <c r="Q217" i="1"/>
  <c r="Q121" i="1"/>
  <c r="Q230" i="1"/>
  <c r="Q12" i="17"/>
  <c r="Q14" i="17" s="1"/>
  <c r="M52" i="1"/>
  <c r="O103" i="1"/>
  <c r="O121" i="1"/>
  <c r="M208" i="1"/>
  <c r="M26" i="17"/>
  <c r="M77" i="17"/>
  <c r="M142" i="17"/>
  <c r="M144" i="17" s="1"/>
  <c r="O139" i="17"/>
  <c r="M151" i="17"/>
  <c r="O148" i="17"/>
  <c r="M225" i="17"/>
  <c r="O221" i="14"/>
  <c r="M225" i="14"/>
  <c r="Q48" i="1"/>
  <c r="Q51" i="1" s="1"/>
  <c r="N64" i="1"/>
  <c r="N66" i="1" s="1"/>
  <c r="O68" i="1"/>
  <c r="Q68" i="1" s="1"/>
  <c r="O72" i="1"/>
  <c r="Q72" i="1" s="1"/>
  <c r="N77" i="1"/>
  <c r="O143" i="1"/>
  <c r="O152" i="1"/>
  <c r="O219" i="1"/>
  <c r="Q219" i="1" s="1"/>
  <c r="N225" i="1"/>
  <c r="M73" i="17"/>
  <c r="O125" i="17"/>
  <c r="Q174" i="17"/>
  <c r="Q177" i="17" s="1"/>
  <c r="M220" i="17"/>
  <c r="M222" i="17" s="1"/>
  <c r="Q129" i="16"/>
  <c r="Q35" i="13"/>
  <c r="Q38" i="13" s="1"/>
  <c r="Q40" i="13" s="1"/>
  <c r="O38" i="13"/>
  <c r="O40" i="13" s="1"/>
  <c r="O17" i="1"/>
  <c r="M104" i="1"/>
  <c r="O25" i="17"/>
  <c r="O99" i="1"/>
  <c r="O116" i="1"/>
  <c r="O118" i="1" s="1"/>
  <c r="O168" i="1"/>
  <c r="O170" i="1" s="1"/>
  <c r="Q169" i="1"/>
  <c r="Q173" i="1" s="1"/>
  <c r="O203" i="1"/>
  <c r="Q204" i="1"/>
  <c r="N229" i="1"/>
  <c r="N233" i="1"/>
  <c r="Q51" i="17"/>
  <c r="N208" i="17"/>
  <c r="Q226" i="17"/>
  <c r="M64" i="16"/>
  <c r="M66" i="16" s="1"/>
  <c r="O61" i="16"/>
  <c r="Q9" i="1"/>
  <c r="Q12" i="1" s="1"/>
  <c r="Q14" i="1" s="1"/>
  <c r="Q44" i="1"/>
  <c r="Q47" i="1" s="1"/>
  <c r="Q18" i="17"/>
  <c r="Q21" i="17" s="1"/>
  <c r="O68" i="17"/>
  <c r="Q68" i="17" s="1"/>
  <c r="M69" i="17"/>
  <c r="Q74" i="17"/>
  <c r="N104" i="17"/>
  <c r="O99" i="17"/>
  <c r="O103" i="17"/>
  <c r="M130" i="17"/>
  <c r="P142" i="17"/>
  <c r="P144" i="17" s="1"/>
  <c r="M147" i="17"/>
  <c r="O143" i="17"/>
  <c r="P151" i="17"/>
  <c r="M155" i="17"/>
  <c r="O152" i="17"/>
  <c r="O168" i="17"/>
  <c r="O170" i="17" s="1"/>
  <c r="P182" i="17"/>
  <c r="O173" i="17"/>
  <c r="M208" i="17"/>
  <c r="O232" i="17"/>
  <c r="Q232" i="17" s="1"/>
  <c r="M233" i="17"/>
  <c r="O17" i="16"/>
  <c r="M26" i="16"/>
  <c r="O90" i="16"/>
  <c r="O92" i="16" s="1"/>
  <c r="O116" i="16"/>
  <c r="O118" i="16" s="1"/>
  <c r="P155" i="16"/>
  <c r="P220" i="16"/>
  <c r="P222" i="16" s="1"/>
  <c r="Q219" i="16"/>
  <c r="P26" i="15"/>
  <c r="M52" i="15"/>
  <c r="M142" i="15"/>
  <c r="M144" i="15" s="1"/>
  <c r="P147" i="15"/>
  <c r="P26" i="14"/>
  <c r="N52" i="14"/>
  <c r="P69" i="15"/>
  <c r="Q65" i="15"/>
  <c r="O139" i="1"/>
  <c r="O148" i="1"/>
  <c r="Q61" i="17"/>
  <c r="N225" i="17"/>
  <c r="M73" i="16"/>
  <c r="O70" i="16"/>
  <c r="P77" i="16"/>
  <c r="Q121" i="16"/>
  <c r="Q173" i="15"/>
  <c r="Q221" i="15"/>
  <c r="O51" i="17"/>
  <c r="O63" i="17"/>
  <c r="Q63" i="17" s="1"/>
  <c r="M64" i="17"/>
  <c r="M66" i="17" s="1"/>
  <c r="Q70" i="17"/>
  <c r="Q125" i="17"/>
  <c r="O129" i="17"/>
  <c r="Q207" i="17"/>
  <c r="O228" i="17"/>
  <c r="Q228" i="17" s="1"/>
  <c r="M229" i="17"/>
  <c r="N26" i="16"/>
  <c r="Q25" i="16"/>
  <c r="M52" i="16"/>
  <c r="O38" i="16"/>
  <c r="O40" i="16" s="1"/>
  <c r="Q43" i="16"/>
  <c r="P64" i="16"/>
  <c r="P66" i="16" s="1"/>
  <c r="P73" i="16"/>
  <c r="M77" i="16"/>
  <c r="O74" i="16"/>
  <c r="Q95" i="16"/>
  <c r="N104" i="16"/>
  <c r="N151" i="16"/>
  <c r="Q203" i="16"/>
  <c r="M225" i="16"/>
  <c r="P229" i="16"/>
  <c r="Q44" i="15"/>
  <c r="Q47" i="15" s="1"/>
  <c r="O47" i="15"/>
  <c r="M151" i="15"/>
  <c r="P155" i="15"/>
  <c r="M225" i="15"/>
  <c r="O95" i="16"/>
  <c r="P130" i="16"/>
  <c r="O129" i="16"/>
  <c r="M142" i="16"/>
  <c r="M144" i="16" s="1"/>
  <c r="N147" i="16"/>
  <c r="O173" i="16"/>
  <c r="Q173" i="16" s="1"/>
  <c r="Q177" i="16"/>
  <c r="M182" i="16"/>
  <c r="P208" i="16"/>
  <c r="N52" i="15"/>
  <c r="M73" i="15"/>
  <c r="N77" i="15"/>
  <c r="Q168" i="15"/>
  <c r="Q170" i="15" s="1"/>
  <c r="W170" i="15" s="1"/>
  <c r="M182" i="15"/>
  <c r="O173" i="15"/>
  <c r="M220" i="15"/>
  <c r="M222" i="15" s="1"/>
  <c r="N225" i="15"/>
  <c r="M52" i="14"/>
  <c r="M64" i="14"/>
  <c r="M66" i="14" s="1"/>
  <c r="M69" i="14"/>
  <c r="P130" i="14"/>
  <c r="P151" i="14"/>
  <c r="O173" i="14"/>
  <c r="Q169" i="14"/>
  <c r="Q173" i="14" s="1"/>
  <c r="O226" i="14"/>
  <c r="M229" i="14"/>
  <c r="O47" i="17"/>
  <c r="O116" i="17"/>
  <c r="O118" i="17" s="1"/>
  <c r="O21" i="16"/>
  <c r="O65" i="16"/>
  <c r="P147" i="16"/>
  <c r="M155" i="16"/>
  <c r="O194" i="16"/>
  <c r="O203" i="16"/>
  <c r="O218" i="16"/>
  <c r="Q218" i="16" s="1"/>
  <c r="O221" i="16"/>
  <c r="O227" i="16"/>
  <c r="Q227" i="16" s="1"/>
  <c r="O230" i="16"/>
  <c r="O25" i="15"/>
  <c r="O43" i="15"/>
  <c r="O69" i="15"/>
  <c r="M69" i="15"/>
  <c r="P77" i="15"/>
  <c r="Q75" i="15"/>
  <c r="Q116" i="15"/>
  <c r="Q118" i="15" s="1"/>
  <c r="M130" i="15"/>
  <c r="O139" i="15"/>
  <c r="O145" i="15"/>
  <c r="Q145" i="15" s="1"/>
  <c r="O148" i="15"/>
  <c r="O153" i="15"/>
  <c r="Q153" i="15" s="1"/>
  <c r="N182" i="15"/>
  <c r="P208" i="15"/>
  <c r="P225" i="15"/>
  <c r="Q231" i="15"/>
  <c r="Q9" i="14"/>
  <c r="Q12" i="14" s="1"/>
  <c r="O12" i="14"/>
  <c r="O14" i="14" s="1"/>
  <c r="Q13" i="14"/>
  <c r="Q17" i="14" s="1"/>
  <c r="Q44" i="14"/>
  <c r="Q47" i="14" s="1"/>
  <c r="O47" i="14"/>
  <c r="Q48" i="14"/>
  <c r="Q51" i="14" s="1"/>
  <c r="Q62" i="14"/>
  <c r="Q96" i="14"/>
  <c r="Q99" i="14" s="1"/>
  <c r="O99" i="14"/>
  <c r="N208" i="14"/>
  <c r="Q197" i="14"/>
  <c r="Q199" i="14" s="1"/>
  <c r="N220" i="14"/>
  <c r="N222" i="14" s="1"/>
  <c r="Q18" i="13"/>
  <c r="Q21" i="13" s="1"/>
  <c r="O21" i="13"/>
  <c r="P142" i="16"/>
  <c r="P144" i="16" s="1"/>
  <c r="M151" i="16"/>
  <c r="O177" i="16"/>
  <c r="Q12" i="15"/>
  <c r="Q14" i="15" s="1"/>
  <c r="M26" i="15"/>
  <c r="M64" i="15"/>
  <c r="M66" i="15" s="1"/>
  <c r="P73" i="15"/>
  <c r="P104" i="15"/>
  <c r="Q99" i="15"/>
  <c r="N130" i="15"/>
  <c r="O168" i="15"/>
  <c r="O170" i="15" s="1"/>
  <c r="O177" i="15"/>
  <c r="O194" i="15"/>
  <c r="O196" i="15" s="1"/>
  <c r="P220" i="15"/>
  <c r="P222" i="15" s="1"/>
  <c r="Q218" i="15"/>
  <c r="M229" i="15"/>
  <c r="O226" i="15"/>
  <c r="N26" i="14"/>
  <c r="N64" i="14"/>
  <c r="N66" i="14" s="1"/>
  <c r="N147" i="14"/>
  <c r="O143" i="14"/>
  <c r="P233" i="14"/>
  <c r="Q231" i="14"/>
  <c r="N229" i="15"/>
  <c r="P52" i="14"/>
  <c r="Q90" i="14"/>
  <c r="Q91" i="14"/>
  <c r="Q95" i="14" s="1"/>
  <c r="O95" i="14"/>
  <c r="Q121" i="14"/>
  <c r="Q129" i="14"/>
  <c r="O141" i="14"/>
  <c r="Q141" i="14" s="1"/>
  <c r="O145" i="14"/>
  <c r="Q145" i="14" s="1"/>
  <c r="M147" i="14"/>
  <c r="Q168" i="14"/>
  <c r="P208" i="14"/>
  <c r="O207" i="14"/>
  <c r="Q12" i="13"/>
  <c r="Q14" i="13" s="1"/>
  <c r="P104" i="13"/>
  <c r="N130" i="13"/>
  <c r="O194" i="13"/>
  <c r="O196" i="13" s="1"/>
  <c r="Q217" i="13"/>
  <c r="Q221" i="13"/>
  <c r="Q226" i="13"/>
  <c r="Q229" i="13" s="1"/>
  <c r="O228" i="15"/>
  <c r="Q228" i="15" s="1"/>
  <c r="O38" i="14"/>
  <c r="O40" i="14" s="1"/>
  <c r="P69" i="14"/>
  <c r="O70" i="14"/>
  <c r="O74" i="14"/>
  <c r="M77" i="14"/>
  <c r="Q101" i="14"/>
  <c r="Q103" i="14" s="1"/>
  <c r="O103" i="14"/>
  <c r="O121" i="14"/>
  <c r="O149" i="14"/>
  <c r="Q149" i="14" s="1"/>
  <c r="M151" i="14"/>
  <c r="Q152" i="14"/>
  <c r="N182" i="14"/>
  <c r="Q177" i="14"/>
  <c r="Q178" i="14"/>
  <c r="Q181" i="14" s="1"/>
  <c r="O181" i="14"/>
  <c r="Q168" i="13"/>
  <c r="Q170" i="13" s="1"/>
  <c r="W170" i="13" s="1"/>
  <c r="P208" i="13"/>
  <c r="O25" i="14"/>
  <c r="O43" i="14"/>
  <c r="P73" i="14"/>
  <c r="O90" i="14"/>
  <c r="O92" i="14" s="1"/>
  <c r="O168" i="14"/>
  <c r="O170" i="14" s="1"/>
  <c r="O177" i="14"/>
  <c r="P225" i="14"/>
  <c r="P52" i="13"/>
  <c r="M104" i="13"/>
  <c r="Q95" i="13"/>
  <c r="Q125" i="13"/>
  <c r="M142" i="13"/>
  <c r="M144" i="13" s="1"/>
  <c r="O139" i="13"/>
  <c r="M147" i="13"/>
  <c r="O143" i="13"/>
  <c r="M151" i="13"/>
  <c r="O148" i="13"/>
  <c r="M155" i="13"/>
  <c r="O152" i="13"/>
  <c r="Q174" i="13"/>
  <c r="Q177" i="13" s="1"/>
  <c r="O177" i="13"/>
  <c r="Q207" i="13"/>
  <c r="P77" i="14"/>
  <c r="O148" i="14"/>
  <c r="N155" i="14"/>
  <c r="O154" i="14"/>
  <c r="O217" i="14"/>
  <c r="P229" i="14"/>
  <c r="M233" i="14"/>
  <c r="N26" i="13"/>
  <c r="Q87" i="13"/>
  <c r="Q90" i="13" s="1"/>
  <c r="Q92" i="13" s="1"/>
  <c r="O90" i="13"/>
  <c r="O92" i="13" s="1"/>
  <c r="P130" i="13"/>
  <c r="O125" i="13"/>
  <c r="Q199" i="13"/>
  <c r="M220" i="13"/>
  <c r="M222" i="13" s="1"/>
  <c r="M225" i="13"/>
  <c r="M229" i="13"/>
  <c r="M233" i="13"/>
  <c r="Q173" i="13"/>
  <c r="Q194" i="13"/>
  <c r="Q196" i="13" s="1"/>
  <c r="W196" i="13" s="1"/>
  <c r="M208" i="13"/>
  <c r="O203" i="13"/>
  <c r="O51" i="13"/>
  <c r="O173" i="13"/>
  <c r="O207" i="13"/>
  <c r="O12" i="13"/>
  <c r="O14" i="13" s="1"/>
  <c r="O99" i="13"/>
  <c r="O116" i="13"/>
  <c r="O118" i="13" s="1"/>
  <c r="O168" i="13"/>
  <c r="O170" i="13" s="1"/>
  <c r="E74" i="17"/>
  <c r="E25" i="17"/>
  <c r="E77" i="17" s="1"/>
  <c r="E70" i="1"/>
  <c r="E21" i="1"/>
  <c r="D26" i="17"/>
  <c r="D64" i="17"/>
  <c r="D66" i="17" s="1"/>
  <c r="E38" i="17"/>
  <c r="E40" i="17" s="1"/>
  <c r="D52" i="17"/>
  <c r="E21" i="16"/>
  <c r="D64" i="1"/>
  <c r="D66" i="1" s="1"/>
  <c r="D26" i="1"/>
  <c r="E12" i="1"/>
  <c r="E14" i="1" s="1"/>
  <c r="D64" i="16"/>
  <c r="D66" i="16" s="1"/>
  <c r="E12" i="16"/>
  <c r="E14" i="16" s="1"/>
  <c r="E43" i="16"/>
  <c r="E17" i="15"/>
  <c r="D52" i="13"/>
  <c r="D78" i="13" s="1"/>
  <c r="E65" i="17"/>
  <c r="C52" i="16"/>
  <c r="C64" i="15"/>
  <c r="C66" i="15" s="1"/>
  <c r="E12" i="15"/>
  <c r="E14" i="15" s="1"/>
  <c r="C69" i="15"/>
  <c r="E25" i="13"/>
  <c r="E77" i="13" s="1"/>
  <c r="E38" i="13"/>
  <c r="E40" i="13" s="1"/>
  <c r="E65" i="13"/>
  <c r="E65" i="1"/>
  <c r="E74" i="1"/>
  <c r="D77" i="1"/>
  <c r="D69" i="1"/>
  <c r="E43" i="17"/>
  <c r="E17" i="16"/>
  <c r="C64" i="16"/>
  <c r="C66" i="16" s="1"/>
  <c r="D52" i="15"/>
  <c r="C73" i="15"/>
  <c r="E21" i="14"/>
  <c r="D26" i="14"/>
  <c r="D69" i="14"/>
  <c r="E43" i="13"/>
  <c r="E17" i="1"/>
  <c r="E25" i="1"/>
  <c r="E47" i="1"/>
  <c r="C52" i="1"/>
  <c r="D73" i="1"/>
  <c r="C64" i="17"/>
  <c r="C66" i="17" s="1"/>
  <c r="E12" i="17"/>
  <c r="E14" i="17" s="1"/>
  <c r="E68" i="17"/>
  <c r="E21" i="17"/>
  <c r="C77" i="17"/>
  <c r="C52" i="17"/>
  <c r="C69" i="17"/>
  <c r="E38" i="15"/>
  <c r="E40" i="15" s="1"/>
  <c r="E51" i="15"/>
  <c r="E12" i="14"/>
  <c r="E14" i="14" s="1"/>
  <c r="E25" i="14"/>
  <c r="D77" i="14"/>
  <c r="E47" i="14"/>
  <c r="C52" i="14"/>
  <c r="D73" i="14"/>
  <c r="C64" i="13"/>
  <c r="C66" i="13" s="1"/>
  <c r="E12" i="13"/>
  <c r="E14" i="13" s="1"/>
  <c r="E68" i="13"/>
  <c r="E21" i="13"/>
  <c r="C77" i="13"/>
  <c r="C52" i="13"/>
  <c r="C69" i="13"/>
  <c r="E65" i="16"/>
  <c r="E74" i="16"/>
  <c r="E65" i="14"/>
  <c r="E69" i="14" s="1"/>
  <c r="E74" i="14"/>
  <c r="Q14" i="14" l="1"/>
  <c r="O225" i="13"/>
  <c r="Q170" i="14"/>
  <c r="W170" i="14" s="1"/>
  <c r="Q92" i="14"/>
  <c r="Q118" i="17"/>
  <c r="Q118" i="13"/>
  <c r="C78" i="15"/>
  <c r="Q196" i="17"/>
  <c r="Q194" i="16"/>
  <c r="Q196" i="16" s="1"/>
  <c r="W196" i="16" s="1"/>
  <c r="O196" i="16"/>
  <c r="Q170" i="1"/>
  <c r="W170" i="1" s="1"/>
  <c r="Q168" i="16"/>
  <c r="Q170" i="16" s="1"/>
  <c r="O170" i="16"/>
  <c r="Q194" i="1"/>
  <c r="Q196" i="1" s="1"/>
  <c r="W196" i="1" s="1"/>
  <c r="O196" i="1"/>
  <c r="O92" i="17"/>
  <c r="Q90" i="17"/>
  <c r="Q92" i="17" s="1"/>
  <c r="W92" i="17" s="1"/>
  <c r="Q12" i="16"/>
  <c r="Q14" i="16" s="1"/>
  <c r="O14" i="16"/>
  <c r="O229" i="13"/>
  <c r="D78" i="15"/>
  <c r="P78" i="1"/>
  <c r="E77" i="16"/>
  <c r="E73" i="16"/>
  <c r="O208" i="16"/>
  <c r="Q208" i="16" s="1"/>
  <c r="E69" i="1"/>
  <c r="D78" i="1"/>
  <c r="Q225" i="13"/>
  <c r="O233" i="1"/>
  <c r="Q233" i="1" s="1"/>
  <c r="O130" i="13"/>
  <c r="Q64" i="1"/>
  <c r="Q66" i="1" s="1"/>
  <c r="O225" i="17"/>
  <c r="O77" i="1"/>
  <c r="Q26" i="13"/>
  <c r="Q221" i="17"/>
  <c r="Q74" i="1"/>
  <c r="Q77" i="1" s="1"/>
  <c r="O64" i="1"/>
  <c r="O66" i="1" s="1"/>
  <c r="O208" i="17"/>
  <c r="O142" i="16"/>
  <c r="O144" i="16" s="1"/>
  <c r="O26" i="13"/>
  <c r="P234" i="14"/>
  <c r="O208" i="15"/>
  <c r="O147" i="16"/>
  <c r="Q77" i="17"/>
  <c r="D78" i="16"/>
  <c r="P156" i="13"/>
  <c r="P156" i="1"/>
  <c r="P234" i="13"/>
  <c r="P78" i="13"/>
  <c r="P234" i="17"/>
  <c r="O69" i="14"/>
  <c r="N78" i="16"/>
  <c r="E52" i="1"/>
  <c r="Q69" i="13"/>
  <c r="Q233" i="15"/>
  <c r="O26" i="15"/>
  <c r="O225" i="15"/>
  <c r="O69" i="13"/>
  <c r="O64" i="13"/>
  <c r="O66" i="13" s="1"/>
  <c r="N156" i="17"/>
  <c r="Q220" i="17"/>
  <c r="O130" i="15"/>
  <c r="Q65" i="14"/>
  <c r="Q69" i="14" s="1"/>
  <c r="O225" i="1"/>
  <c r="O233" i="13"/>
  <c r="E77" i="14"/>
  <c r="C78" i="14"/>
  <c r="E77" i="1"/>
  <c r="O73" i="17"/>
  <c r="Q52" i="17"/>
  <c r="O77" i="15"/>
  <c r="E73" i="14"/>
  <c r="O73" i="13"/>
  <c r="Q229" i="1"/>
  <c r="N234" i="16"/>
  <c r="Q104" i="1"/>
  <c r="Q130" i="17"/>
  <c r="N156" i="15"/>
  <c r="Q104" i="13"/>
  <c r="P156" i="14"/>
  <c r="P78" i="16"/>
  <c r="Q155" i="15"/>
  <c r="Q155" i="16"/>
  <c r="Q104" i="15"/>
  <c r="E52" i="14"/>
  <c r="E77" i="15"/>
  <c r="Q70" i="13"/>
  <c r="Q73" i="13" s="1"/>
  <c r="Q61" i="13"/>
  <c r="Q64" i="13" s="1"/>
  <c r="Q66" i="13" s="1"/>
  <c r="Q230" i="13"/>
  <c r="Q233" i="13" s="1"/>
  <c r="Q233" i="14"/>
  <c r="N78" i="14"/>
  <c r="O151" i="16"/>
  <c r="N234" i="15"/>
  <c r="Q52" i="15"/>
  <c r="Q69" i="15"/>
  <c r="O104" i="16"/>
  <c r="O77" i="17"/>
  <c r="Q52" i="13"/>
  <c r="Q182" i="17"/>
  <c r="O229" i="1"/>
  <c r="O233" i="15"/>
  <c r="N156" i="13"/>
  <c r="Q64" i="15"/>
  <c r="Q66" i="15" s="1"/>
  <c r="O77" i="13"/>
  <c r="N156" i="14"/>
  <c r="O104" i="14"/>
  <c r="O233" i="14"/>
  <c r="O64" i="15"/>
  <c r="O66" i="15" s="1"/>
  <c r="O155" i="16"/>
  <c r="O182" i="16"/>
  <c r="Q182" i="16" s="1"/>
  <c r="Q73" i="17"/>
  <c r="O69" i="17"/>
  <c r="Q151" i="16"/>
  <c r="M234" i="1"/>
  <c r="M156" i="1"/>
  <c r="E69" i="16"/>
  <c r="E73" i="1"/>
  <c r="Q140" i="16"/>
  <c r="Q142" i="16" s="1"/>
  <c r="Q144" i="16" s="1"/>
  <c r="Q130" i="15"/>
  <c r="P234" i="16"/>
  <c r="Q225" i="17"/>
  <c r="O104" i="17"/>
  <c r="Q26" i="1"/>
  <c r="O130" i="1"/>
  <c r="O104" i="15"/>
  <c r="N78" i="15"/>
  <c r="P78" i="17"/>
  <c r="N78" i="17"/>
  <c r="P234" i="1"/>
  <c r="Q208" i="14"/>
  <c r="Q208" i="17"/>
  <c r="M78" i="16"/>
  <c r="O52" i="17"/>
  <c r="D78" i="14"/>
  <c r="E52" i="16"/>
  <c r="Q74" i="13"/>
  <c r="Q77" i="13" s="1"/>
  <c r="P156" i="15"/>
  <c r="O147" i="15"/>
  <c r="Q104" i="16"/>
  <c r="O220" i="17"/>
  <c r="O222" i="17" s="1"/>
  <c r="N234" i="1"/>
  <c r="O182" i="1"/>
  <c r="Q182" i="1" s="1"/>
  <c r="N78" i="1"/>
  <c r="O208" i="14"/>
  <c r="N156" i="1"/>
  <c r="Q69" i="1"/>
  <c r="O73" i="15"/>
  <c r="Q70" i="15"/>
  <c r="Q73" i="15" s="1"/>
  <c r="Q52" i="14"/>
  <c r="Q220" i="13"/>
  <c r="Q222" i="13" s="1"/>
  <c r="W222" i="13" s="1"/>
  <c r="P234" i="15"/>
  <c r="Q26" i="15"/>
  <c r="P78" i="15"/>
  <c r="O26" i="17"/>
  <c r="O130" i="14"/>
  <c r="N234" i="13"/>
  <c r="N78" i="13"/>
  <c r="D78" i="17"/>
  <c r="O104" i="13"/>
  <c r="O220" i="13"/>
  <c r="O222" i="13" s="1"/>
  <c r="N234" i="14"/>
  <c r="Q26" i="14"/>
  <c r="Q208" i="15"/>
  <c r="O130" i="17"/>
  <c r="O220" i="15"/>
  <c r="O222" i="15" s="1"/>
  <c r="Q217" i="15"/>
  <c r="Q220" i="15" s="1"/>
  <c r="Q222" i="15" s="1"/>
  <c r="W222" i="15" s="1"/>
  <c r="M78" i="13"/>
  <c r="M78" i="1"/>
  <c r="O52" i="1"/>
  <c r="Q148" i="15"/>
  <c r="Q151" i="15" s="1"/>
  <c r="O151" i="15"/>
  <c r="Q230" i="16"/>
  <c r="O233" i="16"/>
  <c r="Q233" i="16" s="1"/>
  <c r="M156" i="14"/>
  <c r="M234" i="15"/>
  <c r="N156" i="16"/>
  <c r="O77" i="16"/>
  <c r="Q74" i="16"/>
  <c r="Q77" i="16" s="1"/>
  <c r="O73" i="16"/>
  <c r="Q70" i="16"/>
  <c r="Q73" i="16" s="1"/>
  <c r="Q139" i="1"/>
  <c r="Q142" i="1" s="1"/>
  <c r="O142" i="1"/>
  <c r="O144" i="1" s="1"/>
  <c r="Q229" i="16"/>
  <c r="Q77" i="15"/>
  <c r="Q147" i="16"/>
  <c r="Q143" i="1"/>
  <c r="Q147" i="1" s="1"/>
  <c r="O147" i="1"/>
  <c r="Q233" i="17"/>
  <c r="O26" i="1"/>
  <c r="O208" i="1"/>
  <c r="Q208" i="1" s="1"/>
  <c r="Q208" i="13"/>
  <c r="Q154" i="14"/>
  <c r="Q155" i="14" s="1"/>
  <c r="O155" i="14"/>
  <c r="O155" i="13"/>
  <c r="Q152" i="13"/>
  <c r="Q155" i="13" s="1"/>
  <c r="O147" i="13"/>
  <c r="Q143" i="13"/>
  <c r="Q147" i="13" s="1"/>
  <c r="O182" i="14"/>
  <c r="O77" i="14"/>
  <c r="Q74" i="14"/>
  <c r="Q77" i="14" s="1"/>
  <c r="O208" i="13"/>
  <c r="Q224" i="15"/>
  <c r="Q225" i="15" s="1"/>
  <c r="O182" i="15"/>
  <c r="M78" i="14"/>
  <c r="O64" i="14"/>
  <c r="O66" i="14" s="1"/>
  <c r="Q182" i="15"/>
  <c r="P78" i="14"/>
  <c r="M78" i="17"/>
  <c r="Q64" i="17"/>
  <c r="Q66" i="17" s="1"/>
  <c r="Q229" i="17"/>
  <c r="O52" i="13"/>
  <c r="M234" i="17"/>
  <c r="O233" i="17"/>
  <c r="Q69" i="17"/>
  <c r="Q26" i="17"/>
  <c r="Q130" i="1"/>
  <c r="Q130" i="16"/>
  <c r="O104" i="1"/>
  <c r="Q52" i="1"/>
  <c r="O220" i="14"/>
  <c r="O222" i="14" s="1"/>
  <c r="Q217" i="14"/>
  <c r="Q220" i="14" s="1"/>
  <c r="M156" i="13"/>
  <c r="Q182" i="13"/>
  <c r="Q130" i="14"/>
  <c r="M234" i="13"/>
  <c r="O52" i="14"/>
  <c r="Q130" i="13"/>
  <c r="Q143" i="14"/>
  <c r="Q147" i="14" s="1"/>
  <c r="O147" i="14"/>
  <c r="Q221" i="16"/>
  <c r="O225" i="16"/>
  <c r="Q65" i="16"/>
  <c r="O69" i="16"/>
  <c r="O52" i="15"/>
  <c r="O142" i="14"/>
  <c r="O144" i="14" s="1"/>
  <c r="M234" i="16"/>
  <c r="O64" i="17"/>
  <c r="O66" i="17" s="1"/>
  <c r="O130" i="16"/>
  <c r="O182" i="17"/>
  <c r="P156" i="17"/>
  <c r="O229" i="17"/>
  <c r="Q139" i="17"/>
  <c r="Q142" i="17" s="1"/>
  <c r="O142" i="17"/>
  <c r="O144" i="17" s="1"/>
  <c r="O220" i="1"/>
  <c r="O222" i="1" s="1"/>
  <c r="O73" i="1"/>
  <c r="O182" i="13"/>
  <c r="Q148" i="14"/>
  <c r="Q151" i="14" s="1"/>
  <c r="O151" i="14"/>
  <c r="O151" i="13"/>
  <c r="Q148" i="13"/>
  <c r="Q151" i="13" s="1"/>
  <c r="O142" i="13"/>
  <c r="O144" i="13" s="1"/>
  <c r="Q139" i="13"/>
  <c r="Q142" i="13" s="1"/>
  <c r="Q144" i="13" s="1"/>
  <c r="O73" i="14"/>
  <c r="Q70" i="14"/>
  <c r="Q73" i="14" s="1"/>
  <c r="M234" i="14"/>
  <c r="Q182" i="14"/>
  <c r="Q104" i="14"/>
  <c r="O229" i="15"/>
  <c r="Q226" i="15"/>
  <c r="Q229" i="15" s="1"/>
  <c r="M78" i="15"/>
  <c r="P156" i="16"/>
  <c r="O26" i="14"/>
  <c r="Q139" i="15"/>
  <c r="Q142" i="15" s="1"/>
  <c r="Q144" i="15" s="1"/>
  <c r="O142" i="15"/>
  <c r="O144" i="15" s="1"/>
  <c r="Q226" i="14"/>
  <c r="Q229" i="14" s="1"/>
  <c r="O229" i="14"/>
  <c r="M156" i="16"/>
  <c r="Q142" i="14"/>
  <c r="Q144" i="14" s="1"/>
  <c r="Q147" i="15"/>
  <c r="O220" i="16"/>
  <c r="O222" i="16" s="1"/>
  <c r="Q38" i="16"/>
  <c r="O52" i="16"/>
  <c r="N234" i="17"/>
  <c r="Q148" i="1"/>
  <c r="Q151" i="1" s="1"/>
  <c r="O151" i="1"/>
  <c r="O155" i="15"/>
  <c r="O229" i="16"/>
  <c r="M156" i="15"/>
  <c r="O155" i="17"/>
  <c r="Q152" i="17"/>
  <c r="Q155" i="17" s="1"/>
  <c r="O147" i="17"/>
  <c r="Q143" i="17"/>
  <c r="Q147" i="17" s="1"/>
  <c r="Q61" i="16"/>
  <c r="Q64" i="16" s="1"/>
  <c r="O64" i="16"/>
  <c r="O66" i="16" s="1"/>
  <c r="Q152" i="1"/>
  <c r="Q155" i="1" s="1"/>
  <c r="O155" i="1"/>
  <c r="O225" i="14"/>
  <c r="Q221" i="14"/>
  <c r="O26" i="16"/>
  <c r="Q148" i="17"/>
  <c r="Q151" i="17" s="1"/>
  <c r="O151" i="17"/>
  <c r="M156" i="17"/>
  <c r="Q73" i="1"/>
  <c r="O69" i="1"/>
  <c r="C78" i="13"/>
  <c r="E26" i="13"/>
  <c r="E64" i="13"/>
  <c r="E66" i="13" s="1"/>
  <c r="E64" i="14"/>
  <c r="E66" i="14" s="1"/>
  <c r="E26" i="14"/>
  <c r="E78" i="14" s="1"/>
  <c r="C78" i="17"/>
  <c r="E26" i="17"/>
  <c r="E64" i="17"/>
  <c r="E66" i="17" s="1"/>
  <c r="C78" i="1"/>
  <c r="E64" i="16"/>
  <c r="E66" i="16" s="1"/>
  <c r="E26" i="16"/>
  <c r="C78" i="16"/>
  <c r="E69" i="13"/>
  <c r="E26" i="15"/>
  <c r="E64" i="15"/>
  <c r="E66" i="15" s="1"/>
  <c r="E52" i="17"/>
  <c r="E52" i="15"/>
  <c r="E52" i="13"/>
  <c r="E69" i="17"/>
  <c r="E64" i="1"/>
  <c r="E66" i="1" s="1"/>
  <c r="E26" i="1"/>
  <c r="H9" i="14"/>
  <c r="H10" i="14"/>
  <c r="Q104" i="17" l="1"/>
  <c r="Q144" i="1"/>
  <c r="Q222" i="17"/>
  <c r="Q144" i="17"/>
  <c r="Q26" i="16"/>
  <c r="Q225" i="1"/>
  <c r="Q222" i="14"/>
  <c r="W222" i="14" s="1"/>
  <c r="Q69" i="16"/>
  <c r="Q78" i="16" s="1"/>
  <c r="Q66" i="16"/>
  <c r="Q52" i="16"/>
  <c r="Q40" i="16"/>
  <c r="E78" i="1"/>
  <c r="E78" i="16"/>
  <c r="O78" i="17"/>
  <c r="Q156" i="13"/>
  <c r="O234" i="13"/>
  <c r="E78" i="13"/>
  <c r="O78" i="15"/>
  <c r="Q234" i="13"/>
  <c r="O156" i="16"/>
  <c r="O78" i="13"/>
  <c r="Q78" i="13"/>
  <c r="O234" i="15"/>
  <c r="Q234" i="17"/>
  <c r="Q78" i="1"/>
  <c r="O78" i="1"/>
  <c r="Q156" i="14"/>
  <c r="O234" i="17"/>
  <c r="Q78" i="15"/>
  <c r="Q234" i="15"/>
  <c r="Q156" i="17"/>
  <c r="Q225" i="16"/>
  <c r="O234" i="14"/>
  <c r="O156" i="13"/>
  <c r="Q224" i="14"/>
  <c r="Q225" i="14" s="1"/>
  <c r="O78" i="16"/>
  <c r="O234" i="16"/>
  <c r="Q234" i="16" s="1"/>
  <c r="Q220" i="16"/>
  <c r="Q222" i="16" s="1"/>
  <c r="O156" i="15"/>
  <c r="O234" i="1"/>
  <c r="Q234" i="1" s="1"/>
  <c r="Q220" i="1"/>
  <c r="Q222" i="1" s="1"/>
  <c r="W222" i="1" s="1"/>
  <c r="O78" i="14"/>
  <c r="Q64" i="14"/>
  <c r="O156" i="1"/>
  <c r="Q156" i="16"/>
  <c r="Q156" i="15"/>
  <c r="O156" i="17"/>
  <c r="O156" i="14"/>
  <c r="Q78" i="17"/>
  <c r="Q156" i="1"/>
  <c r="E78" i="15"/>
  <c r="E78" i="17"/>
  <c r="I9" i="14"/>
  <c r="I10" i="14"/>
  <c r="A151" i="1"/>
  <c r="A151" i="13"/>
  <c r="A151" i="14"/>
  <c r="A151" i="15"/>
  <c r="A151" i="17"/>
  <c r="A151" i="19"/>
  <c r="A151" i="20"/>
  <c r="A125" i="1"/>
  <c r="A125" i="13"/>
  <c r="A125" i="14"/>
  <c r="A125" i="15"/>
  <c r="A125" i="17"/>
  <c r="A125" i="19"/>
  <c r="A125" i="20"/>
  <c r="Q78" i="14" l="1"/>
  <c r="Q66" i="14"/>
  <c r="Q234" i="14"/>
  <c r="A47" i="17"/>
  <c r="A47" i="15"/>
  <c r="A47" i="13"/>
  <c r="A47" i="14"/>
  <c r="A47" i="1"/>
  <c r="U168" i="13" l="1"/>
  <c r="U170" i="13" s="1"/>
  <c r="S168" i="13"/>
  <c r="S170" i="13" s="1"/>
  <c r="R168" i="13"/>
  <c r="R170" i="13" s="1"/>
  <c r="U168" i="14"/>
  <c r="U170" i="14" s="1"/>
  <c r="S168" i="14"/>
  <c r="S170" i="14" s="1"/>
  <c r="R168" i="14"/>
  <c r="R170" i="14" s="1"/>
  <c r="U168" i="15"/>
  <c r="U170" i="15" s="1"/>
  <c r="S168" i="15"/>
  <c r="S170" i="15" s="1"/>
  <c r="R168" i="15"/>
  <c r="R170" i="15" s="1"/>
  <c r="U168" i="16"/>
  <c r="U170" i="16" s="1"/>
  <c r="S168" i="16"/>
  <c r="S170" i="16" s="1"/>
  <c r="R168" i="16"/>
  <c r="R170" i="16" s="1"/>
  <c r="U168" i="17"/>
  <c r="U170" i="17" s="1"/>
  <c r="S168" i="17"/>
  <c r="S170" i="17" s="1"/>
  <c r="R168" i="17"/>
  <c r="R170" i="17" s="1"/>
  <c r="U168" i="1"/>
  <c r="U170" i="1" s="1"/>
  <c r="S168" i="1"/>
  <c r="S170" i="1" s="1"/>
  <c r="R168" i="1"/>
  <c r="R170" i="1" s="1"/>
  <c r="R217" i="16"/>
  <c r="U168" i="20" l="1"/>
  <c r="T168" i="16"/>
  <c r="N173" i="20"/>
  <c r="S168" i="20"/>
  <c r="P173" i="20"/>
  <c r="M173" i="20"/>
  <c r="R168" i="20"/>
  <c r="V168" i="16" l="1"/>
  <c r="T168" i="20"/>
  <c r="O173" i="20"/>
  <c r="V168" i="20" l="1"/>
  <c r="Q173" i="20"/>
  <c r="A43" i="15" l="1"/>
  <c r="A43" i="13"/>
  <c r="A43" i="14"/>
  <c r="A43" i="1"/>
  <c r="A43" i="17"/>
  <c r="U116" i="1" l="1"/>
  <c r="U118" i="1" s="1"/>
  <c r="S116" i="1"/>
  <c r="S118" i="1" s="1"/>
  <c r="R116" i="1"/>
  <c r="R118" i="1" s="1"/>
  <c r="U116" i="13"/>
  <c r="U118" i="13" s="1"/>
  <c r="S116" i="13"/>
  <c r="S118" i="13" s="1"/>
  <c r="R116" i="13"/>
  <c r="R118" i="13" s="1"/>
  <c r="U116" i="14"/>
  <c r="U118" i="14" s="1"/>
  <c r="S116" i="14"/>
  <c r="S118" i="14" s="1"/>
  <c r="R116" i="14"/>
  <c r="R118" i="14" s="1"/>
  <c r="U116" i="15"/>
  <c r="U118" i="15" s="1"/>
  <c r="S116" i="15"/>
  <c r="S118" i="15" s="1"/>
  <c r="R116" i="15"/>
  <c r="R118" i="15" s="1"/>
  <c r="U116" i="16"/>
  <c r="U118" i="16" s="1"/>
  <c r="S116" i="16"/>
  <c r="S118" i="16" s="1"/>
  <c r="R116" i="16"/>
  <c r="R118" i="16" s="1"/>
  <c r="U116" i="17"/>
  <c r="U118" i="17" s="1"/>
  <c r="S116" i="17"/>
  <c r="S118" i="17" s="1"/>
  <c r="R116" i="17"/>
  <c r="R118" i="17" s="1"/>
  <c r="U90" i="1"/>
  <c r="U92" i="1" s="1"/>
  <c r="S90" i="1"/>
  <c r="S92" i="1" s="1"/>
  <c r="R90" i="1"/>
  <c r="R92" i="1" s="1"/>
  <c r="U90" i="13"/>
  <c r="U92" i="13" s="1"/>
  <c r="S90" i="13"/>
  <c r="S92" i="13" s="1"/>
  <c r="R90" i="13"/>
  <c r="R92" i="13" s="1"/>
  <c r="U90" i="14"/>
  <c r="U92" i="14" s="1"/>
  <c r="S90" i="14"/>
  <c r="S92" i="14" s="1"/>
  <c r="R90" i="14"/>
  <c r="R92" i="14" s="1"/>
  <c r="U90" i="15"/>
  <c r="U92" i="15" s="1"/>
  <c r="S90" i="15"/>
  <c r="S92" i="15" s="1"/>
  <c r="R90" i="15"/>
  <c r="R92" i="15" s="1"/>
  <c r="U90" i="16"/>
  <c r="U92" i="16" s="1"/>
  <c r="S90" i="16"/>
  <c r="S92" i="16" s="1"/>
  <c r="R90" i="16"/>
  <c r="R92" i="16" s="1"/>
  <c r="U90" i="17"/>
  <c r="U92" i="17" s="1"/>
  <c r="S90" i="17"/>
  <c r="S92" i="17" s="1"/>
  <c r="R90" i="17"/>
  <c r="R92" i="17" s="1"/>
  <c r="G65" i="1"/>
  <c r="F65" i="1"/>
  <c r="G63" i="1"/>
  <c r="F63" i="1"/>
  <c r="G62" i="1"/>
  <c r="F62" i="1"/>
  <c r="G65" i="13"/>
  <c r="F65" i="13"/>
  <c r="G63" i="13"/>
  <c r="F63" i="13"/>
  <c r="G62" i="13"/>
  <c r="F62" i="13"/>
  <c r="G65" i="14"/>
  <c r="F65" i="14"/>
  <c r="G63" i="14"/>
  <c r="F63" i="14"/>
  <c r="G62" i="14"/>
  <c r="F62" i="14"/>
  <c r="G65" i="15"/>
  <c r="F65" i="15"/>
  <c r="G63" i="15"/>
  <c r="F63" i="15"/>
  <c r="G62" i="15"/>
  <c r="F62" i="15"/>
  <c r="G65" i="16"/>
  <c r="F65" i="16"/>
  <c r="G63" i="16"/>
  <c r="F63" i="16"/>
  <c r="G62" i="16"/>
  <c r="F62" i="16"/>
  <c r="G65" i="17"/>
  <c r="F65" i="17"/>
  <c r="G63" i="17"/>
  <c r="F63" i="17"/>
  <c r="G62" i="17"/>
  <c r="F62" i="17"/>
  <c r="H39" i="1"/>
  <c r="G38" i="1"/>
  <c r="G40" i="1" s="1"/>
  <c r="A40" i="1" s="1"/>
  <c r="F38" i="1"/>
  <c r="F40" i="1" s="1"/>
  <c r="H39" i="13"/>
  <c r="G38" i="13"/>
  <c r="G40" i="13" s="1"/>
  <c r="F38" i="13"/>
  <c r="F40" i="13" s="1"/>
  <c r="H39" i="14"/>
  <c r="G38" i="14"/>
  <c r="G40" i="14" s="1"/>
  <c r="F38" i="14"/>
  <c r="F40" i="14" s="1"/>
  <c r="H39" i="15"/>
  <c r="G38" i="15"/>
  <c r="G40" i="15" s="1"/>
  <c r="F38" i="15"/>
  <c r="F40" i="15" s="1"/>
  <c r="A40" i="15" s="1"/>
  <c r="H39" i="16"/>
  <c r="G38" i="16"/>
  <c r="G40" i="16" s="1"/>
  <c r="F38" i="16"/>
  <c r="F40" i="16" s="1"/>
  <c r="H39" i="17"/>
  <c r="G38" i="17"/>
  <c r="G40" i="17" s="1"/>
  <c r="F38" i="17"/>
  <c r="F40" i="17" s="1"/>
  <c r="D50" i="20"/>
  <c r="D50" i="19" s="1"/>
  <c r="C50" i="20"/>
  <c r="C50" i="19" s="1"/>
  <c r="D49" i="20"/>
  <c r="C49" i="20"/>
  <c r="C49" i="19" s="1"/>
  <c r="D48" i="20"/>
  <c r="D48" i="19" s="1"/>
  <c r="C48" i="20"/>
  <c r="D46" i="20"/>
  <c r="C46" i="20"/>
  <c r="C46" i="19" s="1"/>
  <c r="D45" i="20"/>
  <c r="C45" i="20"/>
  <c r="C45" i="19" s="1"/>
  <c r="D44" i="20"/>
  <c r="C44" i="20"/>
  <c r="D42" i="20"/>
  <c r="D42" i="19" s="1"/>
  <c r="C42" i="20"/>
  <c r="C42" i="19" s="1"/>
  <c r="D41" i="20"/>
  <c r="C41" i="20"/>
  <c r="C41" i="19" s="1"/>
  <c r="G39" i="20"/>
  <c r="F39" i="20"/>
  <c r="D39" i="20"/>
  <c r="D43" i="20" s="1"/>
  <c r="C39" i="20"/>
  <c r="H13" i="1"/>
  <c r="H11" i="1"/>
  <c r="H10" i="1"/>
  <c r="H13" i="13"/>
  <c r="H11" i="13"/>
  <c r="H10" i="13"/>
  <c r="H13" i="14"/>
  <c r="H11" i="14"/>
  <c r="H13" i="15"/>
  <c r="H11" i="15"/>
  <c r="H10" i="15"/>
  <c r="H13" i="16"/>
  <c r="H11" i="16"/>
  <c r="H10" i="16"/>
  <c r="H13" i="17"/>
  <c r="H11" i="17"/>
  <c r="H10" i="17"/>
  <c r="G12" i="1"/>
  <c r="G14" i="1" s="1"/>
  <c r="F12" i="1"/>
  <c r="F14" i="1" s="1"/>
  <c r="G12" i="13"/>
  <c r="G14" i="13" s="1"/>
  <c r="F12" i="13"/>
  <c r="F14" i="13" s="1"/>
  <c r="G12" i="14"/>
  <c r="G14" i="14" s="1"/>
  <c r="F12" i="14"/>
  <c r="F14" i="14" s="1"/>
  <c r="A14" i="14" s="1"/>
  <c r="G12" i="15"/>
  <c r="G14" i="15" s="1"/>
  <c r="F12" i="15"/>
  <c r="F14" i="15" s="1"/>
  <c r="G12" i="16"/>
  <c r="G14" i="16" s="1"/>
  <c r="F12" i="16"/>
  <c r="F14" i="16" s="1"/>
  <c r="G12" i="17"/>
  <c r="G14" i="17" s="1"/>
  <c r="F12" i="17"/>
  <c r="F14" i="17" s="1"/>
  <c r="A40" i="17" l="1"/>
  <c r="A40" i="13"/>
  <c r="A40" i="14"/>
  <c r="A14" i="17"/>
  <c r="A14" i="15"/>
  <c r="A14" i="1"/>
  <c r="A14" i="13"/>
  <c r="C47" i="20"/>
  <c r="A73" i="14"/>
  <c r="A73" i="17"/>
  <c r="D47" i="20"/>
  <c r="C43" i="20"/>
  <c r="D39" i="19"/>
  <c r="G39" i="19"/>
  <c r="H39" i="20"/>
  <c r="F64" i="1"/>
  <c r="F66" i="1" s="1"/>
  <c r="F64" i="13"/>
  <c r="F66" i="13" s="1"/>
  <c r="H12" i="16"/>
  <c r="H14" i="16" s="1"/>
  <c r="F64" i="14"/>
  <c r="F66" i="14" s="1"/>
  <c r="G64" i="13"/>
  <c r="G66" i="13" s="1"/>
  <c r="H12" i="1"/>
  <c r="H14" i="1" s="1"/>
  <c r="I14" i="1" s="1"/>
  <c r="G64" i="15"/>
  <c r="G66" i="15" s="1"/>
  <c r="G64" i="16"/>
  <c r="G66" i="16" s="1"/>
  <c r="H12" i="17"/>
  <c r="H14" i="17" s="1"/>
  <c r="I14" i="17" s="1"/>
  <c r="G64" i="14"/>
  <c r="G66" i="14" s="1"/>
  <c r="H65" i="13"/>
  <c r="H65" i="17"/>
  <c r="H65" i="15"/>
  <c r="H65" i="14"/>
  <c r="F64" i="16"/>
  <c r="F66" i="16" s="1"/>
  <c r="F64" i="15"/>
  <c r="F66" i="15" s="1"/>
  <c r="F64" i="17"/>
  <c r="F66" i="17" s="1"/>
  <c r="G64" i="1"/>
  <c r="G66" i="1" s="1"/>
  <c r="E39" i="20"/>
  <c r="G64" i="17"/>
  <c r="G66" i="17" s="1"/>
  <c r="H12" i="15"/>
  <c r="H14" i="15" s="1"/>
  <c r="H12" i="14"/>
  <c r="H14" i="14" s="1"/>
  <c r="I14" i="14" s="1"/>
  <c r="H12" i="13"/>
  <c r="H14" i="13" s="1"/>
  <c r="E41" i="20"/>
  <c r="E50" i="19"/>
  <c r="E50" i="20"/>
  <c r="D46" i="19"/>
  <c r="E46" i="20"/>
  <c r="C44" i="19"/>
  <c r="C47" i="19" s="1"/>
  <c r="E42" i="20"/>
  <c r="E42" i="19"/>
  <c r="H65" i="1"/>
  <c r="F39" i="19"/>
  <c r="H65" i="16"/>
  <c r="D45" i="19"/>
  <c r="E45" i="20"/>
  <c r="D49" i="19"/>
  <c r="E49" i="20"/>
  <c r="D41" i="19"/>
  <c r="E44" i="20"/>
  <c r="C48" i="19"/>
  <c r="C51" i="20"/>
  <c r="E48" i="20"/>
  <c r="C39" i="19"/>
  <c r="C43" i="19" s="1"/>
  <c r="D44" i="19"/>
  <c r="D51" i="20"/>
  <c r="H38" i="17"/>
  <c r="H40" i="17" s="1"/>
  <c r="I40" i="17" s="1"/>
  <c r="I39" i="17"/>
  <c r="H38" i="16"/>
  <c r="H40" i="16" s="1"/>
  <c r="I39" i="16"/>
  <c r="H38" i="15"/>
  <c r="H40" i="15" s="1"/>
  <c r="I39" i="15"/>
  <c r="H38" i="14"/>
  <c r="H40" i="14" s="1"/>
  <c r="I40" i="14" s="1"/>
  <c r="I39" i="14"/>
  <c r="H38" i="13"/>
  <c r="H40" i="13" s="1"/>
  <c r="I39" i="13"/>
  <c r="H38" i="1"/>
  <c r="H40" i="1" s="1"/>
  <c r="I40" i="1" s="1"/>
  <c r="I39" i="1"/>
  <c r="V193" i="1"/>
  <c r="V167" i="1"/>
  <c r="V166" i="1"/>
  <c r="A73" i="1" l="1"/>
  <c r="A73" i="15"/>
  <c r="I40" i="16"/>
  <c r="I14" i="16"/>
  <c r="I40" i="15"/>
  <c r="I14" i="15"/>
  <c r="I40" i="13"/>
  <c r="I14" i="13"/>
  <c r="A66" i="17"/>
  <c r="A66" i="15"/>
  <c r="A66" i="14"/>
  <c r="A66" i="13"/>
  <c r="A66" i="1"/>
  <c r="A69" i="1"/>
  <c r="A73" i="13"/>
  <c r="A47" i="20"/>
  <c r="E47" i="20"/>
  <c r="D47" i="19"/>
  <c r="A47" i="19"/>
  <c r="T168" i="17"/>
  <c r="T168" i="13"/>
  <c r="T168" i="15"/>
  <c r="T90" i="16"/>
  <c r="T168" i="1"/>
  <c r="T168" i="14"/>
  <c r="V192" i="1"/>
  <c r="A69" i="13"/>
  <c r="A69" i="15"/>
  <c r="A69" i="17"/>
  <c r="A43" i="20"/>
  <c r="A69" i="14"/>
  <c r="E43" i="20"/>
  <c r="D43" i="19"/>
  <c r="I65" i="14"/>
  <c r="I65" i="1"/>
  <c r="I65" i="16"/>
  <c r="H64" i="16"/>
  <c r="H66" i="16" s="1"/>
  <c r="I65" i="15"/>
  <c r="I65" i="13"/>
  <c r="H39" i="19"/>
  <c r="I39" i="20"/>
  <c r="H64" i="1"/>
  <c r="H66" i="1" s="1"/>
  <c r="I66" i="1" s="1"/>
  <c r="H64" i="14"/>
  <c r="H66" i="14" s="1"/>
  <c r="I66" i="14" s="1"/>
  <c r="T90" i="13"/>
  <c r="T90" i="15"/>
  <c r="T90" i="17"/>
  <c r="T92" i="17" s="1"/>
  <c r="T116" i="14"/>
  <c r="T116" i="16"/>
  <c r="H64" i="17"/>
  <c r="H66" i="17" s="1"/>
  <c r="I66" i="17" s="1"/>
  <c r="I65" i="17"/>
  <c r="H64" i="15"/>
  <c r="H66" i="15" s="1"/>
  <c r="T116" i="1"/>
  <c r="T90" i="1"/>
  <c r="T90" i="14"/>
  <c r="T116" i="13"/>
  <c r="T116" i="15"/>
  <c r="T116" i="17"/>
  <c r="E49" i="19"/>
  <c r="D51" i="19"/>
  <c r="H64" i="13"/>
  <c r="H66" i="13" s="1"/>
  <c r="E45" i="19"/>
  <c r="E44" i="19"/>
  <c r="E46" i="19"/>
  <c r="E41" i="19"/>
  <c r="I38" i="17"/>
  <c r="I38" i="1"/>
  <c r="E51" i="20"/>
  <c r="C51" i="19"/>
  <c r="E48" i="19"/>
  <c r="I38" i="13"/>
  <c r="I38" i="14"/>
  <c r="I38" i="15"/>
  <c r="I38" i="16"/>
  <c r="E39" i="19"/>
  <c r="U221" i="16"/>
  <c r="S221" i="16"/>
  <c r="R221" i="16"/>
  <c r="U219" i="16"/>
  <c r="S219" i="16"/>
  <c r="R219" i="16"/>
  <c r="U218" i="16"/>
  <c r="S218" i="16"/>
  <c r="R218" i="16"/>
  <c r="U217" i="16"/>
  <c r="S217" i="16"/>
  <c r="R139" i="1"/>
  <c r="S139" i="1"/>
  <c r="R140" i="1"/>
  <c r="S140" i="1"/>
  <c r="R141" i="1"/>
  <c r="S141" i="1"/>
  <c r="R139" i="17"/>
  <c r="S139" i="17"/>
  <c r="R140" i="17"/>
  <c r="S140" i="17"/>
  <c r="R141" i="17"/>
  <c r="S141" i="17"/>
  <c r="R139" i="16"/>
  <c r="S139" i="16"/>
  <c r="R140" i="16"/>
  <c r="S140" i="16"/>
  <c r="R141" i="16"/>
  <c r="S141" i="16"/>
  <c r="R139" i="15"/>
  <c r="S139" i="15"/>
  <c r="R140" i="15"/>
  <c r="S140" i="15"/>
  <c r="R141" i="15"/>
  <c r="S141" i="15"/>
  <c r="R139" i="14"/>
  <c r="S139" i="14"/>
  <c r="R140" i="14"/>
  <c r="S140" i="14"/>
  <c r="R141" i="14"/>
  <c r="S141" i="14"/>
  <c r="R139" i="13"/>
  <c r="S139" i="13"/>
  <c r="R140" i="13"/>
  <c r="S140" i="13"/>
  <c r="R141" i="13"/>
  <c r="S141" i="13"/>
  <c r="U139" i="1"/>
  <c r="U140" i="1"/>
  <c r="U141" i="1"/>
  <c r="U139" i="17"/>
  <c r="U140" i="17"/>
  <c r="U141" i="17"/>
  <c r="U139" i="16"/>
  <c r="U140" i="16"/>
  <c r="U141" i="16"/>
  <c r="U139" i="15"/>
  <c r="U140" i="15"/>
  <c r="U141" i="15"/>
  <c r="U139" i="14"/>
  <c r="U140" i="14"/>
  <c r="U141" i="14"/>
  <c r="U139" i="13"/>
  <c r="U140" i="13"/>
  <c r="U141" i="13"/>
  <c r="R143" i="1"/>
  <c r="S143" i="1"/>
  <c r="R143" i="17"/>
  <c r="S143" i="17"/>
  <c r="R143" i="16"/>
  <c r="S143" i="16"/>
  <c r="R143" i="15"/>
  <c r="S143" i="15"/>
  <c r="R143" i="14"/>
  <c r="S143" i="14"/>
  <c r="R143" i="13"/>
  <c r="S143" i="13"/>
  <c r="U143" i="1"/>
  <c r="U143" i="17"/>
  <c r="U143" i="16"/>
  <c r="U143" i="15"/>
  <c r="U143" i="14"/>
  <c r="U143" i="13"/>
  <c r="U222" i="16" l="1"/>
  <c r="I66" i="16"/>
  <c r="I66" i="15"/>
  <c r="I66" i="13"/>
  <c r="E47" i="19"/>
  <c r="A43" i="19"/>
  <c r="E43" i="19"/>
  <c r="U142" i="16"/>
  <c r="U144" i="16" s="1"/>
  <c r="T219" i="16"/>
  <c r="V219" i="16" s="1"/>
  <c r="U142" i="15"/>
  <c r="U144" i="15" s="1"/>
  <c r="S142" i="14"/>
  <c r="S144" i="14" s="1"/>
  <c r="S142" i="16"/>
  <c r="S144" i="16" s="1"/>
  <c r="S142" i="1"/>
  <c r="S144" i="1" s="1"/>
  <c r="U142" i="14"/>
  <c r="U144" i="14" s="1"/>
  <c r="U142" i="1"/>
  <c r="U144" i="1" s="1"/>
  <c r="R142" i="14"/>
  <c r="R144" i="14" s="1"/>
  <c r="R142" i="16"/>
  <c r="R144" i="16" s="1"/>
  <c r="R142" i="1"/>
  <c r="R144" i="1" s="1"/>
  <c r="U142" i="13"/>
  <c r="U144" i="13" s="1"/>
  <c r="U142" i="17"/>
  <c r="U144" i="17" s="1"/>
  <c r="S142" i="13"/>
  <c r="S144" i="13" s="1"/>
  <c r="S142" i="15"/>
  <c r="S144" i="15" s="1"/>
  <c r="S142" i="17"/>
  <c r="S144" i="17" s="1"/>
  <c r="R142" i="13"/>
  <c r="R144" i="13" s="1"/>
  <c r="R142" i="15"/>
  <c r="R144" i="15" s="1"/>
  <c r="R142" i="17"/>
  <c r="R144" i="17" s="1"/>
  <c r="T221" i="16"/>
  <c r="I39" i="19"/>
  <c r="E51" i="19"/>
  <c r="S220" i="16"/>
  <c r="S222" i="16" s="1"/>
  <c r="T218" i="16"/>
  <c r="U220" i="16"/>
  <c r="T217" i="16"/>
  <c r="R220" i="16"/>
  <c r="R222" i="16" s="1"/>
  <c r="W219" i="16" l="1"/>
  <c r="V221" i="16"/>
  <c r="V218" i="16"/>
  <c r="T220" i="16"/>
  <c r="T222" i="16" s="1"/>
  <c r="V217" i="16"/>
  <c r="W217" i="16" s="1"/>
  <c r="V220" i="16" l="1"/>
  <c r="V222" i="16" s="1"/>
  <c r="W222" i="16" s="1"/>
  <c r="W218" i="16"/>
  <c r="W221" i="16"/>
  <c r="W220" i="16" l="1"/>
  <c r="P50" i="19"/>
  <c r="P49" i="19"/>
  <c r="P48" i="19"/>
  <c r="P46" i="19"/>
  <c r="P45" i="19"/>
  <c r="P44" i="19"/>
  <c r="P42" i="19"/>
  <c r="P41" i="19"/>
  <c r="P39" i="19"/>
  <c r="P37" i="19"/>
  <c r="P36" i="19"/>
  <c r="P35" i="19"/>
  <c r="P24" i="19"/>
  <c r="P23" i="19"/>
  <c r="P22" i="19"/>
  <c r="P20" i="19"/>
  <c r="P19" i="19"/>
  <c r="P18" i="19"/>
  <c r="P16" i="19"/>
  <c r="P15" i="19"/>
  <c r="P13" i="19"/>
  <c r="P11" i="19"/>
  <c r="P10" i="19"/>
  <c r="P9" i="19"/>
  <c r="P206" i="20"/>
  <c r="P206" i="19" s="1"/>
  <c r="N206" i="20"/>
  <c r="N206" i="19" s="1"/>
  <c r="M206" i="20"/>
  <c r="M206" i="19" s="1"/>
  <c r="P205" i="20"/>
  <c r="P205" i="19" s="1"/>
  <c r="N205" i="20"/>
  <c r="N205" i="19" s="1"/>
  <c r="M205" i="20"/>
  <c r="M205" i="19" s="1"/>
  <c r="P204" i="20"/>
  <c r="P204" i="19" s="1"/>
  <c r="N204" i="20"/>
  <c r="N204" i="19" s="1"/>
  <c r="M204" i="20"/>
  <c r="M204" i="19" s="1"/>
  <c r="P202" i="20"/>
  <c r="P202" i="19" s="1"/>
  <c r="N202" i="20"/>
  <c r="N202" i="19" s="1"/>
  <c r="M202" i="20"/>
  <c r="M202" i="19" s="1"/>
  <c r="P201" i="20"/>
  <c r="P201" i="19" s="1"/>
  <c r="N201" i="20"/>
  <c r="N201" i="19" s="1"/>
  <c r="M201" i="20"/>
  <c r="M201" i="19" s="1"/>
  <c r="P200" i="20"/>
  <c r="N200" i="20"/>
  <c r="M200" i="20"/>
  <c r="P198" i="20"/>
  <c r="P198" i="19" s="1"/>
  <c r="N198" i="20"/>
  <c r="N198" i="19" s="1"/>
  <c r="M198" i="20"/>
  <c r="M198" i="19" s="1"/>
  <c r="P197" i="20"/>
  <c r="N197" i="20"/>
  <c r="M197" i="20"/>
  <c r="P195" i="20"/>
  <c r="N195" i="20"/>
  <c r="M195" i="20"/>
  <c r="P193" i="20"/>
  <c r="P193" i="19" s="1"/>
  <c r="N193" i="20"/>
  <c r="N193" i="19" s="1"/>
  <c r="M193" i="20"/>
  <c r="M193" i="19" s="1"/>
  <c r="P192" i="20"/>
  <c r="N192" i="20"/>
  <c r="M192" i="20"/>
  <c r="P191" i="20"/>
  <c r="P191" i="19" s="1"/>
  <c r="N191" i="20"/>
  <c r="N191" i="19" s="1"/>
  <c r="M191" i="20"/>
  <c r="M191" i="19" s="1"/>
  <c r="P180" i="20"/>
  <c r="P180" i="19" s="1"/>
  <c r="N180" i="20"/>
  <c r="N180" i="19" s="1"/>
  <c r="M180" i="20"/>
  <c r="M180" i="19" s="1"/>
  <c r="P179" i="20"/>
  <c r="P179" i="19" s="1"/>
  <c r="N179" i="20"/>
  <c r="N179" i="19" s="1"/>
  <c r="M179" i="20"/>
  <c r="M179" i="19" s="1"/>
  <c r="P178" i="20"/>
  <c r="P178" i="19" s="1"/>
  <c r="N178" i="20"/>
  <c r="N178" i="19" s="1"/>
  <c r="M178" i="20"/>
  <c r="M178" i="19" s="1"/>
  <c r="P176" i="20"/>
  <c r="P176" i="19" s="1"/>
  <c r="N176" i="20"/>
  <c r="N176" i="19" s="1"/>
  <c r="M176" i="20"/>
  <c r="M176" i="19" s="1"/>
  <c r="P175" i="20"/>
  <c r="P175" i="19" s="1"/>
  <c r="N175" i="20"/>
  <c r="N175" i="19" s="1"/>
  <c r="M175" i="20"/>
  <c r="M175" i="19" s="1"/>
  <c r="P174" i="20"/>
  <c r="N174" i="20"/>
  <c r="M174" i="20"/>
  <c r="P172" i="20"/>
  <c r="N172" i="20"/>
  <c r="M172" i="20"/>
  <c r="P171" i="20"/>
  <c r="P171" i="19" s="1"/>
  <c r="N171" i="20"/>
  <c r="N171" i="19" s="1"/>
  <c r="M171" i="20"/>
  <c r="M171" i="19" s="1"/>
  <c r="P169" i="20"/>
  <c r="N169" i="20"/>
  <c r="M169" i="20"/>
  <c r="P167" i="20"/>
  <c r="P167" i="19" s="1"/>
  <c r="N167" i="20"/>
  <c r="N167" i="19" s="1"/>
  <c r="M167" i="20"/>
  <c r="M167" i="19" s="1"/>
  <c r="P166" i="20"/>
  <c r="P166" i="19" s="1"/>
  <c r="N166" i="20"/>
  <c r="N166" i="19" s="1"/>
  <c r="M166" i="20"/>
  <c r="M166" i="19" s="1"/>
  <c r="P165" i="20"/>
  <c r="P165" i="19" s="1"/>
  <c r="N165" i="20"/>
  <c r="N165" i="19" s="1"/>
  <c r="M165" i="20"/>
  <c r="M165" i="19" s="1"/>
  <c r="P128" i="20"/>
  <c r="P128" i="19" s="1"/>
  <c r="N128" i="20"/>
  <c r="N128" i="19" s="1"/>
  <c r="M128" i="20"/>
  <c r="M128" i="19" s="1"/>
  <c r="P127" i="20"/>
  <c r="P127" i="19" s="1"/>
  <c r="N127" i="20"/>
  <c r="N127" i="19" s="1"/>
  <c r="M127" i="20"/>
  <c r="M127" i="19" s="1"/>
  <c r="P126" i="20"/>
  <c r="N126" i="20"/>
  <c r="M126" i="20"/>
  <c r="M126" i="19" s="1"/>
  <c r="P124" i="20"/>
  <c r="P124" i="19" s="1"/>
  <c r="N124" i="20"/>
  <c r="N124" i="19" s="1"/>
  <c r="M124" i="20"/>
  <c r="M124" i="19" s="1"/>
  <c r="P123" i="20"/>
  <c r="P123" i="19" s="1"/>
  <c r="N123" i="20"/>
  <c r="N123" i="19" s="1"/>
  <c r="M123" i="20"/>
  <c r="M123" i="19" s="1"/>
  <c r="P122" i="20"/>
  <c r="N122" i="20"/>
  <c r="M122" i="20"/>
  <c r="P120" i="20"/>
  <c r="P120" i="19" s="1"/>
  <c r="N120" i="20"/>
  <c r="N120" i="19" s="1"/>
  <c r="M120" i="20"/>
  <c r="M120" i="19" s="1"/>
  <c r="P119" i="20"/>
  <c r="P119" i="19" s="1"/>
  <c r="N119" i="20"/>
  <c r="N119" i="19" s="1"/>
  <c r="M119" i="20"/>
  <c r="M119" i="19" s="1"/>
  <c r="P117" i="20"/>
  <c r="N117" i="20"/>
  <c r="M117" i="20"/>
  <c r="P115" i="20"/>
  <c r="P115" i="19" s="1"/>
  <c r="N115" i="20"/>
  <c r="N115" i="19" s="1"/>
  <c r="M115" i="20"/>
  <c r="M115" i="19" s="1"/>
  <c r="P114" i="20"/>
  <c r="P114" i="19" s="1"/>
  <c r="N114" i="20"/>
  <c r="N114" i="19" s="1"/>
  <c r="M114" i="20"/>
  <c r="M114" i="19" s="1"/>
  <c r="P113" i="20"/>
  <c r="N113" i="20"/>
  <c r="M113" i="20"/>
  <c r="M113" i="19" s="1"/>
  <c r="P102" i="20"/>
  <c r="N102" i="20"/>
  <c r="N102" i="19" s="1"/>
  <c r="M102" i="20"/>
  <c r="M102" i="19" s="1"/>
  <c r="P101" i="20"/>
  <c r="P101" i="19" s="1"/>
  <c r="P153" i="19" s="1"/>
  <c r="N101" i="20"/>
  <c r="N101" i="19" s="1"/>
  <c r="M101" i="20"/>
  <c r="P100" i="20"/>
  <c r="N100" i="20"/>
  <c r="M100" i="20"/>
  <c r="M100" i="19" s="1"/>
  <c r="P98" i="20"/>
  <c r="P98" i="19" s="1"/>
  <c r="N98" i="20"/>
  <c r="N98" i="19" s="1"/>
  <c r="M98" i="20"/>
  <c r="M98" i="19" s="1"/>
  <c r="P97" i="20"/>
  <c r="P97" i="19" s="1"/>
  <c r="N97" i="20"/>
  <c r="N97" i="19" s="1"/>
  <c r="M97" i="20"/>
  <c r="P96" i="20"/>
  <c r="N96" i="20"/>
  <c r="M96" i="20"/>
  <c r="P94" i="20"/>
  <c r="N94" i="20"/>
  <c r="M94" i="20"/>
  <c r="P93" i="20"/>
  <c r="P93" i="19" s="1"/>
  <c r="N93" i="20"/>
  <c r="N93" i="19" s="1"/>
  <c r="M93" i="20"/>
  <c r="P91" i="20"/>
  <c r="N91" i="20"/>
  <c r="M91" i="20"/>
  <c r="P89" i="20"/>
  <c r="N89" i="20"/>
  <c r="M89" i="20"/>
  <c r="P88" i="20"/>
  <c r="P88" i="19" s="1"/>
  <c r="P140" i="19" s="1"/>
  <c r="N88" i="20"/>
  <c r="N88" i="19" s="1"/>
  <c r="M88" i="20"/>
  <c r="M140" i="20" s="1"/>
  <c r="P87" i="20"/>
  <c r="N87" i="20"/>
  <c r="M87" i="20"/>
  <c r="M87" i="19" s="1"/>
  <c r="P50" i="20"/>
  <c r="N50" i="20"/>
  <c r="N50" i="19" s="1"/>
  <c r="M50" i="20"/>
  <c r="M50" i="19" s="1"/>
  <c r="P49" i="20"/>
  <c r="N49" i="20"/>
  <c r="N49" i="19" s="1"/>
  <c r="M49" i="20"/>
  <c r="P48" i="20"/>
  <c r="N48" i="20"/>
  <c r="M48" i="20"/>
  <c r="P46" i="20"/>
  <c r="N46" i="20"/>
  <c r="N46" i="19" s="1"/>
  <c r="M46" i="20"/>
  <c r="M46" i="19" s="1"/>
  <c r="P45" i="20"/>
  <c r="N45" i="20"/>
  <c r="N45" i="19" s="1"/>
  <c r="M45" i="20"/>
  <c r="P44" i="20"/>
  <c r="N44" i="20"/>
  <c r="M44" i="20"/>
  <c r="P42" i="20"/>
  <c r="N42" i="20"/>
  <c r="N42" i="19" s="1"/>
  <c r="M42" i="20"/>
  <c r="M42" i="19" s="1"/>
  <c r="P41" i="20"/>
  <c r="N41" i="20"/>
  <c r="N41" i="19" s="1"/>
  <c r="M41" i="20"/>
  <c r="P39" i="20"/>
  <c r="N39" i="20"/>
  <c r="M39" i="20"/>
  <c r="P37" i="20"/>
  <c r="N37" i="20"/>
  <c r="N37" i="19" s="1"/>
  <c r="M37" i="20"/>
  <c r="M37" i="19" s="1"/>
  <c r="P36" i="20"/>
  <c r="N36" i="20"/>
  <c r="N36" i="19" s="1"/>
  <c r="M36" i="20"/>
  <c r="P35" i="20"/>
  <c r="N35" i="20"/>
  <c r="M35" i="20"/>
  <c r="M35" i="19" s="1"/>
  <c r="P24" i="20"/>
  <c r="N24" i="20"/>
  <c r="N24" i="19" s="1"/>
  <c r="M24" i="20"/>
  <c r="M24" i="19" s="1"/>
  <c r="P23" i="20"/>
  <c r="P75" i="20" s="1"/>
  <c r="N23" i="20"/>
  <c r="N23" i="19" s="1"/>
  <c r="M23" i="20"/>
  <c r="M23" i="19" s="1"/>
  <c r="P22" i="20"/>
  <c r="N22" i="20"/>
  <c r="M22" i="20"/>
  <c r="M22" i="19" s="1"/>
  <c r="P20" i="20"/>
  <c r="P72" i="20" s="1"/>
  <c r="N20" i="20"/>
  <c r="N20" i="19" s="1"/>
  <c r="M20" i="20"/>
  <c r="M20" i="19" s="1"/>
  <c r="P19" i="20"/>
  <c r="P71" i="20" s="1"/>
  <c r="N19" i="20"/>
  <c r="N19" i="19" s="1"/>
  <c r="M19" i="20"/>
  <c r="M19" i="19" s="1"/>
  <c r="P18" i="20"/>
  <c r="N18" i="20"/>
  <c r="M18" i="20"/>
  <c r="P16" i="20"/>
  <c r="N16" i="20"/>
  <c r="M16" i="20"/>
  <c r="P15" i="20"/>
  <c r="P67" i="20" s="1"/>
  <c r="N15" i="20"/>
  <c r="N15" i="19" s="1"/>
  <c r="M15" i="20"/>
  <c r="M15" i="19" s="1"/>
  <c r="P13" i="20"/>
  <c r="N13" i="20"/>
  <c r="M13" i="20"/>
  <c r="P11" i="20"/>
  <c r="N11" i="20"/>
  <c r="M11" i="20"/>
  <c r="P10" i="20"/>
  <c r="N10" i="20"/>
  <c r="N10" i="19" s="1"/>
  <c r="M10" i="20"/>
  <c r="P9" i="20"/>
  <c r="N9" i="20"/>
  <c r="M9" i="20"/>
  <c r="M61" i="20" s="1"/>
  <c r="D37" i="20"/>
  <c r="D37" i="19" s="1"/>
  <c r="C37" i="20"/>
  <c r="C37" i="19" s="1"/>
  <c r="D36" i="20"/>
  <c r="D36" i="19" s="1"/>
  <c r="C36" i="20"/>
  <c r="C36" i="19" s="1"/>
  <c r="D35" i="20"/>
  <c r="C35" i="20"/>
  <c r="D24" i="20"/>
  <c r="D76" i="20" s="1"/>
  <c r="C24" i="20"/>
  <c r="D23" i="20"/>
  <c r="C23" i="20"/>
  <c r="D22" i="20"/>
  <c r="C22" i="20"/>
  <c r="C25" i="20" s="1"/>
  <c r="D20" i="20"/>
  <c r="D72" i="20" s="1"/>
  <c r="C20" i="20"/>
  <c r="D19" i="20"/>
  <c r="D71" i="20" s="1"/>
  <c r="C19" i="20"/>
  <c r="D18" i="20"/>
  <c r="C18" i="20"/>
  <c r="D16" i="20"/>
  <c r="C16" i="20"/>
  <c r="D15" i="20"/>
  <c r="C15" i="20"/>
  <c r="D13" i="20"/>
  <c r="C13" i="20"/>
  <c r="C17" i="20" s="1"/>
  <c r="D11" i="20"/>
  <c r="C11" i="20"/>
  <c r="D10" i="20"/>
  <c r="C10" i="20"/>
  <c r="D9" i="20"/>
  <c r="C9" i="20"/>
  <c r="C9" i="19" s="1"/>
  <c r="N89" i="19" l="1"/>
  <c r="N141" i="19" s="1"/>
  <c r="P89" i="19"/>
  <c r="P141" i="19" s="1"/>
  <c r="M89" i="19"/>
  <c r="M141" i="19" s="1"/>
  <c r="D63" i="20"/>
  <c r="N11" i="19"/>
  <c r="P63" i="20"/>
  <c r="M11" i="19"/>
  <c r="M99" i="20"/>
  <c r="M200" i="19"/>
  <c r="M203" i="19" s="1"/>
  <c r="M203" i="20"/>
  <c r="N177" i="20"/>
  <c r="N200" i="19"/>
  <c r="N203" i="19" s="1"/>
  <c r="N203" i="20"/>
  <c r="P177" i="20"/>
  <c r="P200" i="19"/>
  <c r="P203" i="19" s="1"/>
  <c r="P203" i="20"/>
  <c r="M177" i="20"/>
  <c r="N99" i="20"/>
  <c r="N125" i="20"/>
  <c r="M122" i="19"/>
  <c r="M125" i="19" s="1"/>
  <c r="M125" i="20"/>
  <c r="P21" i="20"/>
  <c r="P47" i="20"/>
  <c r="P99" i="20"/>
  <c r="P125" i="20"/>
  <c r="C21" i="20"/>
  <c r="M18" i="19"/>
  <c r="M21" i="19" s="1"/>
  <c r="M21" i="20"/>
  <c r="M44" i="19"/>
  <c r="M47" i="20"/>
  <c r="P21" i="19"/>
  <c r="P47" i="19"/>
  <c r="D21" i="20"/>
  <c r="N21" i="20"/>
  <c r="N47" i="20"/>
  <c r="N174" i="19"/>
  <c r="N177" i="19" s="1"/>
  <c r="P199" i="20"/>
  <c r="M174" i="19"/>
  <c r="M177" i="19" s="1"/>
  <c r="P174" i="19"/>
  <c r="M199" i="20"/>
  <c r="N199" i="20"/>
  <c r="N192" i="19"/>
  <c r="N194" i="19" s="1"/>
  <c r="M197" i="19"/>
  <c r="M223" i="19" s="1"/>
  <c r="P192" i="19"/>
  <c r="P218" i="19" s="1"/>
  <c r="N197" i="19"/>
  <c r="N223" i="19" s="1"/>
  <c r="M192" i="19"/>
  <c r="P197" i="19"/>
  <c r="P172" i="19"/>
  <c r="P224" i="19" s="1"/>
  <c r="M172" i="19"/>
  <c r="M224" i="19" s="1"/>
  <c r="N172" i="19"/>
  <c r="N224" i="19" s="1"/>
  <c r="P94" i="19"/>
  <c r="M94" i="19"/>
  <c r="N94" i="19"/>
  <c r="N146" i="19" s="1"/>
  <c r="D68" i="20"/>
  <c r="M16" i="19"/>
  <c r="N16" i="19"/>
  <c r="M121" i="20"/>
  <c r="N95" i="20"/>
  <c r="N121" i="20"/>
  <c r="P43" i="19"/>
  <c r="P43" i="20"/>
  <c r="P95" i="20"/>
  <c r="P121" i="20"/>
  <c r="M95" i="20"/>
  <c r="N43" i="20"/>
  <c r="M43" i="20"/>
  <c r="N17" i="20"/>
  <c r="P17" i="19"/>
  <c r="P17" i="20"/>
  <c r="D17" i="20"/>
  <c r="M17" i="20"/>
  <c r="M194" i="20"/>
  <c r="M196" i="20" s="1"/>
  <c r="P195" i="19"/>
  <c r="N195" i="19"/>
  <c r="M195" i="19"/>
  <c r="P169" i="19"/>
  <c r="N169" i="19"/>
  <c r="M169" i="19"/>
  <c r="M117" i="19"/>
  <c r="M121" i="19" s="1"/>
  <c r="P76" i="19"/>
  <c r="M91" i="19"/>
  <c r="P71" i="19"/>
  <c r="P168" i="20"/>
  <c r="P170" i="20" s="1"/>
  <c r="P63" i="19"/>
  <c r="N194" i="20"/>
  <c r="N196" i="20" s="1"/>
  <c r="M39" i="19"/>
  <c r="P70" i="19"/>
  <c r="P62" i="19"/>
  <c r="P65" i="19"/>
  <c r="P194" i="20"/>
  <c r="P196" i="20" s="1"/>
  <c r="P68" i="19"/>
  <c r="P72" i="19"/>
  <c r="P75" i="19"/>
  <c r="M13" i="19"/>
  <c r="N51" i="20"/>
  <c r="N103" i="20"/>
  <c r="E13" i="20"/>
  <c r="C65" i="20"/>
  <c r="N22" i="19"/>
  <c r="N25" i="19" s="1"/>
  <c r="N25" i="20"/>
  <c r="P51" i="20"/>
  <c r="N113" i="19"/>
  <c r="N116" i="19" s="1"/>
  <c r="N116" i="20"/>
  <c r="N118" i="20" s="1"/>
  <c r="M168" i="20"/>
  <c r="M170" i="20" s="1"/>
  <c r="P67" i="19"/>
  <c r="C11" i="19"/>
  <c r="C63" i="20"/>
  <c r="E11" i="20"/>
  <c r="E15" i="20"/>
  <c r="E67" i="20" s="1"/>
  <c r="C67" i="20"/>
  <c r="E18" i="20"/>
  <c r="C70" i="20"/>
  <c r="C20" i="19"/>
  <c r="E20" i="20"/>
  <c r="E72" i="20" s="1"/>
  <c r="C72" i="20"/>
  <c r="C75" i="20"/>
  <c r="E23" i="20"/>
  <c r="E75" i="20" s="1"/>
  <c r="C35" i="19"/>
  <c r="C38" i="19" s="1"/>
  <c r="C40" i="19" s="1"/>
  <c r="C38" i="20"/>
  <c r="C40" i="20" s="1"/>
  <c r="P87" i="19"/>
  <c r="P90" i="20"/>
  <c r="P92" i="20" s="1"/>
  <c r="M96" i="19"/>
  <c r="P116" i="20"/>
  <c r="P118" i="20" s="1"/>
  <c r="N117" i="19"/>
  <c r="N121" i="19" s="1"/>
  <c r="N168" i="20"/>
  <c r="N170" i="20" s="1"/>
  <c r="P61" i="19"/>
  <c r="P74" i="19"/>
  <c r="E10" i="20"/>
  <c r="C62" i="20"/>
  <c r="C16" i="19"/>
  <c r="E16" i="20"/>
  <c r="C68" i="20"/>
  <c r="E19" i="20"/>
  <c r="E71" i="20" s="1"/>
  <c r="C71" i="20"/>
  <c r="E22" i="20"/>
  <c r="C74" i="20"/>
  <c r="C24" i="19"/>
  <c r="E24" i="20"/>
  <c r="E76" i="20" s="1"/>
  <c r="C76" i="20"/>
  <c r="P96" i="19"/>
  <c r="P99" i="19" s="1"/>
  <c r="N126" i="19"/>
  <c r="N129" i="19" s="1"/>
  <c r="N129" i="20"/>
  <c r="D10" i="19"/>
  <c r="D62" i="19" s="1"/>
  <c r="D62" i="20"/>
  <c r="D13" i="19"/>
  <c r="D65" i="20"/>
  <c r="D22" i="19"/>
  <c r="D25" i="20"/>
  <c r="D74" i="20"/>
  <c r="P25" i="20"/>
  <c r="N90" i="20"/>
  <c r="N92" i="20" s="1"/>
  <c r="P100" i="19"/>
  <c r="P103" i="20"/>
  <c r="P129" i="20"/>
  <c r="D9" i="19"/>
  <c r="D12" i="20"/>
  <c r="D14" i="20" s="1"/>
  <c r="D15" i="19"/>
  <c r="D67" i="19" s="1"/>
  <c r="D67" i="20"/>
  <c r="D18" i="19"/>
  <c r="D70" i="20"/>
  <c r="D73" i="20" s="1"/>
  <c r="D23" i="19"/>
  <c r="D75" i="19" s="1"/>
  <c r="D75" i="20"/>
  <c r="D38" i="20"/>
  <c r="D40" i="20" s="1"/>
  <c r="N18" i="19"/>
  <c r="N21" i="19" s="1"/>
  <c r="M48" i="19"/>
  <c r="M51" i="20"/>
  <c r="P91" i="19"/>
  <c r="N122" i="19"/>
  <c r="N125" i="19" s="1"/>
  <c r="P25" i="19"/>
  <c r="P51" i="19"/>
  <c r="E36" i="19"/>
  <c r="O10" i="20"/>
  <c r="Q10" i="20" s="1"/>
  <c r="P232" i="19"/>
  <c r="O15" i="19"/>
  <c r="Q15" i="19" s="1"/>
  <c r="O119" i="19"/>
  <c r="E9" i="20"/>
  <c r="O114" i="20"/>
  <c r="Q114" i="20" s="1"/>
  <c r="O179" i="20"/>
  <c r="Q179" i="20" s="1"/>
  <c r="O23" i="19"/>
  <c r="Q23" i="19" s="1"/>
  <c r="N143" i="20"/>
  <c r="O166" i="20"/>
  <c r="Q166" i="20" s="1"/>
  <c r="N228" i="19"/>
  <c r="M181" i="20"/>
  <c r="N61" i="20"/>
  <c r="O61" i="20" s="1"/>
  <c r="P62" i="20"/>
  <c r="P149" i="19"/>
  <c r="O119" i="20"/>
  <c r="O175" i="20"/>
  <c r="Q175" i="20" s="1"/>
  <c r="P38" i="20"/>
  <c r="P40" i="20" s="1"/>
  <c r="P150" i="19"/>
  <c r="N227" i="19"/>
  <c r="E37" i="19"/>
  <c r="P12" i="20"/>
  <c r="P14" i="20" s="1"/>
  <c r="N65" i="20"/>
  <c r="O15" i="20"/>
  <c r="Q15" i="20" s="1"/>
  <c r="P68" i="20"/>
  <c r="O19" i="19"/>
  <c r="Q19" i="19" s="1"/>
  <c r="O123" i="19"/>
  <c r="Q123" i="19" s="1"/>
  <c r="P207" i="19"/>
  <c r="E37" i="20"/>
  <c r="D19" i="19"/>
  <c r="D71" i="19" s="1"/>
  <c r="P61" i="20"/>
  <c r="P145" i="19"/>
  <c r="M116" i="20"/>
  <c r="M118" i="20" s="1"/>
  <c r="O127" i="20"/>
  <c r="Q127" i="20" s="1"/>
  <c r="P146" i="20"/>
  <c r="O171" i="20"/>
  <c r="Q171" i="20" s="1"/>
  <c r="N207" i="19"/>
  <c r="O205" i="20"/>
  <c r="Q205" i="20" s="1"/>
  <c r="C18" i="19"/>
  <c r="E36" i="20"/>
  <c r="C13" i="19"/>
  <c r="M12" i="20"/>
  <c r="M14" i="20" s="1"/>
  <c r="O23" i="20"/>
  <c r="Q23" i="20" s="1"/>
  <c r="P74" i="20"/>
  <c r="O114" i="19"/>
  <c r="Q114" i="19" s="1"/>
  <c r="O123" i="20"/>
  <c r="Q123" i="20" s="1"/>
  <c r="M129" i="20"/>
  <c r="P150" i="20"/>
  <c r="N231" i="19"/>
  <c r="N232" i="19"/>
  <c r="O201" i="19"/>
  <c r="Q201" i="19" s="1"/>
  <c r="M207" i="20"/>
  <c r="O19" i="20"/>
  <c r="Q19" i="20" s="1"/>
  <c r="M25" i="20"/>
  <c r="O127" i="19"/>
  <c r="Q127" i="19" s="1"/>
  <c r="N219" i="19"/>
  <c r="O205" i="19"/>
  <c r="Q205" i="19" s="1"/>
  <c r="P12" i="19"/>
  <c r="P14" i="19" s="1"/>
  <c r="P38" i="19"/>
  <c r="P40" i="19" s="1"/>
  <c r="M61" i="19"/>
  <c r="N48" i="19"/>
  <c r="N51" i="19" s="1"/>
  <c r="N68" i="20"/>
  <c r="N87" i="19"/>
  <c r="P113" i="19"/>
  <c r="P116" i="19" s="1"/>
  <c r="P117" i="19"/>
  <c r="P121" i="19" s="1"/>
  <c r="P122" i="19"/>
  <c r="P125" i="19" s="1"/>
  <c r="P76" i="20"/>
  <c r="N72" i="20"/>
  <c r="N72" i="19" s="1"/>
  <c r="M93" i="19"/>
  <c r="O93" i="20"/>
  <c r="N100" i="19"/>
  <c r="N152" i="20"/>
  <c r="P102" i="19"/>
  <c r="P154" i="19" s="1"/>
  <c r="P154" i="20"/>
  <c r="M97" i="19"/>
  <c r="O97" i="20"/>
  <c r="Q97" i="20" s="1"/>
  <c r="M36" i="19"/>
  <c r="O36" i="19" s="1"/>
  <c r="Q36" i="19" s="1"/>
  <c r="M38" i="20"/>
  <c r="M40" i="20" s="1"/>
  <c r="O36" i="20"/>
  <c r="Q36" i="20" s="1"/>
  <c r="N39" i="19"/>
  <c r="N43" i="19" s="1"/>
  <c r="M49" i="19"/>
  <c r="O49" i="19" s="1"/>
  <c r="Q49" i="19" s="1"/>
  <c r="O49" i="20"/>
  <c r="Q49" i="20" s="1"/>
  <c r="P65" i="20"/>
  <c r="N76" i="20"/>
  <c r="N76" i="19" s="1"/>
  <c r="M88" i="19"/>
  <c r="M90" i="20"/>
  <c r="M92" i="20" s="1"/>
  <c r="O88" i="20"/>
  <c r="Q88" i="20" s="1"/>
  <c r="N96" i="19"/>
  <c r="N99" i="19" s="1"/>
  <c r="M145" i="20"/>
  <c r="N148" i="20"/>
  <c r="M41" i="19"/>
  <c r="O41" i="19" s="1"/>
  <c r="Q41" i="19" s="1"/>
  <c r="O41" i="20"/>
  <c r="Q41" i="20" s="1"/>
  <c r="P126" i="19"/>
  <c r="P129" i="19" s="1"/>
  <c r="N139" i="20"/>
  <c r="N44" i="19"/>
  <c r="N47" i="19" s="1"/>
  <c r="M62" i="20"/>
  <c r="N35" i="19"/>
  <c r="N38" i="19" s="1"/>
  <c r="N38" i="20"/>
  <c r="N40" i="20" s="1"/>
  <c r="M45" i="19"/>
  <c r="O45" i="19" s="1"/>
  <c r="Q45" i="19" s="1"/>
  <c r="O45" i="20"/>
  <c r="Q45" i="20" s="1"/>
  <c r="N63" i="20"/>
  <c r="N63" i="19" s="1"/>
  <c r="P70" i="20"/>
  <c r="P73" i="20" s="1"/>
  <c r="N91" i="19"/>
  <c r="M101" i="19"/>
  <c r="M103" i="19" s="1"/>
  <c r="M103" i="20"/>
  <c r="O101" i="20"/>
  <c r="Q101" i="20" s="1"/>
  <c r="M153" i="20"/>
  <c r="P141" i="20"/>
  <c r="M149" i="20"/>
  <c r="O9" i="20"/>
  <c r="O13" i="20"/>
  <c r="O18" i="20"/>
  <c r="O20" i="19"/>
  <c r="Q20" i="19" s="1"/>
  <c r="O22" i="20"/>
  <c r="O24" i="19"/>
  <c r="Q24" i="19" s="1"/>
  <c r="O37" i="20"/>
  <c r="Q37" i="20" s="1"/>
  <c r="O42" i="20"/>
  <c r="Q42" i="20" s="1"/>
  <c r="O46" i="20"/>
  <c r="Q46" i="20" s="1"/>
  <c r="O50" i="20"/>
  <c r="Q50" i="20" s="1"/>
  <c r="N62" i="20"/>
  <c r="N62" i="19" s="1"/>
  <c r="M63" i="20"/>
  <c r="N67" i="20"/>
  <c r="N67" i="19" s="1"/>
  <c r="M68" i="20"/>
  <c r="N71" i="20"/>
  <c r="N71" i="19" s="1"/>
  <c r="M72" i="20"/>
  <c r="N75" i="20"/>
  <c r="N75" i="19" s="1"/>
  <c r="M76" i="20"/>
  <c r="M139" i="19"/>
  <c r="O89" i="20"/>
  <c r="O94" i="20"/>
  <c r="O98" i="20"/>
  <c r="Q98" i="20" s="1"/>
  <c r="M152" i="19"/>
  <c r="O102" i="20"/>
  <c r="O113" i="20"/>
  <c r="O115" i="19"/>
  <c r="Q115" i="19" s="1"/>
  <c r="O117" i="20"/>
  <c r="O120" i="19"/>
  <c r="O122" i="20"/>
  <c r="O124" i="19"/>
  <c r="Q124" i="19" s="1"/>
  <c r="O126" i="20"/>
  <c r="O128" i="19"/>
  <c r="M139" i="20"/>
  <c r="P140" i="20"/>
  <c r="M143" i="20"/>
  <c r="P145" i="20"/>
  <c r="M148" i="20"/>
  <c r="P149" i="20"/>
  <c r="M152" i="20"/>
  <c r="P153" i="20"/>
  <c r="O165" i="20"/>
  <c r="Q165" i="20" s="1"/>
  <c r="M219" i="19"/>
  <c r="O167" i="19"/>
  <c r="O169" i="20"/>
  <c r="O174" i="20"/>
  <c r="M228" i="19"/>
  <c r="O176" i="19"/>
  <c r="Q176" i="19" s="1"/>
  <c r="O178" i="20"/>
  <c r="M232" i="19"/>
  <c r="O180" i="19"/>
  <c r="Q180" i="19" s="1"/>
  <c r="P181" i="20"/>
  <c r="O191" i="19"/>
  <c r="O193" i="20"/>
  <c r="Q193" i="20" s="1"/>
  <c r="O198" i="20"/>
  <c r="Q198" i="20" s="1"/>
  <c r="O202" i="20"/>
  <c r="Q202" i="20" s="1"/>
  <c r="O204" i="19"/>
  <c r="M207" i="19"/>
  <c r="O206" i="20"/>
  <c r="Q206" i="20" s="1"/>
  <c r="N207" i="20"/>
  <c r="N218" i="20"/>
  <c r="M219" i="20"/>
  <c r="N223" i="20"/>
  <c r="M224" i="20"/>
  <c r="N227" i="20"/>
  <c r="M228" i="20"/>
  <c r="N231" i="20"/>
  <c r="M232" i="20"/>
  <c r="M9" i="19"/>
  <c r="N13" i="19"/>
  <c r="P217" i="20"/>
  <c r="N219" i="20"/>
  <c r="P221" i="20"/>
  <c r="N224" i="20"/>
  <c r="P226" i="20"/>
  <c r="N228" i="20"/>
  <c r="P230" i="20"/>
  <c r="N232" i="20"/>
  <c r="N9" i="19"/>
  <c r="M10" i="19"/>
  <c r="O10" i="19" s="1"/>
  <c r="Q10" i="19" s="1"/>
  <c r="P217" i="19"/>
  <c r="P168" i="19"/>
  <c r="P170" i="19" s="1"/>
  <c r="P230" i="19"/>
  <c r="P181" i="19"/>
  <c r="O11" i="20"/>
  <c r="N12" i="20"/>
  <c r="N14" i="20" s="1"/>
  <c r="O16" i="20"/>
  <c r="O20" i="20"/>
  <c r="Q20" i="20" s="1"/>
  <c r="M25" i="19"/>
  <c r="O24" i="20"/>
  <c r="Q24" i="20" s="1"/>
  <c r="O35" i="20"/>
  <c r="O37" i="19"/>
  <c r="Q37" i="19" s="1"/>
  <c r="O39" i="20"/>
  <c r="O42" i="19"/>
  <c r="Q42" i="19" s="1"/>
  <c r="O44" i="20"/>
  <c r="O46" i="19"/>
  <c r="Q46" i="19" s="1"/>
  <c r="O48" i="20"/>
  <c r="O50" i="19"/>
  <c r="Q50" i="19" s="1"/>
  <c r="M65" i="20"/>
  <c r="M70" i="20"/>
  <c r="M74" i="20"/>
  <c r="O87" i="20"/>
  <c r="N140" i="19"/>
  <c r="O91" i="20"/>
  <c r="N145" i="19"/>
  <c r="O96" i="20"/>
  <c r="N149" i="19"/>
  <c r="O98" i="19"/>
  <c r="Q98" i="19" s="1"/>
  <c r="M150" i="19"/>
  <c r="O100" i="20"/>
  <c r="N153" i="19"/>
  <c r="O102" i="19"/>
  <c r="M154" i="19"/>
  <c r="M116" i="19"/>
  <c r="O115" i="20"/>
  <c r="Q115" i="20" s="1"/>
  <c r="O120" i="20"/>
  <c r="O124" i="20"/>
  <c r="Q124" i="20" s="1"/>
  <c r="M129" i="19"/>
  <c r="O128" i="20"/>
  <c r="N140" i="20"/>
  <c r="O140" i="20" s="1"/>
  <c r="M141" i="20"/>
  <c r="N145" i="20"/>
  <c r="M146" i="20"/>
  <c r="N149" i="20"/>
  <c r="M150" i="20"/>
  <c r="N153" i="20"/>
  <c r="M154" i="20"/>
  <c r="M217" i="19"/>
  <c r="M168" i="19"/>
  <c r="M170" i="19" s="1"/>
  <c r="O165" i="19"/>
  <c r="O167" i="20"/>
  <c r="Q167" i="20" s="1"/>
  <c r="O172" i="20"/>
  <c r="P227" i="19"/>
  <c r="O176" i="20"/>
  <c r="Q176" i="20" s="1"/>
  <c r="M230" i="19"/>
  <c r="M181" i="19"/>
  <c r="O178" i="19"/>
  <c r="P231" i="19"/>
  <c r="O180" i="20"/>
  <c r="Q180" i="20" s="1"/>
  <c r="N181" i="20"/>
  <c r="O191" i="20"/>
  <c r="Q191" i="20" s="1"/>
  <c r="O193" i="19"/>
  <c r="Q193" i="19" s="1"/>
  <c r="O195" i="20"/>
  <c r="O198" i="19"/>
  <c r="Q198" i="19" s="1"/>
  <c r="O200" i="20"/>
  <c r="O202" i="19"/>
  <c r="Q202" i="19" s="1"/>
  <c r="O204" i="20"/>
  <c r="O206" i="19"/>
  <c r="Q206" i="19" s="1"/>
  <c r="P207" i="20"/>
  <c r="M217" i="20"/>
  <c r="P218" i="20"/>
  <c r="M221" i="20"/>
  <c r="P223" i="20"/>
  <c r="M226" i="20"/>
  <c r="P227" i="20"/>
  <c r="M230" i="20"/>
  <c r="P231" i="20"/>
  <c r="M67" i="20"/>
  <c r="M67" i="19" s="1"/>
  <c r="N70" i="20"/>
  <c r="M71" i="20"/>
  <c r="N74" i="20"/>
  <c r="M75" i="20"/>
  <c r="N150" i="19"/>
  <c r="N154" i="19"/>
  <c r="P139" i="20"/>
  <c r="N141" i="20"/>
  <c r="P143" i="20"/>
  <c r="N146" i="20"/>
  <c r="P148" i="20"/>
  <c r="N150" i="20"/>
  <c r="P152" i="20"/>
  <c r="N154" i="20"/>
  <c r="N217" i="19"/>
  <c r="N168" i="19"/>
  <c r="N170" i="19" s="1"/>
  <c r="O166" i="19"/>
  <c r="Q166" i="19" s="1"/>
  <c r="P219" i="19"/>
  <c r="O171" i="19"/>
  <c r="Q171" i="19" s="1"/>
  <c r="O175" i="19"/>
  <c r="Q175" i="19" s="1"/>
  <c r="M227" i="19"/>
  <c r="P228" i="19"/>
  <c r="N230" i="19"/>
  <c r="N181" i="19"/>
  <c r="O179" i="19"/>
  <c r="Q179" i="19" s="1"/>
  <c r="M231" i="19"/>
  <c r="O192" i="20"/>
  <c r="O197" i="20"/>
  <c r="O201" i="20"/>
  <c r="Q201" i="20" s="1"/>
  <c r="N217" i="20"/>
  <c r="M218" i="20"/>
  <c r="P219" i="20"/>
  <c r="N221" i="20"/>
  <c r="M223" i="20"/>
  <c r="P224" i="20"/>
  <c r="N226" i="20"/>
  <c r="M227" i="20"/>
  <c r="P228" i="20"/>
  <c r="N230" i="20"/>
  <c r="M231" i="20"/>
  <c r="P232" i="20"/>
  <c r="D20" i="19"/>
  <c r="D72" i="19" s="1"/>
  <c r="D24" i="19"/>
  <c r="D76" i="19" s="1"/>
  <c r="D35" i="19"/>
  <c r="D38" i="19" s="1"/>
  <c r="D40" i="19" s="1"/>
  <c r="C23" i="19"/>
  <c r="C77" i="20"/>
  <c r="D11" i="19"/>
  <c r="C15" i="19"/>
  <c r="C19" i="19"/>
  <c r="C10" i="19"/>
  <c r="D16" i="19"/>
  <c r="E35" i="20"/>
  <c r="C61" i="20"/>
  <c r="C22" i="19"/>
  <c r="C12" i="20"/>
  <c r="D61" i="20"/>
  <c r="C25" i="19" l="1"/>
  <c r="M118" i="19"/>
  <c r="N196" i="19"/>
  <c r="O89" i="19"/>
  <c r="Q89" i="19" s="1"/>
  <c r="N90" i="19"/>
  <c r="N92" i="19" s="1"/>
  <c r="Q167" i="19"/>
  <c r="M90" i="19"/>
  <c r="M92" i="19" s="1"/>
  <c r="P118" i="19"/>
  <c r="N118" i="19"/>
  <c r="P90" i="19"/>
  <c r="P92" i="19" s="1"/>
  <c r="O11" i="19"/>
  <c r="Q11" i="19" s="1"/>
  <c r="Q89" i="20"/>
  <c r="N40" i="19"/>
  <c r="C26" i="20"/>
  <c r="C14" i="20"/>
  <c r="C17" i="19"/>
  <c r="D63" i="19"/>
  <c r="Q11" i="20"/>
  <c r="N12" i="19"/>
  <c r="N14" i="19" s="1"/>
  <c r="Q128" i="20"/>
  <c r="Q128" i="19"/>
  <c r="Q102" i="20"/>
  <c r="N226" i="19"/>
  <c r="N229" i="19" s="1"/>
  <c r="O200" i="19"/>
  <c r="Q200" i="19" s="1"/>
  <c r="Q203" i="19" s="1"/>
  <c r="M199" i="19"/>
  <c r="N229" i="20"/>
  <c r="N73" i="20"/>
  <c r="M229" i="20"/>
  <c r="N173" i="19"/>
  <c r="P226" i="19"/>
  <c r="P229" i="19" s="1"/>
  <c r="P177" i="19"/>
  <c r="O177" i="20"/>
  <c r="O203" i="20"/>
  <c r="P229" i="20"/>
  <c r="O125" i="20"/>
  <c r="P151" i="20"/>
  <c r="M151" i="20"/>
  <c r="N151" i="20"/>
  <c r="O99" i="20"/>
  <c r="M73" i="20"/>
  <c r="M148" i="19"/>
  <c r="M99" i="19"/>
  <c r="O47" i="20"/>
  <c r="D21" i="19"/>
  <c r="C73" i="20"/>
  <c r="E21" i="20"/>
  <c r="O21" i="20"/>
  <c r="C21" i="19"/>
  <c r="P73" i="19"/>
  <c r="M47" i="19"/>
  <c r="P194" i="19"/>
  <c r="P196" i="19" s="1"/>
  <c r="M173" i="19"/>
  <c r="N95" i="19"/>
  <c r="M226" i="19"/>
  <c r="O199" i="20"/>
  <c r="O174" i="19"/>
  <c r="O177" i="19" s="1"/>
  <c r="P173" i="19"/>
  <c r="P225" i="20"/>
  <c r="P199" i="19"/>
  <c r="N225" i="20"/>
  <c r="M225" i="20"/>
  <c r="P95" i="19"/>
  <c r="N218" i="19"/>
  <c r="O197" i="19"/>
  <c r="Q197" i="19" s="1"/>
  <c r="O172" i="19"/>
  <c r="Q172" i="19" s="1"/>
  <c r="N199" i="19"/>
  <c r="Q197" i="20"/>
  <c r="P223" i="19"/>
  <c r="Q192" i="20"/>
  <c r="M218" i="19"/>
  <c r="M194" i="19"/>
  <c r="M196" i="19" s="1"/>
  <c r="O192" i="19"/>
  <c r="O194" i="19" s="1"/>
  <c r="Q172" i="20"/>
  <c r="M146" i="19"/>
  <c r="O146" i="19" s="1"/>
  <c r="O94" i="19"/>
  <c r="P146" i="19"/>
  <c r="M68" i="19"/>
  <c r="N68" i="19"/>
  <c r="O16" i="19"/>
  <c r="Q16" i="19" s="1"/>
  <c r="N17" i="19"/>
  <c r="M17" i="19"/>
  <c r="D68" i="19"/>
  <c r="E68" i="20"/>
  <c r="Q120" i="19"/>
  <c r="Q119" i="20"/>
  <c r="Q120" i="20"/>
  <c r="Q94" i="20"/>
  <c r="Q119" i="19"/>
  <c r="P147" i="20"/>
  <c r="N147" i="20"/>
  <c r="M147" i="20"/>
  <c r="O121" i="20"/>
  <c r="P69" i="20"/>
  <c r="M95" i="19"/>
  <c r="O95" i="20"/>
  <c r="M69" i="20"/>
  <c r="O195" i="19"/>
  <c r="D69" i="20"/>
  <c r="N69" i="20"/>
  <c r="C69" i="20"/>
  <c r="O43" i="20"/>
  <c r="P69" i="19"/>
  <c r="M43" i="19"/>
  <c r="D17" i="19"/>
  <c r="E17" i="20"/>
  <c r="O17" i="20"/>
  <c r="O169" i="19"/>
  <c r="M221" i="19"/>
  <c r="N221" i="19"/>
  <c r="P221" i="19"/>
  <c r="M143" i="19"/>
  <c r="O194" i="20"/>
  <c r="O196" i="20" s="1"/>
  <c r="P64" i="19"/>
  <c r="P66" i="19" s="1"/>
  <c r="N65" i="19"/>
  <c r="O113" i="19"/>
  <c r="Q113" i="19" s="1"/>
  <c r="Q116" i="19" s="1"/>
  <c r="C61" i="19"/>
  <c r="O117" i="19"/>
  <c r="O90" i="20"/>
  <c r="P77" i="19"/>
  <c r="O122" i="19"/>
  <c r="P142" i="20"/>
  <c r="P144" i="20" s="1"/>
  <c r="O168" i="20"/>
  <c r="O170" i="20" s="1"/>
  <c r="O18" i="19"/>
  <c r="O21" i="19" s="1"/>
  <c r="O129" i="20"/>
  <c r="O103" i="20"/>
  <c r="D12" i="19"/>
  <c r="D14" i="19" s="1"/>
  <c r="P52" i="20"/>
  <c r="M77" i="20"/>
  <c r="O51" i="20"/>
  <c r="E19" i="19"/>
  <c r="E71" i="19" s="1"/>
  <c r="C71" i="19"/>
  <c r="D52" i="19"/>
  <c r="N142" i="20"/>
  <c r="N144" i="20" s="1"/>
  <c r="Q93" i="20"/>
  <c r="D70" i="19"/>
  <c r="D73" i="19" s="1"/>
  <c r="D26" i="20"/>
  <c r="D77" i="20"/>
  <c r="E20" i="19"/>
  <c r="E72" i="19" s="1"/>
  <c r="C72" i="19"/>
  <c r="E15" i="19"/>
  <c r="E67" i="19" s="1"/>
  <c r="C67" i="19"/>
  <c r="O22" i="19"/>
  <c r="O25" i="19" s="1"/>
  <c r="M38" i="19"/>
  <c r="M40" i="19" s="1"/>
  <c r="P103" i="19"/>
  <c r="D25" i="19"/>
  <c r="D77" i="19" s="1"/>
  <c r="D74" i="19"/>
  <c r="N104" i="20"/>
  <c r="E62" i="20"/>
  <c r="P130" i="20"/>
  <c r="E63" i="20"/>
  <c r="C64" i="20"/>
  <c r="C66" i="20" s="1"/>
  <c r="E12" i="20"/>
  <c r="E14" i="20" s="1"/>
  <c r="O126" i="19"/>
  <c r="O129" i="19" s="1"/>
  <c r="O116" i="20"/>
  <c r="O118" i="20" s="1"/>
  <c r="O39" i="19"/>
  <c r="O43" i="19" s="1"/>
  <c r="N52" i="20"/>
  <c r="N155" i="20"/>
  <c r="P64" i="20"/>
  <c r="P66" i="20" s="1"/>
  <c r="P26" i="20"/>
  <c r="P52" i="19"/>
  <c r="M52" i="20"/>
  <c r="E25" i="20"/>
  <c r="E74" i="20"/>
  <c r="P142" i="19"/>
  <c r="E38" i="20"/>
  <c r="E40" i="20" s="1"/>
  <c r="C52" i="20"/>
  <c r="E70" i="20"/>
  <c r="E73" i="20" s="1"/>
  <c r="E65" i="20"/>
  <c r="N142" i="19"/>
  <c r="P77" i="20"/>
  <c r="D65" i="19"/>
  <c r="E24" i="19"/>
  <c r="E76" i="19" s="1"/>
  <c r="C76" i="19"/>
  <c r="E9" i="19"/>
  <c r="E18" i="19"/>
  <c r="C70" i="19"/>
  <c r="P104" i="20"/>
  <c r="E22" i="19"/>
  <c r="C74" i="19"/>
  <c r="E10" i="19"/>
  <c r="E62" i="19" s="1"/>
  <c r="C62" i="19"/>
  <c r="E23" i="19"/>
  <c r="E75" i="19" s="1"/>
  <c r="C75" i="19"/>
  <c r="P155" i="20"/>
  <c r="N77" i="20"/>
  <c r="O25" i="20"/>
  <c r="O96" i="19"/>
  <c r="O100" i="19"/>
  <c r="Q100" i="19" s="1"/>
  <c r="N103" i="19"/>
  <c r="E13" i="19"/>
  <c r="C65" i="19"/>
  <c r="P26" i="19"/>
  <c r="M51" i="19"/>
  <c r="D52" i="20"/>
  <c r="D64" i="20"/>
  <c r="D66" i="20" s="1"/>
  <c r="N130" i="20"/>
  <c r="E16" i="19"/>
  <c r="C68" i="19"/>
  <c r="E38" i="19"/>
  <c r="E40" i="19" s="1"/>
  <c r="C52" i="19"/>
  <c r="C63" i="19"/>
  <c r="E11" i="19"/>
  <c r="E63" i="19" s="1"/>
  <c r="N26" i="20"/>
  <c r="O223" i="19"/>
  <c r="O231" i="19"/>
  <c r="Q231" i="19" s="1"/>
  <c r="O224" i="19"/>
  <c r="Q224" i="19" s="1"/>
  <c r="N233" i="19"/>
  <c r="O232" i="19"/>
  <c r="Q232" i="19" s="1"/>
  <c r="N61" i="19"/>
  <c r="O61" i="19" s="1"/>
  <c r="O227" i="19"/>
  <c r="Q227" i="19" s="1"/>
  <c r="O228" i="19"/>
  <c r="Q228" i="19" s="1"/>
  <c r="O44" i="19"/>
  <c r="O47" i="19" s="1"/>
  <c r="O67" i="19"/>
  <c r="Q67" i="19" s="1"/>
  <c r="Q140" i="20"/>
  <c r="M130" i="20"/>
  <c r="O219" i="19"/>
  <c r="Q219" i="19" s="1"/>
  <c r="M182" i="20"/>
  <c r="O218" i="20"/>
  <c r="P148" i="19"/>
  <c r="P151" i="19" s="1"/>
  <c r="N208" i="20"/>
  <c r="O149" i="20"/>
  <c r="Q149" i="20" s="1"/>
  <c r="N220" i="20"/>
  <c r="N222" i="20" s="1"/>
  <c r="M208" i="20"/>
  <c r="P152" i="19"/>
  <c r="P155" i="19" s="1"/>
  <c r="P139" i="19"/>
  <c r="O154" i="20"/>
  <c r="O146" i="20"/>
  <c r="O141" i="19"/>
  <c r="Q141" i="19" s="1"/>
  <c r="P233" i="19"/>
  <c r="M64" i="20"/>
  <c r="M66" i="20" s="1"/>
  <c r="M26" i="20"/>
  <c r="O227" i="20"/>
  <c r="Q227" i="20" s="1"/>
  <c r="O228" i="20"/>
  <c r="Q228" i="20" s="1"/>
  <c r="O219" i="20"/>
  <c r="Q219" i="20" s="1"/>
  <c r="O207" i="20"/>
  <c r="Q204" i="20"/>
  <c r="Q207" i="20" s="1"/>
  <c r="O181" i="19"/>
  <c r="Q178" i="19"/>
  <c r="Q181" i="19" s="1"/>
  <c r="M74" i="19"/>
  <c r="O74" i="20"/>
  <c r="P220" i="20"/>
  <c r="P222" i="20" s="1"/>
  <c r="O148" i="20"/>
  <c r="Q122" i="20"/>
  <c r="Q125" i="20" s="1"/>
  <c r="N143" i="19"/>
  <c r="N147" i="19" s="1"/>
  <c r="N139" i="19"/>
  <c r="O139" i="19" s="1"/>
  <c r="O231" i="20"/>
  <c r="Q231" i="20" s="1"/>
  <c r="P143" i="19"/>
  <c r="M75" i="19"/>
  <c r="O75" i="19" s="1"/>
  <c r="Q75" i="19" s="1"/>
  <c r="O75" i="20"/>
  <c r="Q75" i="20" s="1"/>
  <c r="O226" i="20"/>
  <c r="M220" i="20"/>
  <c r="M222" i="20" s="1"/>
  <c r="O217" i="20"/>
  <c r="N182" i="20"/>
  <c r="O168" i="19"/>
  <c r="Q165" i="19"/>
  <c r="Q168" i="19" s="1"/>
  <c r="O154" i="19"/>
  <c r="Q96" i="20"/>
  <c r="Q99" i="20" s="1"/>
  <c r="M70" i="19"/>
  <c r="O70" i="20"/>
  <c r="O181" i="20"/>
  <c r="Q178" i="20"/>
  <c r="Q181" i="20" s="1"/>
  <c r="Q174" i="20"/>
  <c r="Q169" i="20"/>
  <c r="M76" i="19"/>
  <c r="O76" i="19" s="1"/>
  <c r="Q76" i="19" s="1"/>
  <c r="O76" i="20"/>
  <c r="Q76" i="20" s="1"/>
  <c r="O145" i="20"/>
  <c r="M104" i="20"/>
  <c r="P208" i="20"/>
  <c r="Q39" i="20"/>
  <c r="Q43" i="20" s="1"/>
  <c r="N233" i="20"/>
  <c r="N74" i="19"/>
  <c r="N77" i="19" s="1"/>
  <c r="Q195" i="20"/>
  <c r="M233" i="19"/>
  <c r="O230" i="19"/>
  <c r="O150" i="20"/>
  <c r="Q150" i="20" s="1"/>
  <c r="O141" i="20"/>
  <c r="Q141" i="20" s="1"/>
  <c r="Q102" i="19"/>
  <c r="O150" i="19"/>
  <c r="Q150" i="19" s="1"/>
  <c r="Q91" i="20"/>
  <c r="M65" i="19"/>
  <c r="O65" i="20"/>
  <c r="Q44" i="20"/>
  <c r="Q47" i="20" s="1"/>
  <c r="Q35" i="20"/>
  <c r="Q38" i="20" s="1"/>
  <c r="O38" i="20"/>
  <c r="O40" i="20" s="1"/>
  <c r="P233" i="20"/>
  <c r="M12" i="19"/>
  <c r="M14" i="19" s="1"/>
  <c r="O9" i="19"/>
  <c r="O207" i="19"/>
  <c r="Q204" i="19"/>
  <c r="Q207" i="19" s="1"/>
  <c r="M155" i="20"/>
  <c r="O152" i="20"/>
  <c r="O143" i="20"/>
  <c r="Q126" i="20"/>
  <c r="Q117" i="20"/>
  <c r="O91" i="19"/>
  <c r="O87" i="19"/>
  <c r="O48" i="19"/>
  <c r="O51" i="19" s="1"/>
  <c r="Q22" i="20"/>
  <c r="Q25" i="20" s="1"/>
  <c r="Q13" i="20"/>
  <c r="M153" i="19"/>
  <c r="O153" i="19" s="1"/>
  <c r="Q153" i="19" s="1"/>
  <c r="O101" i="19"/>
  <c r="Q101" i="19" s="1"/>
  <c r="O67" i="20"/>
  <c r="Q67" i="20" s="1"/>
  <c r="M140" i="19"/>
  <c r="O140" i="19" s="1"/>
  <c r="Q140" i="19" s="1"/>
  <c r="O88" i="19"/>
  <c r="Q88" i="19" s="1"/>
  <c r="M149" i="19"/>
  <c r="O149" i="19" s="1"/>
  <c r="Q149" i="19" s="1"/>
  <c r="O97" i="19"/>
  <c r="Q97" i="19" s="1"/>
  <c r="Q61" i="20"/>
  <c r="N70" i="19"/>
  <c r="N73" i="19" s="1"/>
  <c r="Q100" i="20"/>
  <c r="Q48" i="20"/>
  <c r="Q51" i="20" s="1"/>
  <c r="O68" i="20"/>
  <c r="Q16" i="20"/>
  <c r="Q191" i="19"/>
  <c r="M142" i="20"/>
  <c r="M144" i="20" s="1"/>
  <c r="O139" i="20"/>
  <c r="Q113" i="20"/>
  <c r="Q116" i="20" s="1"/>
  <c r="Q18" i="20"/>
  <c r="Q21" i="20" s="1"/>
  <c r="N152" i="19"/>
  <c r="N155" i="19" s="1"/>
  <c r="O223" i="20"/>
  <c r="N220" i="19"/>
  <c r="M71" i="19"/>
  <c r="O71" i="19" s="1"/>
  <c r="Q71" i="19" s="1"/>
  <c r="O71" i="20"/>
  <c r="Q71" i="20" s="1"/>
  <c r="M233" i="20"/>
  <c r="O230" i="20"/>
  <c r="O221" i="20"/>
  <c r="Q200" i="20"/>
  <c r="Q203" i="20" s="1"/>
  <c r="O217" i="19"/>
  <c r="Q217" i="19" s="1"/>
  <c r="Q87" i="20"/>
  <c r="O232" i="20"/>
  <c r="Q232" i="20" s="1"/>
  <c r="O224" i="20"/>
  <c r="Q224" i="20" s="1"/>
  <c r="M142" i="19"/>
  <c r="M72" i="19"/>
  <c r="O72" i="19" s="1"/>
  <c r="Q72" i="19" s="1"/>
  <c r="O72" i="20"/>
  <c r="Q72" i="20" s="1"/>
  <c r="M63" i="19"/>
  <c r="O63" i="19" s="1"/>
  <c r="Q63" i="19" s="1"/>
  <c r="O63" i="20"/>
  <c r="Q63" i="20" s="1"/>
  <c r="O35" i="19"/>
  <c r="O12" i="20"/>
  <c r="O14" i="20" s="1"/>
  <c r="Q9" i="20"/>
  <c r="O153" i="20"/>
  <c r="Q153" i="20" s="1"/>
  <c r="M62" i="19"/>
  <c r="O62" i="19" s="1"/>
  <c r="Q62" i="19" s="1"/>
  <c r="O62" i="20"/>
  <c r="Q62" i="20" s="1"/>
  <c r="P182" i="20"/>
  <c r="N148" i="19"/>
  <c r="N151" i="19" s="1"/>
  <c r="O13" i="19"/>
  <c r="M145" i="19"/>
  <c r="O145" i="19" s="1"/>
  <c r="O93" i="19"/>
  <c r="N64" i="20"/>
  <c r="N66" i="20" s="1"/>
  <c r="D61" i="19"/>
  <c r="E35" i="19"/>
  <c r="E61" i="20"/>
  <c r="C12" i="19"/>
  <c r="C77" i="19"/>
  <c r="N222" i="19" l="1"/>
  <c r="O196" i="19"/>
  <c r="O170" i="19"/>
  <c r="M144" i="19"/>
  <c r="N144" i="19"/>
  <c r="Q90" i="20"/>
  <c r="Q92" i="20" s="1"/>
  <c r="Q118" i="20"/>
  <c r="P144" i="19"/>
  <c r="O92" i="20"/>
  <c r="Q12" i="20"/>
  <c r="Q14" i="20" s="1"/>
  <c r="Q40" i="20"/>
  <c r="C26" i="19"/>
  <c r="C78" i="19" s="1"/>
  <c r="C14" i="19"/>
  <c r="Q129" i="20"/>
  <c r="Q103" i="20"/>
  <c r="Q154" i="19"/>
  <c r="Q154" i="20"/>
  <c r="O203" i="19"/>
  <c r="N182" i="19"/>
  <c r="Q177" i="20"/>
  <c r="O229" i="20"/>
  <c r="O226" i="19"/>
  <c r="O229" i="19" s="1"/>
  <c r="M229" i="19"/>
  <c r="Q122" i="19"/>
  <c r="Q125" i="19" s="1"/>
  <c r="O125" i="19"/>
  <c r="O99" i="19"/>
  <c r="O151" i="20"/>
  <c r="M151" i="19"/>
  <c r="M225" i="19"/>
  <c r="O73" i="20"/>
  <c r="M73" i="19"/>
  <c r="E21" i="19"/>
  <c r="C73" i="19"/>
  <c r="P220" i="19"/>
  <c r="P222" i="19" s="1"/>
  <c r="P182" i="19"/>
  <c r="M220" i="19"/>
  <c r="M222" i="19" s="1"/>
  <c r="O199" i="19"/>
  <c r="N225" i="19"/>
  <c r="Q174" i="19"/>
  <c r="Q177" i="19" s="1"/>
  <c r="Q199" i="20"/>
  <c r="P208" i="19"/>
  <c r="O225" i="20"/>
  <c r="O173" i="19"/>
  <c r="P225" i="19"/>
  <c r="O218" i="19"/>
  <c r="Q218" i="19" s="1"/>
  <c r="Q223" i="20"/>
  <c r="Q223" i="19"/>
  <c r="Q218" i="20"/>
  <c r="Q192" i="19"/>
  <c r="P147" i="19"/>
  <c r="O17" i="19"/>
  <c r="N69" i="19"/>
  <c r="Q94" i="19"/>
  <c r="M69" i="19"/>
  <c r="D69" i="19"/>
  <c r="E69" i="20"/>
  <c r="O68" i="19"/>
  <c r="Q68" i="20"/>
  <c r="N26" i="19"/>
  <c r="Q121" i="20"/>
  <c r="E68" i="19"/>
  <c r="Q146" i="19"/>
  <c r="Q95" i="20"/>
  <c r="O121" i="19"/>
  <c r="Q146" i="20"/>
  <c r="M147" i="19"/>
  <c r="Q169" i="19"/>
  <c r="Q173" i="19" s="1"/>
  <c r="O147" i="20"/>
  <c r="Q195" i="19"/>
  <c r="Q199" i="19" s="1"/>
  <c r="O95" i="19"/>
  <c r="O69" i="20"/>
  <c r="C69" i="19"/>
  <c r="N208" i="19"/>
  <c r="Q17" i="20"/>
  <c r="E17" i="19"/>
  <c r="M182" i="19"/>
  <c r="O221" i="19"/>
  <c r="P130" i="19"/>
  <c r="M208" i="19"/>
  <c r="N130" i="19"/>
  <c r="Q168" i="20"/>
  <c r="Q170" i="20" s="1"/>
  <c r="W170" i="20" s="1"/>
  <c r="Q145" i="20"/>
  <c r="Q145" i="19"/>
  <c r="M130" i="19"/>
  <c r="Q194" i="20"/>
  <c r="Q196" i="20" s="1"/>
  <c r="W196" i="20" s="1"/>
  <c r="M104" i="19"/>
  <c r="P104" i="19"/>
  <c r="N52" i="19"/>
  <c r="Q18" i="19"/>
  <c r="Q21" i="19" s="1"/>
  <c r="I64" i="16"/>
  <c r="I64" i="1"/>
  <c r="I64" i="14"/>
  <c r="I64" i="15"/>
  <c r="I64" i="13"/>
  <c r="I64" i="17"/>
  <c r="P78" i="19"/>
  <c r="O116" i="19"/>
  <c r="O118" i="19" s="1"/>
  <c r="O104" i="20"/>
  <c r="O130" i="20"/>
  <c r="D64" i="19"/>
  <c r="D66" i="19" s="1"/>
  <c r="Q52" i="20"/>
  <c r="Q117" i="19"/>
  <c r="Q121" i="19" s="1"/>
  <c r="O77" i="20"/>
  <c r="Q103" i="19"/>
  <c r="N64" i="19"/>
  <c r="N66" i="19" s="1"/>
  <c r="N104" i="19"/>
  <c r="P156" i="20"/>
  <c r="Q39" i="19"/>
  <c r="Q43" i="19" s="1"/>
  <c r="M77" i="19"/>
  <c r="D78" i="20"/>
  <c r="O142" i="20"/>
  <c r="O144" i="20" s="1"/>
  <c r="Q96" i="19"/>
  <c r="Q99" i="19" s="1"/>
  <c r="C78" i="20"/>
  <c r="O52" i="20"/>
  <c r="E70" i="19"/>
  <c r="E73" i="19" s="1"/>
  <c r="E26" i="20"/>
  <c r="E77" i="20"/>
  <c r="M52" i="19"/>
  <c r="O26" i="20"/>
  <c r="D26" i="19"/>
  <c r="D78" i="19" s="1"/>
  <c r="N156" i="20"/>
  <c r="Q93" i="19"/>
  <c r="O90" i="19"/>
  <c r="Q126" i="19"/>
  <c r="Q129" i="19" s="1"/>
  <c r="E52" i="19"/>
  <c r="O103" i="19"/>
  <c r="M78" i="20"/>
  <c r="P78" i="20"/>
  <c r="E65" i="19"/>
  <c r="N78" i="20"/>
  <c r="O155" i="20"/>
  <c r="E25" i="19"/>
  <c r="E74" i="19"/>
  <c r="C64" i="19"/>
  <c r="C66" i="19" s="1"/>
  <c r="E12" i="19"/>
  <c r="E14" i="19" s="1"/>
  <c r="Q22" i="19"/>
  <c r="Q25" i="19" s="1"/>
  <c r="E52" i="20"/>
  <c r="E64" i="20"/>
  <c r="E66" i="20" s="1"/>
  <c r="O182" i="20"/>
  <c r="Q44" i="19"/>
  <c r="Q47" i="19" s="1"/>
  <c r="E61" i="19"/>
  <c r="M156" i="20"/>
  <c r="M26" i="19"/>
  <c r="N234" i="20"/>
  <c r="O143" i="19"/>
  <c r="Q139" i="19"/>
  <c r="Q64" i="20"/>
  <c r="Q152" i="20"/>
  <c r="P234" i="20"/>
  <c r="Q221" i="20"/>
  <c r="O64" i="19"/>
  <c r="Q61" i="19"/>
  <c r="Q64" i="19" s="1"/>
  <c r="Q13" i="19"/>
  <c r="Q17" i="19" s="1"/>
  <c r="O38" i="19"/>
  <c r="O40" i="19" s="1"/>
  <c r="Q35" i="19"/>
  <c r="Q38" i="19" s="1"/>
  <c r="Q87" i="19"/>
  <c r="Q90" i="19" s="1"/>
  <c r="Q143" i="20"/>
  <c r="O12" i="19"/>
  <c r="O14" i="19" s="1"/>
  <c r="Q9" i="19"/>
  <c r="Q12" i="19" s="1"/>
  <c r="O208" i="20"/>
  <c r="M234" i="20"/>
  <c r="O152" i="19"/>
  <c r="O155" i="19" s="1"/>
  <c r="Q148" i="20"/>
  <c r="Q151" i="20" s="1"/>
  <c r="Q74" i="20"/>
  <c r="Q77" i="20" s="1"/>
  <c r="Q65" i="20"/>
  <c r="Q70" i="20"/>
  <c r="Q73" i="20" s="1"/>
  <c r="O64" i="20"/>
  <c r="O66" i="20" s="1"/>
  <c r="Q48" i="19"/>
  <c r="Q51" i="19" s="1"/>
  <c r="O65" i="19"/>
  <c r="O70" i="19"/>
  <c r="O73" i="19" s="1"/>
  <c r="O220" i="20"/>
  <c r="O222" i="20" s="1"/>
  <c r="Q217" i="20"/>
  <c r="M64" i="19"/>
  <c r="M66" i="19" s="1"/>
  <c r="O233" i="20"/>
  <c r="Q230" i="20"/>
  <c r="Q233" i="20" s="1"/>
  <c r="O148" i="19"/>
  <c r="O151" i="19" s="1"/>
  <c r="Q139" i="20"/>
  <c r="Q142" i="20" s="1"/>
  <c r="Q144" i="20" s="1"/>
  <c r="Q91" i="19"/>
  <c r="Q230" i="19"/>
  <c r="Q233" i="19" s="1"/>
  <c r="O233" i="19"/>
  <c r="Q226" i="20"/>
  <c r="Q229" i="20" s="1"/>
  <c r="M155" i="19"/>
  <c r="O74" i="19"/>
  <c r="O77" i="19" s="1"/>
  <c r="Q170" i="19" l="1"/>
  <c r="Q92" i="19"/>
  <c r="O92" i="19"/>
  <c r="Q118" i="19"/>
  <c r="Q14" i="19"/>
  <c r="Q40" i="19"/>
  <c r="O66" i="19"/>
  <c r="Q66" i="20"/>
  <c r="Q155" i="20"/>
  <c r="Q226" i="19"/>
  <c r="Q229" i="19" s="1"/>
  <c r="O220" i="19"/>
  <c r="O222" i="19" s="1"/>
  <c r="O225" i="19"/>
  <c r="Q220" i="20"/>
  <c r="Q222" i="20" s="1"/>
  <c r="W222" i="20" s="1"/>
  <c r="Q225" i="20"/>
  <c r="Q194" i="19"/>
  <c r="Q196" i="19" s="1"/>
  <c r="O69" i="19"/>
  <c r="Q69" i="20"/>
  <c r="Q68" i="19"/>
  <c r="E69" i="19"/>
  <c r="O147" i="19"/>
  <c r="Q147" i="20"/>
  <c r="O182" i="19"/>
  <c r="O208" i="19"/>
  <c r="Q95" i="19"/>
  <c r="P234" i="19"/>
  <c r="M234" i="19"/>
  <c r="N234" i="19"/>
  <c r="Q130" i="20"/>
  <c r="Q221" i="19"/>
  <c r="Q182" i="20"/>
  <c r="Q182" i="19"/>
  <c r="P156" i="19"/>
  <c r="N156" i="19"/>
  <c r="N78" i="19"/>
  <c r="Q208" i="20"/>
  <c r="Q130" i="19"/>
  <c r="O130" i="19"/>
  <c r="Q52" i="19"/>
  <c r="E78" i="20"/>
  <c r="O156" i="20"/>
  <c r="O78" i="20"/>
  <c r="O52" i="19"/>
  <c r="Q26" i="20"/>
  <c r="Q104" i="20"/>
  <c r="E64" i="19"/>
  <c r="E66" i="19" s="1"/>
  <c r="Q142" i="19"/>
  <c r="E26" i="19"/>
  <c r="E78" i="19" s="1"/>
  <c r="E77" i="19"/>
  <c r="O142" i="19"/>
  <c r="O144" i="19" s="1"/>
  <c r="M78" i="19"/>
  <c r="Q143" i="19"/>
  <c r="Q147" i="19" s="1"/>
  <c r="O104" i="19"/>
  <c r="O26" i="19"/>
  <c r="Q65" i="19"/>
  <c r="Q66" i="19" s="1"/>
  <c r="Q152" i="19"/>
  <c r="Q155" i="19" s="1"/>
  <c r="M156" i="19"/>
  <c r="O234" i="20"/>
  <c r="Q148" i="19"/>
  <c r="Q151" i="19" s="1"/>
  <c r="Q74" i="19"/>
  <c r="Q77" i="19" s="1"/>
  <c r="Q70" i="19"/>
  <c r="Q73" i="19" s="1"/>
  <c r="Q144" i="19" l="1"/>
  <c r="Q220" i="19"/>
  <c r="Q222" i="19" s="1"/>
  <c r="O234" i="19"/>
  <c r="Q225" i="19"/>
  <c r="Q234" i="20"/>
  <c r="Q208" i="19"/>
  <c r="Q69" i="19"/>
  <c r="Q78" i="20"/>
  <c r="Q156" i="20"/>
  <c r="Q104" i="19"/>
  <c r="Q26" i="19"/>
  <c r="O78" i="19"/>
  <c r="O156" i="19"/>
  <c r="Q78" i="19" l="1"/>
  <c r="Q234" i="19"/>
  <c r="Q156" i="19"/>
  <c r="T39" i="16"/>
  <c r="V37" i="16"/>
  <c r="W37" i="16" s="1"/>
  <c r="V36" i="16"/>
  <c r="T13" i="16"/>
  <c r="V11" i="16"/>
  <c r="V10" i="16"/>
  <c r="T195" i="16"/>
  <c r="V193" i="16"/>
  <c r="V192" i="16"/>
  <c r="V191" i="16"/>
  <c r="W195" i="16"/>
  <c r="W192" i="16"/>
  <c r="W191" i="16"/>
  <c r="W193" i="16"/>
  <c r="T169" i="16"/>
  <c r="T170" i="16" s="1"/>
  <c r="V166" i="16"/>
  <c r="W166" i="16" s="1"/>
  <c r="V165" i="16"/>
  <c r="W165" i="16" s="1"/>
  <c r="T117" i="16"/>
  <c r="V115" i="16"/>
  <c r="W115" i="16" s="1"/>
  <c r="V114" i="16"/>
  <c r="V113" i="16"/>
  <c r="T91" i="16"/>
  <c r="V89" i="16"/>
  <c r="V88" i="16"/>
  <c r="V35" i="16"/>
  <c r="V9" i="16"/>
  <c r="W9" i="16" s="1"/>
  <c r="H37" i="16"/>
  <c r="H36" i="16"/>
  <c r="H35" i="16"/>
  <c r="I35" i="16" s="1"/>
  <c r="I13" i="16"/>
  <c r="I11" i="16"/>
  <c r="I10" i="16"/>
  <c r="H9" i="16"/>
  <c r="I9" i="16" s="1"/>
  <c r="T118" i="16" l="1"/>
  <c r="T92" i="16"/>
  <c r="W89" i="16"/>
  <c r="V195" i="16"/>
  <c r="V169" i="16"/>
  <c r="V170" i="16" s="1"/>
  <c r="W170" i="16" s="1"/>
  <c r="V39" i="16"/>
  <c r="I37" i="16"/>
  <c r="H63" i="16"/>
  <c r="I63" i="16" s="1"/>
  <c r="W113" i="16"/>
  <c r="V116" i="16"/>
  <c r="I36" i="16"/>
  <c r="H62" i="16"/>
  <c r="V117" i="16"/>
  <c r="V13" i="16"/>
  <c r="V167" i="16"/>
  <c r="W167" i="16" s="1"/>
  <c r="W35" i="16"/>
  <c r="W114" i="16"/>
  <c r="V87" i="16"/>
  <c r="V91" i="16"/>
  <c r="W88" i="16"/>
  <c r="W36" i="16"/>
  <c r="W10" i="16"/>
  <c r="W11" i="16"/>
  <c r="U194" i="16"/>
  <c r="U196" i="16" s="1"/>
  <c r="S194" i="16"/>
  <c r="S196" i="16" s="1"/>
  <c r="R194" i="16"/>
  <c r="R196" i="16" s="1"/>
  <c r="U65" i="16"/>
  <c r="T65" i="16"/>
  <c r="S65" i="16"/>
  <c r="R65" i="16"/>
  <c r="U63" i="16"/>
  <c r="S63" i="16"/>
  <c r="R63" i="16"/>
  <c r="U62" i="16"/>
  <c r="S62" i="16"/>
  <c r="R62" i="16"/>
  <c r="U61" i="16"/>
  <c r="S61" i="16"/>
  <c r="R61" i="16"/>
  <c r="H61" i="16"/>
  <c r="G61" i="16"/>
  <c r="F61" i="16"/>
  <c r="U38" i="16"/>
  <c r="U40" i="16" s="1"/>
  <c r="S38" i="16"/>
  <c r="S40" i="16" s="1"/>
  <c r="R38" i="16"/>
  <c r="R40" i="16" s="1"/>
  <c r="U12" i="16"/>
  <c r="U14" i="16" s="1"/>
  <c r="S12" i="16"/>
  <c r="S14" i="16" s="1"/>
  <c r="R12" i="16"/>
  <c r="R14" i="16" s="1"/>
  <c r="V118" i="16" l="1"/>
  <c r="W118" i="16" s="1"/>
  <c r="W169" i="16"/>
  <c r="W39" i="16"/>
  <c r="U64" i="16"/>
  <c r="U66" i="16" s="1"/>
  <c r="W87" i="16"/>
  <c r="V90" i="16"/>
  <c r="W117" i="16"/>
  <c r="W13" i="16"/>
  <c r="S64" i="16"/>
  <c r="S66" i="16" s="1"/>
  <c r="T62" i="16"/>
  <c r="V62" i="16" s="1"/>
  <c r="W62" i="16" s="1"/>
  <c r="T194" i="16"/>
  <c r="T196" i="16" s="1"/>
  <c r="T61" i="16"/>
  <c r="V61" i="16" s="1"/>
  <c r="T63" i="16"/>
  <c r="V63" i="16" s="1"/>
  <c r="W63" i="16" s="1"/>
  <c r="T38" i="16"/>
  <c r="T40" i="16" s="1"/>
  <c r="I62" i="16"/>
  <c r="T12" i="16"/>
  <c r="T14" i="16" s="1"/>
  <c r="V65" i="16"/>
  <c r="T141" i="16"/>
  <c r="W91" i="16"/>
  <c r="I61" i="16"/>
  <c r="R64" i="16"/>
  <c r="R66" i="16" s="1"/>
  <c r="T140" i="16"/>
  <c r="T143" i="16"/>
  <c r="T139" i="16"/>
  <c r="V92" i="16" l="1"/>
  <c r="W92" i="16" s="1"/>
  <c r="V38" i="16"/>
  <c r="V40" i="16" s="1"/>
  <c r="V12" i="16"/>
  <c r="V14" i="16" s="1"/>
  <c r="V64" i="16"/>
  <c r="V66" i="16" s="1"/>
  <c r="T142" i="16"/>
  <c r="T144" i="16" s="1"/>
  <c r="I12" i="16"/>
  <c r="V194" i="16"/>
  <c r="V196" i="16" s="1"/>
  <c r="T64" i="16"/>
  <c r="T66" i="16" s="1"/>
  <c r="V140" i="16"/>
  <c r="W140" i="16" s="1"/>
  <c r="V141" i="16"/>
  <c r="W141" i="16" s="1"/>
  <c r="V139" i="16"/>
  <c r="W65" i="16"/>
  <c r="W61" i="16"/>
  <c r="V143" i="16"/>
  <c r="W40" i="16" l="1"/>
  <c r="W14" i="16"/>
  <c r="W66" i="16"/>
  <c r="W139" i="16"/>
  <c r="V142" i="16"/>
  <c r="V144" i="16" s="1"/>
  <c r="W144" i="16" s="1"/>
  <c r="W116" i="16"/>
  <c r="W194" i="16"/>
  <c r="W168" i="16"/>
  <c r="W90" i="16"/>
  <c r="W38" i="16"/>
  <c r="W12" i="16"/>
  <c r="W143" i="16"/>
  <c r="W64" i="16"/>
  <c r="W142" i="16" l="1"/>
  <c r="U221" i="13"/>
  <c r="S221" i="13"/>
  <c r="R221" i="13"/>
  <c r="U219" i="13"/>
  <c r="S219" i="13"/>
  <c r="R219" i="13"/>
  <c r="U218" i="13"/>
  <c r="S218" i="13"/>
  <c r="R218" i="13"/>
  <c r="U217" i="13"/>
  <c r="S217" i="13"/>
  <c r="R217" i="13"/>
  <c r="T195" i="13"/>
  <c r="U194" i="13"/>
  <c r="U196" i="13" s="1"/>
  <c r="S194" i="13"/>
  <c r="S196" i="13" s="1"/>
  <c r="R194" i="13"/>
  <c r="R196" i="13" s="1"/>
  <c r="V193" i="13"/>
  <c r="V192" i="13"/>
  <c r="T169" i="13"/>
  <c r="T170" i="13" s="1"/>
  <c r="V167" i="13"/>
  <c r="W167" i="13"/>
  <c r="V166" i="13"/>
  <c r="V165" i="13"/>
  <c r="T117" i="13"/>
  <c r="V115" i="13"/>
  <c r="V114" i="13"/>
  <c r="A99" i="13"/>
  <c r="T91" i="13"/>
  <c r="V89" i="13"/>
  <c r="V88" i="13"/>
  <c r="V87" i="13"/>
  <c r="U65" i="13"/>
  <c r="S65" i="13"/>
  <c r="R65" i="13"/>
  <c r="U63" i="13"/>
  <c r="S63" i="13"/>
  <c r="R63" i="13"/>
  <c r="U62" i="13"/>
  <c r="S62" i="13"/>
  <c r="R62" i="13"/>
  <c r="U61" i="13"/>
  <c r="S61" i="13"/>
  <c r="R61" i="13"/>
  <c r="G61" i="13"/>
  <c r="F61" i="13"/>
  <c r="A50" i="13"/>
  <c r="A49" i="13"/>
  <c r="A48" i="13"/>
  <c r="A46" i="13"/>
  <c r="A45" i="13"/>
  <c r="A44" i="13"/>
  <c r="A42" i="13"/>
  <c r="A41" i="13"/>
  <c r="T39" i="13"/>
  <c r="A39" i="13"/>
  <c r="U38" i="13"/>
  <c r="U40" i="13" s="1"/>
  <c r="S38" i="13"/>
  <c r="S40" i="13" s="1"/>
  <c r="R38" i="13"/>
  <c r="R40" i="13" s="1"/>
  <c r="V37" i="13"/>
  <c r="H37" i="13"/>
  <c r="H63" i="13" s="1"/>
  <c r="A37" i="13"/>
  <c r="V36" i="13"/>
  <c r="H36" i="13"/>
  <c r="H62" i="13" s="1"/>
  <c r="A36" i="13"/>
  <c r="V35" i="13"/>
  <c r="H35" i="13"/>
  <c r="A35" i="13"/>
  <c r="A24" i="13"/>
  <c r="A23" i="13"/>
  <c r="A22" i="13"/>
  <c r="A20" i="13"/>
  <c r="A19" i="13"/>
  <c r="A18" i="13"/>
  <c r="A16" i="13"/>
  <c r="A15" i="13"/>
  <c r="T13" i="13"/>
  <c r="A13" i="13"/>
  <c r="U12" i="13"/>
  <c r="U14" i="13" s="1"/>
  <c r="S12" i="13"/>
  <c r="S14" i="13" s="1"/>
  <c r="R12" i="13"/>
  <c r="R14" i="13" s="1"/>
  <c r="V11" i="13"/>
  <c r="A11" i="13"/>
  <c r="A10" i="13"/>
  <c r="V9" i="13"/>
  <c r="H9" i="13"/>
  <c r="A9" i="13"/>
  <c r="T118" i="13" l="1"/>
  <c r="T92" i="13"/>
  <c r="V168" i="13"/>
  <c r="V38" i="13"/>
  <c r="V195" i="13"/>
  <c r="V39" i="13"/>
  <c r="V90" i="13"/>
  <c r="V117" i="13"/>
  <c r="V91" i="13"/>
  <c r="V13" i="13"/>
  <c r="A52" i="13"/>
  <c r="U220" i="13"/>
  <c r="U222" i="13" s="1"/>
  <c r="R64" i="13"/>
  <c r="R66" i="13" s="1"/>
  <c r="A68" i="13"/>
  <c r="H61" i="13"/>
  <c r="I37" i="13"/>
  <c r="T141" i="13"/>
  <c r="V141" i="13" s="1"/>
  <c r="A17" i="13"/>
  <c r="A61" i="13"/>
  <c r="A74" i="13"/>
  <c r="W35" i="13"/>
  <c r="W165" i="13"/>
  <c r="A63" i="13"/>
  <c r="A75" i="13"/>
  <c r="A25" i="13"/>
  <c r="I35" i="13"/>
  <c r="A62" i="13"/>
  <c r="A70" i="13"/>
  <c r="A72" i="13"/>
  <c r="W88" i="13"/>
  <c r="T140" i="13"/>
  <c r="V140" i="13" s="1"/>
  <c r="S220" i="13"/>
  <c r="S222" i="13" s="1"/>
  <c r="I9" i="13"/>
  <c r="S64" i="13"/>
  <c r="S66" i="13" s="1"/>
  <c r="T63" i="13"/>
  <c r="V63" i="13" s="1"/>
  <c r="A67" i="13"/>
  <c r="A71" i="13"/>
  <c r="A76" i="13"/>
  <c r="V169" i="13"/>
  <c r="T12" i="13"/>
  <c r="T14" i="13" s="1"/>
  <c r="W11" i="13"/>
  <c r="A21" i="13"/>
  <c r="U64" i="13"/>
  <c r="U66" i="13" s="1"/>
  <c r="T62" i="13"/>
  <c r="V62" i="13" s="1"/>
  <c r="T139" i="13"/>
  <c r="T143" i="13"/>
  <c r="A12" i="13"/>
  <c r="W9" i="13"/>
  <c r="I10" i="13"/>
  <c r="W36" i="13"/>
  <c r="I13" i="13"/>
  <c r="W37" i="13"/>
  <c r="V10" i="13"/>
  <c r="V12" i="13" s="1"/>
  <c r="I36" i="13"/>
  <c r="T61" i="13"/>
  <c r="A65" i="13"/>
  <c r="T65" i="13"/>
  <c r="W89" i="13"/>
  <c r="W115" i="13"/>
  <c r="I11" i="13"/>
  <c r="A38" i="13"/>
  <c r="T38" i="13"/>
  <c r="T40" i="13" s="1"/>
  <c r="A51" i="13"/>
  <c r="W87" i="13"/>
  <c r="W114" i="13"/>
  <c r="V113" i="13"/>
  <c r="V116" i="13" s="1"/>
  <c r="T218" i="13"/>
  <c r="W166" i="13"/>
  <c r="R220" i="13"/>
  <c r="R222" i="13" s="1"/>
  <c r="W192" i="13"/>
  <c r="T217" i="13"/>
  <c r="T221" i="13"/>
  <c r="T194" i="13"/>
  <c r="T196" i="13" s="1"/>
  <c r="V191" i="13"/>
  <c r="V194" i="13" s="1"/>
  <c r="V196" i="13" s="1"/>
  <c r="W193" i="13"/>
  <c r="T219" i="13"/>
  <c r="V219" i="13" s="1"/>
  <c r="V170" i="13" l="1"/>
  <c r="V118" i="13"/>
  <c r="W118" i="13" s="1"/>
  <c r="V92" i="13"/>
  <c r="W92" i="13" s="1"/>
  <c r="V40" i="13"/>
  <c r="V14" i="13"/>
  <c r="V218" i="13"/>
  <c r="W39" i="13"/>
  <c r="W91" i="13"/>
  <c r="V139" i="13"/>
  <c r="V142" i="13" s="1"/>
  <c r="T142" i="13"/>
  <c r="T144" i="13" s="1"/>
  <c r="V143" i="13"/>
  <c r="I63" i="13"/>
  <c r="A77" i="13"/>
  <c r="W141" i="13"/>
  <c r="W13" i="13"/>
  <c r="W62" i="13"/>
  <c r="W219" i="13"/>
  <c r="W140" i="13"/>
  <c r="I62" i="13"/>
  <c r="W169" i="13"/>
  <c r="A64" i="13"/>
  <c r="W218" i="13"/>
  <c r="W63" i="13"/>
  <c r="W194" i="13"/>
  <c r="W195" i="13"/>
  <c r="W90" i="13"/>
  <c r="A26" i="13"/>
  <c r="W12" i="13"/>
  <c r="W117" i="13"/>
  <c r="W113" i="13"/>
  <c r="W191" i="13"/>
  <c r="W116" i="13"/>
  <c r="W10" i="13"/>
  <c r="V221" i="13"/>
  <c r="T220" i="13"/>
  <c r="T222" i="13" s="1"/>
  <c r="V217" i="13"/>
  <c r="I61" i="13"/>
  <c r="I12" i="13"/>
  <c r="V65" i="13"/>
  <c r="V61" i="13"/>
  <c r="V64" i="13" s="1"/>
  <c r="T64" i="13"/>
  <c r="T66" i="13" s="1"/>
  <c r="V66" i="13" l="1"/>
  <c r="W66" i="13" s="1"/>
  <c r="W40" i="13"/>
  <c r="W14" i="13"/>
  <c r="V144" i="13"/>
  <c r="W144" i="13" s="1"/>
  <c r="V220" i="13"/>
  <c r="V222" i="13" s="1"/>
  <c r="W143" i="13"/>
  <c r="W139" i="13"/>
  <c r="A78" i="13"/>
  <c r="W168" i="13"/>
  <c r="W38" i="13"/>
  <c r="W61" i="13"/>
  <c r="W64" i="13"/>
  <c r="W217" i="13"/>
  <c r="W65" i="13"/>
  <c r="W221" i="13"/>
  <c r="W142" i="13"/>
  <c r="A42" i="1"/>
  <c r="A42" i="14"/>
  <c r="A42" i="15"/>
  <c r="A42" i="17"/>
  <c r="A16" i="1"/>
  <c r="A16" i="14"/>
  <c r="A16" i="15"/>
  <c r="A16" i="17"/>
  <c r="W220" i="13" l="1"/>
  <c r="A17" i="17"/>
  <c r="A16" i="20"/>
  <c r="A17" i="15"/>
  <c r="A68" i="1"/>
  <c r="A68" i="17"/>
  <c r="A68" i="15"/>
  <c r="A68" i="14"/>
  <c r="A17" i="14"/>
  <c r="A17" i="1"/>
  <c r="A42" i="20"/>
  <c r="A68" i="20" l="1"/>
  <c r="A42" i="19"/>
  <c r="A16" i="19"/>
  <c r="U195" i="20"/>
  <c r="S195" i="20"/>
  <c r="R195" i="20"/>
  <c r="U193" i="20"/>
  <c r="S193" i="20"/>
  <c r="R193" i="20"/>
  <c r="U169" i="20"/>
  <c r="U170" i="20" s="1"/>
  <c r="S169" i="20"/>
  <c r="S170" i="20" s="1"/>
  <c r="R169" i="20"/>
  <c r="R170" i="20" s="1"/>
  <c r="U167" i="20"/>
  <c r="S167" i="20"/>
  <c r="R167" i="20"/>
  <c r="A68" i="19" l="1"/>
  <c r="T169" i="20"/>
  <c r="T170" i="20" s="1"/>
  <c r="T167" i="20"/>
  <c r="V167" i="20" s="1"/>
  <c r="T195" i="20"/>
  <c r="T193" i="20"/>
  <c r="V193" i="20" s="1"/>
  <c r="V195" i="20" l="1"/>
  <c r="V169" i="20"/>
  <c r="V170" i="20" s="1"/>
  <c r="V193" i="14" l="1"/>
  <c r="V191" i="14"/>
  <c r="V167" i="14"/>
  <c r="V165" i="14"/>
  <c r="V37" i="14"/>
  <c r="V35" i="14"/>
  <c r="V11" i="14"/>
  <c r="V9" i="14"/>
  <c r="V192" i="14" l="1"/>
  <c r="V166" i="14"/>
  <c r="V168" i="14" s="1"/>
  <c r="V36" i="14"/>
  <c r="V38" i="14" s="1"/>
  <c r="V10" i="14"/>
  <c r="V12" i="14" s="1"/>
  <c r="U39" i="20"/>
  <c r="S39" i="20"/>
  <c r="R39" i="20"/>
  <c r="U37" i="20"/>
  <c r="S37" i="20"/>
  <c r="S37" i="19" s="1"/>
  <c r="R37" i="20"/>
  <c r="U36" i="20"/>
  <c r="S36" i="20"/>
  <c r="R36" i="20"/>
  <c r="U35" i="20"/>
  <c r="S35" i="20"/>
  <c r="R35" i="20"/>
  <c r="U39" i="19"/>
  <c r="U37" i="19"/>
  <c r="U36" i="19"/>
  <c r="U35" i="19"/>
  <c r="S36" i="19" l="1"/>
  <c r="S39" i="19"/>
  <c r="R38" i="20"/>
  <c r="R40" i="20" s="1"/>
  <c r="U38" i="20"/>
  <c r="U40" i="20" s="1"/>
  <c r="R35" i="19"/>
  <c r="T36" i="20"/>
  <c r="U38" i="19"/>
  <c r="U40" i="19" s="1"/>
  <c r="R39" i="19"/>
  <c r="T39" i="20"/>
  <c r="T37" i="20"/>
  <c r="V37" i="20" s="1"/>
  <c r="S38" i="20"/>
  <c r="S40" i="20" s="1"/>
  <c r="R37" i="19"/>
  <c r="R36" i="19"/>
  <c r="T35" i="20"/>
  <c r="V35" i="20" s="1"/>
  <c r="S35" i="19"/>
  <c r="S38" i="19" l="1"/>
  <c r="S40" i="19" s="1"/>
  <c r="V36" i="20"/>
  <c r="V38" i="20" s="1"/>
  <c r="V40" i="20" s="1"/>
  <c r="T36" i="19"/>
  <c r="T39" i="19"/>
  <c r="V39" i="20"/>
  <c r="R38" i="19"/>
  <c r="R40" i="19" s="1"/>
  <c r="T37" i="19"/>
  <c r="V37" i="19" s="1"/>
  <c r="T38" i="20"/>
  <c r="T40" i="20" s="1"/>
  <c r="T35" i="19"/>
  <c r="V35" i="19" s="1"/>
  <c r="W40" i="20" l="1"/>
  <c r="V36" i="19"/>
  <c r="V38" i="19" s="1"/>
  <c r="V39" i="19"/>
  <c r="T38" i="19"/>
  <c r="T40" i="19" s="1"/>
  <c r="V40" i="19" l="1"/>
  <c r="W40" i="19" l="1"/>
  <c r="A51" i="1" l="1"/>
  <c r="A51" i="17"/>
  <c r="A51" i="15"/>
  <c r="A51" i="14"/>
  <c r="A49" i="1" l="1"/>
  <c r="A49" i="14"/>
  <c r="A49" i="15"/>
  <c r="A49" i="17"/>
  <c r="A23" i="1"/>
  <c r="A23" i="14"/>
  <c r="A23" i="15"/>
  <c r="A23" i="17"/>
  <c r="A75" i="1" l="1"/>
  <c r="A75" i="14"/>
  <c r="A75" i="17"/>
  <c r="A75" i="15"/>
  <c r="A23" i="20"/>
  <c r="A49" i="20"/>
  <c r="A49" i="19" l="1"/>
  <c r="A75" i="20"/>
  <c r="A23" i="19"/>
  <c r="A99" i="1"/>
  <c r="A99" i="17"/>
  <c r="A99" i="20"/>
  <c r="A75" i="19" l="1"/>
  <c r="A99" i="19"/>
  <c r="A99" i="15"/>
  <c r="A99" i="14"/>
  <c r="U13" i="19" l="1"/>
  <c r="U11" i="19"/>
  <c r="U10" i="19"/>
  <c r="U221" i="17" l="1"/>
  <c r="S221" i="17"/>
  <c r="R221" i="17"/>
  <c r="U219" i="17"/>
  <c r="S219" i="17"/>
  <c r="R219" i="17"/>
  <c r="U218" i="17"/>
  <c r="S218" i="17"/>
  <c r="R218" i="17"/>
  <c r="U217" i="17"/>
  <c r="S217" i="17"/>
  <c r="R217" i="17"/>
  <c r="T195" i="17"/>
  <c r="U194" i="17"/>
  <c r="U196" i="17" s="1"/>
  <c r="S194" i="17"/>
  <c r="S196" i="17" s="1"/>
  <c r="R194" i="17"/>
  <c r="R196" i="17" s="1"/>
  <c r="V193" i="17"/>
  <c r="V191" i="17"/>
  <c r="T169" i="17"/>
  <c r="T170" i="17" s="1"/>
  <c r="V167" i="17"/>
  <c r="W167" i="17"/>
  <c r="V165" i="17"/>
  <c r="W165" i="17"/>
  <c r="T117" i="17"/>
  <c r="T118" i="17" s="1"/>
  <c r="V115" i="17"/>
  <c r="V113" i="17"/>
  <c r="V89" i="17"/>
  <c r="W89" i="17"/>
  <c r="U65" i="17"/>
  <c r="S65" i="17"/>
  <c r="R65" i="17"/>
  <c r="U63" i="17"/>
  <c r="S63" i="17"/>
  <c r="R63" i="17"/>
  <c r="U62" i="17"/>
  <c r="S62" i="17"/>
  <c r="R62" i="17"/>
  <c r="U61" i="17"/>
  <c r="S61" i="17"/>
  <c r="R61" i="17"/>
  <c r="G61" i="17"/>
  <c r="F61" i="17"/>
  <c r="A50" i="17"/>
  <c r="A48" i="17"/>
  <c r="A46" i="17"/>
  <c r="A45" i="17"/>
  <c r="A44" i="17"/>
  <c r="A41" i="17"/>
  <c r="T39" i="17"/>
  <c r="A39" i="17"/>
  <c r="U38" i="17"/>
  <c r="U40" i="17" s="1"/>
  <c r="S38" i="17"/>
  <c r="S40" i="17" s="1"/>
  <c r="R38" i="17"/>
  <c r="R40" i="17" s="1"/>
  <c r="V37" i="17"/>
  <c r="H37" i="17"/>
  <c r="H63" i="17" s="1"/>
  <c r="A37" i="17"/>
  <c r="H36" i="17"/>
  <c r="H62" i="17" s="1"/>
  <c r="A36" i="17"/>
  <c r="V35" i="17"/>
  <c r="H35" i="17"/>
  <c r="A35" i="17"/>
  <c r="A24" i="17"/>
  <c r="A22" i="17"/>
  <c r="A20" i="17"/>
  <c r="A19" i="17"/>
  <c r="A18" i="17"/>
  <c r="A15" i="17"/>
  <c r="T13" i="17"/>
  <c r="A13" i="17"/>
  <c r="U12" i="17"/>
  <c r="U14" i="17" s="1"/>
  <c r="S12" i="17"/>
  <c r="S14" i="17" s="1"/>
  <c r="R12" i="17"/>
  <c r="R14" i="17" s="1"/>
  <c r="V11" i="17"/>
  <c r="A11" i="17"/>
  <c r="A10" i="17"/>
  <c r="V9" i="17"/>
  <c r="H9" i="17"/>
  <c r="A9" i="17"/>
  <c r="W11" i="17" l="1"/>
  <c r="A52" i="17"/>
  <c r="V88" i="17"/>
  <c r="V36" i="17"/>
  <c r="V38" i="17" s="1"/>
  <c r="I10" i="17"/>
  <c r="A65" i="17"/>
  <c r="I13" i="17"/>
  <c r="V195" i="17"/>
  <c r="V169" i="17"/>
  <c r="V166" i="17"/>
  <c r="V168" i="17" s="1"/>
  <c r="A70" i="17"/>
  <c r="W88" i="17"/>
  <c r="T65" i="17"/>
  <c r="A38" i="17"/>
  <c r="W115" i="17"/>
  <c r="A74" i="17"/>
  <c r="T221" i="17"/>
  <c r="A21" i="17"/>
  <c r="A25" i="17"/>
  <c r="R64" i="17"/>
  <c r="R66" i="17" s="1"/>
  <c r="S64" i="17"/>
  <c r="S66" i="17" s="1"/>
  <c r="I36" i="17"/>
  <c r="A72" i="17"/>
  <c r="A12" i="17"/>
  <c r="V87" i="17"/>
  <c r="T140" i="17"/>
  <c r="U64" i="17"/>
  <c r="U66" i="17" s="1"/>
  <c r="A76" i="17"/>
  <c r="A71" i="17"/>
  <c r="S220" i="17"/>
  <c r="S222" i="17" s="1"/>
  <c r="T217" i="17"/>
  <c r="V217" i="17" s="1"/>
  <c r="W193" i="17"/>
  <c r="V114" i="17"/>
  <c r="V116" i="17" s="1"/>
  <c r="T218" i="17"/>
  <c r="T12" i="17"/>
  <c r="T14" i="17" s="1"/>
  <c r="T219" i="17"/>
  <c r="V219" i="17" s="1"/>
  <c r="A62" i="17"/>
  <c r="A67" i="17"/>
  <c r="W37" i="17"/>
  <c r="A61" i="17"/>
  <c r="A63" i="17"/>
  <c r="R220" i="17"/>
  <c r="R222" i="17" s="1"/>
  <c r="W35" i="17"/>
  <c r="W9" i="17"/>
  <c r="H61" i="17"/>
  <c r="V10" i="17"/>
  <c r="V12" i="17" s="1"/>
  <c r="V13" i="17"/>
  <c r="V39" i="17"/>
  <c r="V117" i="17"/>
  <c r="I9" i="17"/>
  <c r="I11" i="17"/>
  <c r="I35" i="17"/>
  <c r="I37" i="17"/>
  <c r="T63" i="17"/>
  <c r="V63" i="17" s="1"/>
  <c r="T139" i="17"/>
  <c r="T38" i="17"/>
  <c r="T40" i="17" s="1"/>
  <c r="T62" i="17"/>
  <c r="V91" i="17"/>
  <c r="T61" i="17"/>
  <c r="T143" i="17"/>
  <c r="T194" i="17"/>
  <c r="T196" i="17" s="1"/>
  <c r="V192" i="17"/>
  <c r="T141" i="17"/>
  <c r="U220" i="17"/>
  <c r="U222" i="17" s="1"/>
  <c r="V118" i="17" l="1"/>
  <c r="W118" i="17" s="1"/>
  <c r="V40" i="17"/>
  <c r="W40" i="17" s="1"/>
  <c r="V170" i="17"/>
  <c r="V14" i="17"/>
  <c r="W14" i="17" s="1"/>
  <c r="T142" i="17"/>
  <c r="T144" i="17" s="1"/>
  <c r="V90" i="17"/>
  <c r="V92" i="17" s="1"/>
  <c r="A26" i="17"/>
  <c r="V140" i="17"/>
  <c r="W140" i="17" s="1"/>
  <c r="V62" i="17"/>
  <c r="W62" i="17" s="1"/>
  <c r="W36" i="17"/>
  <c r="A77" i="17"/>
  <c r="W195" i="17"/>
  <c r="V221" i="17"/>
  <c r="V65" i="17"/>
  <c r="V218" i="17"/>
  <c r="V194" i="17"/>
  <c r="V196" i="17" s="1"/>
  <c r="W196" i="17" s="1"/>
  <c r="W169" i="17"/>
  <c r="W166" i="17"/>
  <c r="W91" i="17"/>
  <c r="W192" i="17"/>
  <c r="I62" i="17"/>
  <c r="W219" i="17"/>
  <c r="W63" i="17"/>
  <c r="I63" i="17"/>
  <c r="W114" i="17"/>
  <c r="I12" i="17"/>
  <c r="W13" i="17"/>
  <c r="W10" i="17"/>
  <c r="W39" i="17"/>
  <c r="T220" i="17"/>
  <c r="T222" i="17" s="1"/>
  <c r="A64" i="17"/>
  <c r="V141" i="17"/>
  <c r="W141" i="17" s="1"/>
  <c r="T64" i="17"/>
  <c r="T66" i="17" s="1"/>
  <c r="V61" i="17"/>
  <c r="V139" i="17"/>
  <c r="W168" i="17"/>
  <c r="W117" i="17"/>
  <c r="W191" i="17"/>
  <c r="W113" i="17"/>
  <c r="I61" i="17"/>
  <c r="W87" i="17"/>
  <c r="W217" i="17"/>
  <c r="V143" i="17"/>
  <c r="V64" i="17" l="1"/>
  <c r="V66" i="17" s="1"/>
  <c r="W66" i="17" s="1"/>
  <c r="V220" i="17"/>
  <c r="V222" i="17" s="1"/>
  <c r="W222" i="17" s="1"/>
  <c r="V142" i="17"/>
  <c r="V144" i="17" s="1"/>
  <c r="W144" i="17" s="1"/>
  <c r="A78" i="17"/>
  <c r="W38" i="17"/>
  <c r="W221" i="17"/>
  <c r="W218" i="17"/>
  <c r="W12" i="17"/>
  <c r="W61" i="17"/>
  <c r="W65" i="17"/>
  <c r="W90" i="17"/>
  <c r="W116" i="17"/>
  <c r="W194" i="17"/>
  <c r="W139" i="17"/>
  <c r="W143" i="17"/>
  <c r="W220" i="17" l="1"/>
  <c r="W64" i="17"/>
  <c r="W142" i="17"/>
  <c r="T195" i="14" l="1"/>
  <c r="T195" i="15"/>
  <c r="T195" i="1"/>
  <c r="T117" i="14"/>
  <c r="T118" i="14" s="1"/>
  <c r="T117" i="15"/>
  <c r="T117" i="1"/>
  <c r="T118" i="1" s="1"/>
  <c r="T169" i="14"/>
  <c r="T170" i="14" s="1"/>
  <c r="T169" i="15"/>
  <c r="T170" i="15" s="1"/>
  <c r="T169" i="1"/>
  <c r="T170" i="1" s="1"/>
  <c r="T39" i="14"/>
  <c r="T39" i="15"/>
  <c r="T39" i="1"/>
  <c r="T13" i="14"/>
  <c r="T13" i="15"/>
  <c r="T13" i="1"/>
  <c r="T91" i="14"/>
  <c r="T92" i="14" s="1"/>
  <c r="T91" i="15"/>
  <c r="T91" i="1"/>
  <c r="T92" i="1" s="1"/>
  <c r="T118" i="15" l="1"/>
  <c r="T92" i="15"/>
  <c r="V195" i="1"/>
  <c r="V169" i="1"/>
  <c r="T194" i="1"/>
  <c r="T196" i="1" s="1"/>
  <c r="T194" i="14"/>
  <c r="T196" i="14" s="1"/>
  <c r="T12" i="15"/>
  <c r="T14" i="15" s="1"/>
  <c r="T38" i="1"/>
  <c r="T40" i="1" s="1"/>
  <c r="T38" i="14"/>
  <c r="T40" i="14" s="1"/>
  <c r="T12" i="1"/>
  <c r="T14" i="1" s="1"/>
  <c r="T12" i="14"/>
  <c r="T14" i="14" s="1"/>
  <c r="T38" i="15"/>
  <c r="T40" i="15" s="1"/>
  <c r="T194" i="15"/>
  <c r="T196" i="15" s="1"/>
  <c r="R12" i="14" l="1"/>
  <c r="R14" i="14" s="1"/>
  <c r="U65" i="14"/>
  <c r="S65" i="14"/>
  <c r="R65" i="14"/>
  <c r="U63" i="14"/>
  <c r="S63" i="14"/>
  <c r="R63" i="14"/>
  <c r="U62" i="14"/>
  <c r="S62" i="14"/>
  <c r="R62" i="14"/>
  <c r="T62" i="14" l="1"/>
  <c r="T63" i="14"/>
  <c r="V63" i="14" s="1"/>
  <c r="T65" i="14"/>
  <c r="A44" i="15"/>
  <c r="A44" i="14"/>
  <c r="A44" i="1"/>
  <c r="V62" i="14" l="1"/>
  <c r="V65" i="14"/>
  <c r="A44" i="20"/>
  <c r="A44" i="19" l="1"/>
  <c r="F61" i="1"/>
  <c r="G61" i="1"/>
  <c r="F61" i="15"/>
  <c r="G61" i="15"/>
  <c r="F61" i="14"/>
  <c r="G61" i="14"/>
  <c r="U9" i="19"/>
  <c r="U193" i="19"/>
  <c r="S193" i="19"/>
  <c r="R193" i="19"/>
  <c r="U192" i="20"/>
  <c r="S192" i="20"/>
  <c r="R192" i="20"/>
  <c r="U191" i="20"/>
  <c r="U191" i="19" s="1"/>
  <c r="S191" i="20"/>
  <c r="S191" i="19" s="1"/>
  <c r="R191" i="20"/>
  <c r="R191" i="19" s="1"/>
  <c r="U167" i="19"/>
  <c r="S167" i="19"/>
  <c r="R167" i="19"/>
  <c r="U166" i="20"/>
  <c r="U166" i="19" s="1"/>
  <c r="S166" i="20"/>
  <c r="S166" i="19" s="1"/>
  <c r="R166" i="20"/>
  <c r="R166" i="19" s="1"/>
  <c r="U165" i="20"/>
  <c r="U165" i="19" s="1"/>
  <c r="S165" i="20"/>
  <c r="S165" i="19" s="1"/>
  <c r="R165" i="20"/>
  <c r="R165" i="19" s="1"/>
  <c r="U115" i="20"/>
  <c r="U115" i="19" s="1"/>
  <c r="S115" i="20"/>
  <c r="S115" i="19" s="1"/>
  <c r="R115" i="20"/>
  <c r="R115" i="19" s="1"/>
  <c r="U114" i="20"/>
  <c r="S114" i="20"/>
  <c r="R114" i="20"/>
  <c r="U113" i="20"/>
  <c r="S113" i="20"/>
  <c r="R113" i="20"/>
  <c r="U89" i="20"/>
  <c r="S89" i="20"/>
  <c r="R89" i="20"/>
  <c r="U88" i="20"/>
  <c r="S88" i="20"/>
  <c r="R88" i="20"/>
  <c r="U87" i="20"/>
  <c r="S87" i="20"/>
  <c r="R87" i="20"/>
  <c r="U11" i="20"/>
  <c r="S11" i="20"/>
  <c r="R11" i="20"/>
  <c r="U10" i="20"/>
  <c r="S10" i="20"/>
  <c r="R10" i="20"/>
  <c r="U9" i="20"/>
  <c r="S9" i="20"/>
  <c r="R9" i="20"/>
  <c r="R9" i="19" s="1"/>
  <c r="G37" i="20"/>
  <c r="G37" i="19" s="1"/>
  <c r="F37" i="20"/>
  <c r="F37" i="19" s="1"/>
  <c r="G36" i="20"/>
  <c r="F36" i="20"/>
  <c r="G35" i="20"/>
  <c r="F35" i="20"/>
  <c r="G11" i="20"/>
  <c r="F11" i="20"/>
  <c r="G10" i="20"/>
  <c r="F10" i="20"/>
  <c r="G9" i="20"/>
  <c r="F9" i="20"/>
  <c r="U89" i="19" l="1"/>
  <c r="R89" i="19"/>
  <c r="S89" i="19"/>
  <c r="R11" i="19"/>
  <c r="S11" i="19"/>
  <c r="R168" i="19"/>
  <c r="U168" i="19"/>
  <c r="S168" i="19"/>
  <c r="R192" i="19"/>
  <c r="U192" i="19"/>
  <c r="S192" i="19"/>
  <c r="F62" i="20"/>
  <c r="H10" i="20"/>
  <c r="F35" i="19"/>
  <c r="F38" i="20"/>
  <c r="F40" i="20" s="1"/>
  <c r="G62" i="20"/>
  <c r="G35" i="19"/>
  <c r="G38" i="20"/>
  <c r="G40" i="20" s="1"/>
  <c r="U87" i="19"/>
  <c r="U90" i="20"/>
  <c r="S113" i="19"/>
  <c r="S116" i="20"/>
  <c r="F9" i="19"/>
  <c r="F12" i="20"/>
  <c r="F11" i="19"/>
  <c r="H11" i="20"/>
  <c r="F63" i="20"/>
  <c r="U113" i="19"/>
  <c r="U116" i="20"/>
  <c r="S87" i="19"/>
  <c r="S90" i="20"/>
  <c r="R113" i="19"/>
  <c r="R116" i="20"/>
  <c r="G9" i="19"/>
  <c r="G12" i="20"/>
  <c r="G11" i="19"/>
  <c r="G63" i="20"/>
  <c r="R87" i="19"/>
  <c r="R90" i="20"/>
  <c r="S114" i="19"/>
  <c r="R114" i="19"/>
  <c r="U114" i="19"/>
  <c r="U88" i="19"/>
  <c r="S88" i="19"/>
  <c r="R88" i="19"/>
  <c r="G36" i="19"/>
  <c r="F36" i="19"/>
  <c r="S10" i="19"/>
  <c r="F10" i="19"/>
  <c r="G10" i="19"/>
  <c r="R10" i="19"/>
  <c r="T193" i="19"/>
  <c r="V193" i="19" s="1"/>
  <c r="W193" i="19" s="1"/>
  <c r="T115" i="19"/>
  <c r="V115" i="19" s="1"/>
  <c r="W115" i="19" s="1"/>
  <c r="T166" i="19"/>
  <c r="V166" i="19" s="1"/>
  <c r="W166" i="19" s="1"/>
  <c r="H37" i="19"/>
  <c r="I37" i="19" s="1"/>
  <c r="W36" i="19"/>
  <c r="W37" i="19"/>
  <c r="T167" i="19"/>
  <c r="T9" i="20"/>
  <c r="T191" i="19"/>
  <c r="T165" i="19"/>
  <c r="S9" i="19"/>
  <c r="T9" i="19" s="1"/>
  <c r="T10" i="20"/>
  <c r="T11" i="20"/>
  <c r="T87" i="20"/>
  <c r="T88" i="20"/>
  <c r="T89" i="20"/>
  <c r="T113" i="20"/>
  <c r="T114" i="20"/>
  <c r="T115" i="20"/>
  <c r="T165" i="20"/>
  <c r="T166" i="20"/>
  <c r="T191" i="20"/>
  <c r="T192" i="20"/>
  <c r="V167" i="19" l="1"/>
  <c r="T89" i="19"/>
  <c r="V89" i="19" s="1"/>
  <c r="A40" i="20"/>
  <c r="G63" i="19"/>
  <c r="T11" i="19"/>
  <c r="G62" i="19"/>
  <c r="T192" i="19"/>
  <c r="V192" i="19" s="1"/>
  <c r="T168" i="19"/>
  <c r="F12" i="19"/>
  <c r="T113" i="19"/>
  <c r="R90" i="19"/>
  <c r="G64" i="20"/>
  <c r="S90" i="19"/>
  <c r="R116" i="19"/>
  <c r="U90" i="19"/>
  <c r="G12" i="19"/>
  <c r="F38" i="19"/>
  <c r="F40" i="19" s="1"/>
  <c r="T90" i="20"/>
  <c r="F62" i="19"/>
  <c r="H10" i="19"/>
  <c r="F63" i="19"/>
  <c r="H11" i="19"/>
  <c r="S116" i="19"/>
  <c r="G38" i="19"/>
  <c r="G40" i="19" s="1"/>
  <c r="H38" i="20"/>
  <c r="H40" i="20" s="1"/>
  <c r="T116" i="20"/>
  <c r="T87" i="19"/>
  <c r="U116" i="19"/>
  <c r="F64" i="20"/>
  <c r="H12" i="20"/>
  <c r="T114" i="19"/>
  <c r="V114" i="19" s="1"/>
  <c r="T88" i="19"/>
  <c r="V88" i="19" s="1"/>
  <c r="H36" i="19"/>
  <c r="T10" i="19"/>
  <c r="I40" i="20" l="1"/>
  <c r="W167" i="19"/>
  <c r="W89" i="19"/>
  <c r="A40" i="19"/>
  <c r="V11" i="19"/>
  <c r="W192" i="19"/>
  <c r="F64" i="19"/>
  <c r="R142" i="19"/>
  <c r="S142" i="19"/>
  <c r="U142" i="19"/>
  <c r="H12" i="19"/>
  <c r="T116" i="19"/>
  <c r="H62" i="19"/>
  <c r="H63" i="19"/>
  <c r="I11" i="19"/>
  <c r="I38" i="20"/>
  <c r="T90" i="19"/>
  <c r="H38" i="19"/>
  <c r="H40" i="19" s="1"/>
  <c r="H64" i="20"/>
  <c r="G64" i="19"/>
  <c r="W114" i="19"/>
  <c r="W88" i="19"/>
  <c r="I36" i="19"/>
  <c r="I10" i="19"/>
  <c r="V10" i="19"/>
  <c r="A50" i="1"/>
  <c r="A48" i="1"/>
  <c r="A46" i="1"/>
  <c r="A45" i="1"/>
  <c r="A41" i="1"/>
  <c r="A39" i="1"/>
  <c r="A37" i="1"/>
  <c r="A36" i="1"/>
  <c r="A35" i="1"/>
  <c r="A24" i="1"/>
  <c r="A22" i="1"/>
  <c r="A20" i="1"/>
  <c r="A19" i="1"/>
  <c r="A18" i="1"/>
  <c r="A15" i="1"/>
  <c r="A13" i="1"/>
  <c r="A11" i="1"/>
  <c r="A10" i="1"/>
  <c r="A9" i="1"/>
  <c r="A50" i="14"/>
  <c r="A48" i="14"/>
  <c r="A46" i="14"/>
  <c r="A45" i="14"/>
  <c r="A41" i="14"/>
  <c r="A39" i="14"/>
  <c r="A37" i="14"/>
  <c r="A36" i="14"/>
  <c r="A35" i="14"/>
  <c r="A24" i="14"/>
  <c r="A22" i="14"/>
  <c r="A20" i="14"/>
  <c r="A19" i="14"/>
  <c r="A18" i="14"/>
  <c r="A15" i="14"/>
  <c r="A13" i="14"/>
  <c r="A11" i="14"/>
  <c r="A10" i="14"/>
  <c r="A9" i="14"/>
  <c r="A50" i="15"/>
  <c r="A48" i="15"/>
  <c r="A46" i="15"/>
  <c r="A45" i="15"/>
  <c r="A41" i="15"/>
  <c r="A39" i="15"/>
  <c r="A37" i="15"/>
  <c r="A36" i="15"/>
  <c r="A35" i="15"/>
  <c r="A24" i="15"/>
  <c r="A22" i="15"/>
  <c r="A20" i="15"/>
  <c r="A19" i="15"/>
  <c r="A18" i="15"/>
  <c r="A15" i="15"/>
  <c r="A13" i="15"/>
  <c r="A11" i="15"/>
  <c r="A10" i="15"/>
  <c r="A9" i="15"/>
  <c r="I40" i="19" l="1"/>
  <c r="W11" i="19"/>
  <c r="I64" i="20"/>
  <c r="H64" i="19"/>
  <c r="T142" i="19"/>
  <c r="I38" i="19"/>
  <c r="W10" i="19"/>
  <c r="I64" i="19" l="1"/>
  <c r="H37" i="1"/>
  <c r="H63" i="1" s="1"/>
  <c r="H36" i="1"/>
  <c r="H62" i="1" s="1"/>
  <c r="H35" i="1"/>
  <c r="I35" i="1" s="1"/>
  <c r="V193" i="15"/>
  <c r="V191" i="15"/>
  <c r="V167" i="15"/>
  <c r="V165" i="15"/>
  <c r="V9" i="15"/>
  <c r="V115" i="14"/>
  <c r="V114" i="14"/>
  <c r="V191" i="1"/>
  <c r="V165" i="1"/>
  <c r="V168" i="1" s="1"/>
  <c r="V170" i="1" s="1"/>
  <c r="W35" i="1" l="1"/>
  <c r="I37" i="1"/>
  <c r="V89" i="14"/>
  <c r="V11" i="15"/>
  <c r="V87" i="14"/>
  <c r="A9" i="19"/>
  <c r="A9" i="20"/>
  <c r="A11" i="20"/>
  <c r="A10" i="20"/>
  <c r="A35" i="20"/>
  <c r="A36" i="20"/>
  <c r="A37" i="20"/>
  <c r="V113" i="14"/>
  <c r="V116" i="14" s="1"/>
  <c r="V192" i="15"/>
  <c r="V166" i="15"/>
  <c r="V168" i="15" s="1"/>
  <c r="V88" i="14"/>
  <c r="I36" i="1"/>
  <c r="V38" i="15"/>
  <c r="V12" i="1"/>
  <c r="V10" i="15"/>
  <c r="H36" i="20"/>
  <c r="H62" i="20" s="1"/>
  <c r="H37" i="20"/>
  <c r="H63" i="20" s="1"/>
  <c r="H9" i="20"/>
  <c r="H35" i="20"/>
  <c r="V12" i="15" l="1"/>
  <c r="V38" i="1"/>
  <c r="V90" i="14"/>
  <c r="V90" i="1"/>
  <c r="V116" i="1"/>
  <c r="W37" i="1"/>
  <c r="A11" i="19"/>
  <c r="H9" i="19"/>
  <c r="A10" i="19"/>
  <c r="W36" i="1"/>
  <c r="W193" i="14"/>
  <c r="W191" i="14"/>
  <c r="W167" i="14"/>
  <c r="W115" i="14"/>
  <c r="U221" i="14"/>
  <c r="S221" i="14"/>
  <c r="R221" i="14"/>
  <c r="U219" i="14"/>
  <c r="S219" i="14"/>
  <c r="R219" i="14"/>
  <c r="U218" i="14"/>
  <c r="S218" i="14"/>
  <c r="R218" i="14"/>
  <c r="U217" i="14"/>
  <c r="S217" i="14"/>
  <c r="R217" i="14"/>
  <c r="U194" i="14"/>
  <c r="U196" i="14" s="1"/>
  <c r="S194" i="14"/>
  <c r="S196" i="14" s="1"/>
  <c r="R194" i="14"/>
  <c r="R196" i="14" s="1"/>
  <c r="U61" i="14"/>
  <c r="S61" i="14"/>
  <c r="R61" i="14"/>
  <c r="U38" i="14"/>
  <c r="U40" i="14" s="1"/>
  <c r="S38" i="14"/>
  <c r="S40" i="14" s="1"/>
  <c r="R38" i="14"/>
  <c r="R40" i="14" s="1"/>
  <c r="H37" i="14"/>
  <c r="H63" i="14" s="1"/>
  <c r="H36" i="14"/>
  <c r="H62" i="14" s="1"/>
  <c r="H35" i="14"/>
  <c r="U12" i="14"/>
  <c r="U14" i="14" s="1"/>
  <c r="S12" i="14"/>
  <c r="S14" i="14" s="1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T24" i="24" s="1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O12" i="24" s="1"/>
  <c r="H9" i="24"/>
  <c r="E9" i="24"/>
  <c r="U194" i="1"/>
  <c r="U196" i="1" s="1"/>
  <c r="S194" i="1"/>
  <c r="S196" i="1" s="1"/>
  <c r="R194" i="1"/>
  <c r="R196" i="1" s="1"/>
  <c r="U194" i="15"/>
  <c r="U196" i="15" s="1"/>
  <c r="S194" i="15"/>
  <c r="S196" i="15" s="1"/>
  <c r="R194" i="15"/>
  <c r="R196" i="15" s="1"/>
  <c r="U38" i="1"/>
  <c r="U40" i="1" s="1"/>
  <c r="S38" i="1"/>
  <c r="S40" i="1" s="1"/>
  <c r="R38" i="1"/>
  <c r="R40" i="1" s="1"/>
  <c r="U38" i="15"/>
  <c r="U40" i="15" s="1"/>
  <c r="S38" i="15"/>
  <c r="S40" i="15" s="1"/>
  <c r="R38" i="15"/>
  <c r="R40" i="15" s="1"/>
  <c r="U12" i="1"/>
  <c r="U14" i="1" s="1"/>
  <c r="S12" i="1"/>
  <c r="S14" i="1" s="1"/>
  <c r="R12" i="1"/>
  <c r="R14" i="1" s="1"/>
  <c r="U12" i="15"/>
  <c r="U14" i="15" s="1"/>
  <c r="S12" i="15"/>
  <c r="S14" i="15" s="1"/>
  <c r="R12" i="15"/>
  <c r="R14" i="15" s="1"/>
  <c r="V194" i="1" l="1"/>
  <c r="V196" i="1" s="1"/>
  <c r="A52" i="14"/>
  <c r="A52" i="1"/>
  <c r="A52" i="15"/>
  <c r="S194" i="20"/>
  <c r="S196" i="20" s="1"/>
  <c r="R194" i="20"/>
  <c r="R196" i="20" s="1"/>
  <c r="U194" i="20"/>
  <c r="U196" i="20" s="1"/>
  <c r="R64" i="14"/>
  <c r="R66" i="14" s="1"/>
  <c r="S64" i="14"/>
  <c r="S66" i="14" s="1"/>
  <c r="U64" i="14"/>
  <c r="U66" i="14" s="1"/>
  <c r="T66" i="24"/>
  <c r="V66" i="24" s="1"/>
  <c r="Q176" i="24"/>
  <c r="W176" i="24" s="1"/>
  <c r="O67" i="24"/>
  <c r="T141" i="24"/>
  <c r="V141" i="24" s="1"/>
  <c r="E75" i="24"/>
  <c r="O153" i="24"/>
  <c r="Q153" i="24" s="1"/>
  <c r="I23" i="24"/>
  <c r="I40" i="24"/>
  <c r="W45" i="24"/>
  <c r="T62" i="24"/>
  <c r="T140" i="24"/>
  <c r="T230" i="24"/>
  <c r="V230" i="24" s="1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I37" i="14"/>
  <c r="W37" i="14"/>
  <c r="W89" i="14"/>
  <c r="V195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5" i="14"/>
  <c r="A21" i="15"/>
  <c r="A21" i="1"/>
  <c r="A21" i="14"/>
  <c r="A62" i="14"/>
  <c r="A65" i="14"/>
  <c r="A71" i="14"/>
  <c r="A74" i="14"/>
  <c r="A76" i="14"/>
  <c r="A38" i="14"/>
  <c r="A25" i="1"/>
  <c r="A61" i="14"/>
  <c r="A63" i="14"/>
  <c r="A67" i="14"/>
  <c r="A70" i="14"/>
  <c r="A72" i="14"/>
  <c r="A12" i="15"/>
  <c r="A38" i="15"/>
  <c r="A12" i="1"/>
  <c r="A38" i="1"/>
  <c r="A12" i="14"/>
  <c r="A25" i="15"/>
  <c r="S12" i="20"/>
  <c r="R12" i="20"/>
  <c r="W114" i="14"/>
  <c r="W88" i="14"/>
  <c r="W62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M77" i="24" s="1"/>
  <c r="M78" i="24" s="1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U155" i="24" s="1"/>
  <c r="M154" i="24"/>
  <c r="O168" i="24"/>
  <c r="O172" i="24"/>
  <c r="T180" i="24"/>
  <c r="O198" i="24"/>
  <c r="O202" i="24"/>
  <c r="S220" i="24"/>
  <c r="N224" i="24"/>
  <c r="U224" i="24"/>
  <c r="I13" i="14"/>
  <c r="V117" i="14"/>
  <c r="V118" i="14" s="1"/>
  <c r="W118" i="14" s="1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1" i="14"/>
  <c r="T217" i="14"/>
  <c r="T219" i="14"/>
  <c r="V219" i="14" s="1"/>
  <c r="V39" i="14"/>
  <c r="T141" i="14"/>
  <c r="W113" i="14"/>
  <c r="T140" i="14"/>
  <c r="U220" i="14"/>
  <c r="U222" i="14" s="1"/>
  <c r="T221" i="14"/>
  <c r="S220" i="14"/>
  <c r="S222" i="14" s="1"/>
  <c r="R220" i="14"/>
  <c r="R222" i="14" s="1"/>
  <c r="V13" i="14"/>
  <c r="V14" i="14" s="1"/>
  <c r="W14" i="14" s="1"/>
  <c r="I36" i="14"/>
  <c r="W10" i="14"/>
  <c r="I11" i="14"/>
  <c r="W11" i="14"/>
  <c r="V91" i="14"/>
  <c r="V92" i="14" s="1"/>
  <c r="W92" i="14" s="1"/>
  <c r="T139" i="14"/>
  <c r="T143" i="14"/>
  <c r="V169" i="14"/>
  <c r="V170" i="14" s="1"/>
  <c r="V194" i="14"/>
  <c r="V196" i="14" s="1"/>
  <c r="W35" i="14"/>
  <c r="I35" i="14"/>
  <c r="T61" i="14"/>
  <c r="T218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1" i="24"/>
  <c r="W122" i="24"/>
  <c r="Q125" i="24"/>
  <c r="O141" i="24"/>
  <c r="Q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I73" i="24"/>
  <c r="W23" i="24"/>
  <c r="Q24" i="24"/>
  <c r="O42" i="24"/>
  <c r="I45" i="24"/>
  <c r="T63" i="24"/>
  <c r="V63" i="24" s="1"/>
  <c r="Q66" i="24"/>
  <c r="T67" i="24"/>
  <c r="V67" i="24" s="1"/>
  <c r="W67" i="24" s="1"/>
  <c r="P77" i="24"/>
  <c r="P78" i="24" s="1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W141" i="24" l="1"/>
  <c r="V40" i="14"/>
  <c r="W40" i="14" s="1"/>
  <c r="T142" i="14"/>
  <c r="T144" i="14" s="1"/>
  <c r="A26" i="1"/>
  <c r="O72" i="24"/>
  <c r="W75" i="24"/>
  <c r="W148" i="24"/>
  <c r="A26" i="14"/>
  <c r="A26" i="15"/>
  <c r="W153" i="24"/>
  <c r="W144" i="24"/>
  <c r="O150" i="24"/>
  <c r="I66" i="24"/>
  <c r="Q147" i="24"/>
  <c r="O146" i="24"/>
  <c r="V129" i="24"/>
  <c r="I62" i="24"/>
  <c r="W145" i="24"/>
  <c r="O76" i="24"/>
  <c r="H64" i="24"/>
  <c r="T194" i="20"/>
  <c r="T196" i="20" s="1"/>
  <c r="A77" i="14"/>
  <c r="V218" i="14"/>
  <c r="T64" i="14"/>
  <c r="T66" i="14" s="1"/>
  <c r="O181" i="24"/>
  <c r="O182" i="24" s="1"/>
  <c r="P233" i="24"/>
  <c r="P234" i="24" s="1"/>
  <c r="W65" i="14"/>
  <c r="W152" i="24"/>
  <c r="I42" i="24"/>
  <c r="E68" i="24"/>
  <c r="W63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V217" i="14"/>
  <c r="O68" i="24"/>
  <c r="O77" i="24" s="1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21" i="14"/>
  <c r="R156" i="24"/>
  <c r="W124" i="24"/>
  <c r="U233" i="24"/>
  <c r="U234" i="24" s="1"/>
  <c r="V130" i="24"/>
  <c r="I63" i="14"/>
  <c r="W192" i="14"/>
  <c r="V141" i="14"/>
  <c r="W169" i="14"/>
  <c r="A64" i="14"/>
  <c r="W166" i="14"/>
  <c r="V140" i="14"/>
  <c r="W39" i="14"/>
  <c r="W36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17" i="14"/>
  <c r="T25" i="24"/>
  <c r="T26" i="24" s="1"/>
  <c r="I46" i="24"/>
  <c r="R155" i="24"/>
  <c r="Q76" i="24"/>
  <c r="H77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194" i="14"/>
  <c r="I62" i="14"/>
  <c r="I12" i="14"/>
  <c r="W12" i="14"/>
  <c r="W219" i="14"/>
  <c r="W9" i="14"/>
  <c r="W195" i="14"/>
  <c r="V139" i="14"/>
  <c r="V61" i="14"/>
  <c r="W87" i="14"/>
  <c r="T220" i="14"/>
  <c r="T222" i="14" s="1"/>
  <c r="W91" i="14"/>
  <c r="V143" i="14"/>
  <c r="I61" i="14"/>
  <c r="W168" i="14"/>
  <c r="W165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O155" i="24" s="1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V64" i="14" l="1"/>
  <c r="V66" i="14" s="1"/>
  <c r="W66" i="14" s="1"/>
  <c r="V142" i="14"/>
  <c r="V144" i="14" s="1"/>
  <c r="W144" i="14" s="1"/>
  <c r="I64" i="24"/>
  <c r="H78" i="24"/>
  <c r="A78" i="14"/>
  <c r="I68" i="24"/>
  <c r="V194" i="20"/>
  <c r="V196" i="20" s="1"/>
  <c r="W218" i="14"/>
  <c r="V220" i="14"/>
  <c r="V222" i="14" s="1"/>
  <c r="W140" i="14"/>
  <c r="X130" i="24"/>
  <c r="X104" i="24"/>
  <c r="Y130" i="24"/>
  <c r="W217" i="14"/>
  <c r="I52" i="24"/>
  <c r="W141" i="14"/>
  <c r="Q181" i="24"/>
  <c r="W181" i="24" s="1"/>
  <c r="X129" i="24"/>
  <c r="Y104" i="24"/>
  <c r="O78" i="24"/>
  <c r="O156" i="24"/>
  <c r="W221" i="14"/>
  <c r="W38" i="14"/>
  <c r="Y103" i="24"/>
  <c r="Z103" i="24" s="1"/>
  <c r="Y129" i="24"/>
  <c r="W116" i="14"/>
  <c r="T77" i="24"/>
  <c r="T78" i="24" s="1"/>
  <c r="T155" i="24"/>
  <c r="V51" i="24"/>
  <c r="V52" i="24" s="1"/>
  <c r="W143" i="24"/>
  <c r="V233" i="24"/>
  <c r="V234" i="24" s="1"/>
  <c r="I51" i="24"/>
  <c r="W143" i="14"/>
  <c r="W139" i="14"/>
  <c r="W90" i="14"/>
  <c r="W61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Z130" i="24" l="1"/>
  <c r="W220" i="14"/>
  <c r="W64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Z156" i="24" l="1"/>
  <c r="W77" i="24"/>
  <c r="W78" i="24"/>
  <c r="Z155" i="24"/>
  <c r="W233" i="24"/>
  <c r="Q234" i="24"/>
  <c r="W234" i="24" s="1"/>
  <c r="A71" i="1" l="1"/>
  <c r="S141" i="19"/>
  <c r="R218" i="19"/>
  <c r="R141" i="19"/>
  <c r="S219" i="19"/>
  <c r="S140" i="19"/>
  <c r="R219" i="19"/>
  <c r="R140" i="19"/>
  <c r="S218" i="19"/>
  <c r="S194" i="19"/>
  <c r="R194" i="19"/>
  <c r="T219" i="19" l="1"/>
  <c r="T141" i="19"/>
  <c r="T218" i="19"/>
  <c r="S220" i="19"/>
  <c r="R220" i="19"/>
  <c r="T140" i="19"/>
  <c r="U12" i="19"/>
  <c r="U14" i="19" s="1"/>
  <c r="A15" i="20" l="1"/>
  <c r="T220" i="19"/>
  <c r="S12" i="19"/>
  <c r="R12" i="19"/>
  <c r="A15" i="19" l="1"/>
  <c r="V9" i="19"/>
  <c r="V12" i="19" s="1"/>
  <c r="T12" i="19"/>
  <c r="A36" i="19" l="1"/>
  <c r="A37" i="19"/>
  <c r="A35" i="19" l="1"/>
  <c r="A38" i="20"/>
  <c r="A12" i="19"/>
  <c r="A12" i="20"/>
  <c r="A38" i="19" l="1"/>
  <c r="U63" i="1"/>
  <c r="U62" i="1"/>
  <c r="U61" i="1"/>
  <c r="U63" i="15"/>
  <c r="U62" i="15"/>
  <c r="U61" i="15"/>
  <c r="U61" i="19" l="1"/>
  <c r="U62" i="19"/>
  <c r="U63" i="19"/>
  <c r="U64" i="1"/>
  <c r="U64" i="15"/>
  <c r="U64" i="19" l="1"/>
  <c r="S91" i="20" l="1"/>
  <c r="S92" i="20" s="1"/>
  <c r="U219" i="1"/>
  <c r="S219" i="1"/>
  <c r="R219" i="1"/>
  <c r="U218" i="1"/>
  <c r="S218" i="1"/>
  <c r="R218" i="1"/>
  <c r="U217" i="1"/>
  <c r="S217" i="1"/>
  <c r="R217" i="1"/>
  <c r="U221" i="1"/>
  <c r="S221" i="1"/>
  <c r="R221" i="1"/>
  <c r="W193" i="1"/>
  <c r="W192" i="1"/>
  <c r="W167" i="1"/>
  <c r="W166" i="1"/>
  <c r="W115" i="1"/>
  <c r="S63" i="1"/>
  <c r="R63" i="1"/>
  <c r="S62" i="1"/>
  <c r="R62" i="1"/>
  <c r="S61" i="1"/>
  <c r="R61" i="1"/>
  <c r="U65" i="1"/>
  <c r="U66" i="1" s="1"/>
  <c r="S65" i="1"/>
  <c r="H9" i="1"/>
  <c r="S91" i="19" l="1"/>
  <c r="S92" i="19" s="1"/>
  <c r="A67" i="1"/>
  <c r="A70" i="1"/>
  <c r="A63" i="1"/>
  <c r="A76" i="1"/>
  <c r="A74" i="1"/>
  <c r="A62" i="1"/>
  <c r="A72" i="1"/>
  <c r="A61" i="1"/>
  <c r="S64" i="1"/>
  <c r="S66" i="1" s="1"/>
  <c r="U220" i="1"/>
  <c r="U222" i="1" s="1"/>
  <c r="R220" i="1"/>
  <c r="R222" i="1" s="1"/>
  <c r="S220" i="1"/>
  <c r="S222" i="1" s="1"/>
  <c r="R64" i="1"/>
  <c r="V117" i="1"/>
  <c r="V118" i="1" s="1"/>
  <c r="W118" i="1" s="1"/>
  <c r="V91" i="1"/>
  <c r="V92" i="1" s="1"/>
  <c r="W92" i="1" s="1"/>
  <c r="V39" i="1"/>
  <c r="V40" i="1" s="1"/>
  <c r="W40" i="1" s="1"/>
  <c r="V13" i="1"/>
  <c r="V14" i="1" s="1"/>
  <c r="W14" i="1" s="1"/>
  <c r="W114" i="1"/>
  <c r="W89" i="1"/>
  <c r="W10" i="1"/>
  <c r="W218" i="1"/>
  <c r="W219" i="1"/>
  <c r="T63" i="1"/>
  <c r="T139" i="1"/>
  <c r="T219" i="1"/>
  <c r="V219" i="1" s="1"/>
  <c r="T62" i="1"/>
  <c r="T221" i="1"/>
  <c r="T218" i="1"/>
  <c r="H61" i="1"/>
  <c r="T143" i="1"/>
  <c r="I10" i="1"/>
  <c r="R65" i="1"/>
  <c r="I11" i="1"/>
  <c r="T217" i="1"/>
  <c r="I9" i="1"/>
  <c r="T61" i="1"/>
  <c r="T140" i="1"/>
  <c r="T141" i="1"/>
  <c r="R66" i="1" l="1"/>
  <c r="V218" i="1"/>
  <c r="T142" i="1"/>
  <c r="T144" i="1" s="1"/>
  <c r="V221" i="1"/>
  <c r="A77" i="1"/>
  <c r="V63" i="1"/>
  <c r="W63" i="1" s="1"/>
  <c r="A64" i="1"/>
  <c r="A65" i="1"/>
  <c r="V141" i="1"/>
  <c r="V140" i="1"/>
  <c r="V62" i="1"/>
  <c r="V217" i="1"/>
  <c r="T220" i="1"/>
  <c r="T222" i="1" s="1"/>
  <c r="V139" i="1"/>
  <c r="V61" i="1"/>
  <c r="T64" i="1"/>
  <c r="W13" i="1"/>
  <c r="V143" i="1"/>
  <c r="W91" i="1"/>
  <c r="W39" i="1"/>
  <c r="I12" i="1"/>
  <c r="I13" i="1"/>
  <c r="W88" i="1"/>
  <c r="W116" i="1"/>
  <c r="W191" i="1"/>
  <c r="W9" i="1"/>
  <c r="W168" i="1"/>
  <c r="W11" i="1"/>
  <c r="W194" i="1"/>
  <c r="I62" i="1"/>
  <c r="W87" i="1"/>
  <c r="I63" i="1"/>
  <c r="W169" i="1"/>
  <c r="I61" i="1"/>
  <c r="W195" i="1"/>
  <c r="W165" i="1"/>
  <c r="W113" i="1"/>
  <c r="W117" i="1"/>
  <c r="T65" i="1"/>
  <c r="T66" i="1" l="1"/>
  <c r="V64" i="1"/>
  <c r="V66" i="1" s="1"/>
  <c r="W66" i="1" s="1"/>
  <c r="V142" i="1"/>
  <c r="V144" i="1" s="1"/>
  <c r="W144" i="1" s="1"/>
  <c r="V220" i="1"/>
  <c r="V222" i="1" s="1"/>
  <c r="A78" i="1"/>
  <c r="W62" i="1"/>
  <c r="W141" i="1"/>
  <c r="V65" i="1"/>
  <c r="W90" i="1"/>
  <c r="W12" i="1"/>
  <c r="W140" i="1"/>
  <c r="W217" i="1"/>
  <c r="W38" i="1"/>
  <c r="W220" i="1"/>
  <c r="W139" i="1"/>
  <c r="W221" i="1"/>
  <c r="W61" i="1"/>
  <c r="W143" i="1"/>
  <c r="W64" i="1" l="1"/>
  <c r="W142" i="1"/>
  <c r="W65" i="1"/>
  <c r="U117" i="20" l="1"/>
  <c r="U118" i="20" s="1"/>
  <c r="S117" i="20"/>
  <c r="S118" i="20" s="1"/>
  <c r="R117" i="20"/>
  <c r="R118" i="20" s="1"/>
  <c r="U91" i="20"/>
  <c r="U92" i="20" s="1"/>
  <c r="R91" i="20"/>
  <c r="R92" i="20" s="1"/>
  <c r="U13" i="20"/>
  <c r="U14" i="20" s="1"/>
  <c r="S13" i="20"/>
  <c r="S14" i="20" s="1"/>
  <c r="R13" i="20"/>
  <c r="R14" i="20" s="1"/>
  <c r="G13" i="20"/>
  <c r="G14" i="20" s="1"/>
  <c r="F13" i="20"/>
  <c r="F14" i="20" s="1"/>
  <c r="G65" i="20" l="1"/>
  <c r="H13" i="20"/>
  <c r="F65" i="20"/>
  <c r="U195" i="19"/>
  <c r="U169" i="19"/>
  <c r="U170" i="19" s="1"/>
  <c r="R195" i="19"/>
  <c r="S195" i="19"/>
  <c r="R169" i="19"/>
  <c r="R170" i="19" s="1"/>
  <c r="S169" i="19"/>
  <c r="S170" i="19" s="1"/>
  <c r="S117" i="19"/>
  <c r="S118" i="19" s="1"/>
  <c r="R91" i="19"/>
  <c r="R92" i="19" s="1"/>
  <c r="U117" i="19"/>
  <c r="U118" i="19" s="1"/>
  <c r="U91" i="19"/>
  <c r="U92" i="19" s="1"/>
  <c r="R117" i="19"/>
  <c r="R118" i="19" s="1"/>
  <c r="R13" i="19"/>
  <c r="R14" i="19" s="1"/>
  <c r="S13" i="19"/>
  <c r="S14" i="19" s="1"/>
  <c r="F13" i="19"/>
  <c r="F14" i="19" s="1"/>
  <c r="G13" i="19"/>
  <c r="G14" i="19" s="1"/>
  <c r="A18" i="20"/>
  <c r="A20" i="20"/>
  <c r="A41" i="20"/>
  <c r="A46" i="20"/>
  <c r="A19" i="20"/>
  <c r="A24" i="20"/>
  <c r="A39" i="20"/>
  <c r="A48" i="20"/>
  <c r="A50" i="20"/>
  <c r="A22" i="20"/>
  <c r="A13" i="20"/>
  <c r="A45" i="20"/>
  <c r="V87" i="19"/>
  <c r="V90" i="19" s="1"/>
  <c r="U63" i="20"/>
  <c r="U61" i="20"/>
  <c r="U62" i="20"/>
  <c r="U221" i="20"/>
  <c r="S221" i="20"/>
  <c r="R221" i="20"/>
  <c r="U219" i="20"/>
  <c r="S219" i="20"/>
  <c r="R219" i="20"/>
  <c r="U218" i="20"/>
  <c r="S218" i="20"/>
  <c r="R218" i="20"/>
  <c r="U217" i="20"/>
  <c r="S217" i="20"/>
  <c r="R217" i="20"/>
  <c r="U143" i="20"/>
  <c r="S143" i="20"/>
  <c r="R143" i="20"/>
  <c r="U141" i="20"/>
  <c r="S141" i="20"/>
  <c r="R141" i="20"/>
  <c r="U140" i="20"/>
  <c r="S140" i="20"/>
  <c r="R140" i="20"/>
  <c r="U139" i="20"/>
  <c r="S139" i="20"/>
  <c r="R139" i="20"/>
  <c r="T117" i="20"/>
  <c r="T91" i="20"/>
  <c r="U65" i="20"/>
  <c r="S65" i="20"/>
  <c r="R65" i="20"/>
  <c r="S63" i="20"/>
  <c r="R63" i="20"/>
  <c r="S62" i="20"/>
  <c r="R62" i="20"/>
  <c r="S61" i="20"/>
  <c r="R61" i="20"/>
  <c r="G61" i="20"/>
  <c r="F61" i="20"/>
  <c r="T13" i="20"/>
  <c r="U221" i="15"/>
  <c r="S221" i="15"/>
  <c r="R221" i="15"/>
  <c r="U219" i="15"/>
  <c r="S219" i="15"/>
  <c r="R219" i="15"/>
  <c r="U218" i="15"/>
  <c r="S218" i="15"/>
  <c r="R218" i="15"/>
  <c r="U217" i="15"/>
  <c r="S217" i="15"/>
  <c r="R217" i="15"/>
  <c r="W169" i="15"/>
  <c r="W167" i="15"/>
  <c r="W166" i="15"/>
  <c r="T92" i="20" l="1"/>
  <c r="H14" i="20"/>
  <c r="I14" i="20" s="1"/>
  <c r="S196" i="19"/>
  <c r="R196" i="19"/>
  <c r="T118" i="20"/>
  <c r="G66" i="20"/>
  <c r="F66" i="20"/>
  <c r="A14" i="20"/>
  <c r="A73" i="20"/>
  <c r="S142" i="20"/>
  <c r="S144" i="20" s="1"/>
  <c r="R142" i="20"/>
  <c r="R144" i="20" s="1"/>
  <c r="U142" i="20"/>
  <c r="U144" i="20" s="1"/>
  <c r="H65" i="20"/>
  <c r="G65" i="19"/>
  <c r="F65" i="19"/>
  <c r="H13" i="19"/>
  <c r="A17" i="20"/>
  <c r="T195" i="19"/>
  <c r="T169" i="19"/>
  <c r="T170" i="19" s="1"/>
  <c r="A51" i="20"/>
  <c r="T117" i="19"/>
  <c r="T91" i="19"/>
  <c r="T13" i="19"/>
  <c r="T14" i="19" s="1"/>
  <c r="S143" i="19"/>
  <c r="S144" i="19" s="1"/>
  <c r="A39" i="19"/>
  <c r="A45" i="19"/>
  <c r="U219" i="19"/>
  <c r="U141" i="19"/>
  <c r="V115" i="20"/>
  <c r="V11" i="20"/>
  <c r="U218" i="19"/>
  <c r="A46" i="19"/>
  <c r="A22" i="19"/>
  <c r="A63" i="20"/>
  <c r="A41" i="19"/>
  <c r="A19" i="19"/>
  <c r="A20" i="19"/>
  <c r="A48" i="19"/>
  <c r="A24" i="19"/>
  <c r="A21" i="20"/>
  <c r="A65" i="20"/>
  <c r="A70" i="20"/>
  <c r="A72" i="20"/>
  <c r="U194" i="19"/>
  <c r="U196" i="19" s="1"/>
  <c r="A63" i="19"/>
  <c r="A61" i="20"/>
  <c r="A18" i="19"/>
  <c r="A25" i="20"/>
  <c r="A13" i="19"/>
  <c r="A67" i="20"/>
  <c r="V89" i="20"/>
  <c r="A50" i="19"/>
  <c r="A62" i="20"/>
  <c r="A71" i="20"/>
  <c r="A74" i="20"/>
  <c r="A76" i="20"/>
  <c r="V192" i="20"/>
  <c r="V166" i="20"/>
  <c r="V114" i="20"/>
  <c r="V88" i="20"/>
  <c r="V10" i="20"/>
  <c r="U140" i="19"/>
  <c r="T221" i="20"/>
  <c r="S221" i="19"/>
  <c r="S222" i="19" s="1"/>
  <c r="R221" i="19"/>
  <c r="R222" i="19" s="1"/>
  <c r="U221" i="19"/>
  <c r="R143" i="19"/>
  <c r="U143" i="19"/>
  <c r="U144" i="19" s="1"/>
  <c r="R220" i="15"/>
  <c r="R222" i="15" s="1"/>
  <c r="S220" i="15"/>
  <c r="S222" i="15" s="1"/>
  <c r="S64" i="20"/>
  <c r="S66" i="20" s="1"/>
  <c r="R64" i="20"/>
  <c r="R66" i="20" s="1"/>
  <c r="R220" i="20"/>
  <c r="R222" i="20" s="1"/>
  <c r="V191" i="20"/>
  <c r="S220" i="20"/>
  <c r="S222" i="20" s="1"/>
  <c r="V165" i="20"/>
  <c r="U64" i="20"/>
  <c r="U66" i="20" s="1"/>
  <c r="U220" i="15"/>
  <c r="U222" i="15" s="1"/>
  <c r="V194" i="15"/>
  <c r="U220" i="20"/>
  <c r="U222" i="20" s="1"/>
  <c r="V9" i="20"/>
  <c r="T12" i="20"/>
  <c r="T14" i="20" s="1"/>
  <c r="V87" i="20"/>
  <c r="V113" i="20"/>
  <c r="V191" i="19"/>
  <c r="T194" i="19"/>
  <c r="V113" i="19"/>
  <c r="V116" i="19" s="1"/>
  <c r="V165" i="19"/>
  <c r="V168" i="19" s="1"/>
  <c r="V169" i="15"/>
  <c r="V170" i="15" s="1"/>
  <c r="V117" i="20"/>
  <c r="V91" i="20"/>
  <c r="V13" i="20"/>
  <c r="V195" i="15"/>
  <c r="W193" i="15"/>
  <c r="H35" i="19"/>
  <c r="S217" i="19"/>
  <c r="R139" i="19"/>
  <c r="S139" i="19"/>
  <c r="U139" i="19"/>
  <c r="U217" i="19"/>
  <c r="R217" i="19"/>
  <c r="G61" i="19"/>
  <c r="F61" i="19"/>
  <c r="T62" i="20"/>
  <c r="T219" i="15"/>
  <c r="V219" i="15" s="1"/>
  <c r="H61" i="20"/>
  <c r="T140" i="20"/>
  <c r="T143" i="20"/>
  <c r="T221" i="15"/>
  <c r="I37" i="20"/>
  <c r="T65" i="20"/>
  <c r="T219" i="20"/>
  <c r="T218" i="20"/>
  <c r="T141" i="20"/>
  <c r="T139" i="20"/>
  <c r="T63" i="20"/>
  <c r="T61" i="20"/>
  <c r="I36" i="20"/>
  <c r="I35" i="20"/>
  <c r="I11" i="20"/>
  <c r="I9" i="20"/>
  <c r="I10" i="20"/>
  <c r="T217" i="20"/>
  <c r="I13" i="20"/>
  <c r="W192" i="15"/>
  <c r="T217" i="15"/>
  <c r="T218" i="15"/>
  <c r="V196" i="15" l="1"/>
  <c r="T196" i="19"/>
  <c r="T118" i="19"/>
  <c r="T92" i="19"/>
  <c r="A69" i="20"/>
  <c r="R144" i="19"/>
  <c r="A66" i="20"/>
  <c r="H66" i="20"/>
  <c r="G66" i="19"/>
  <c r="F66" i="19"/>
  <c r="H14" i="19"/>
  <c r="A14" i="19"/>
  <c r="A73" i="19"/>
  <c r="V12" i="20"/>
  <c r="V142" i="19"/>
  <c r="I65" i="20"/>
  <c r="V116" i="20"/>
  <c r="V118" i="20" s="1"/>
  <c r="W118" i="20" s="1"/>
  <c r="T142" i="20"/>
  <c r="T144" i="20" s="1"/>
  <c r="V90" i="20"/>
  <c r="H65" i="19"/>
  <c r="A52" i="20"/>
  <c r="A26" i="20"/>
  <c r="A17" i="19"/>
  <c r="V195" i="19"/>
  <c r="V169" i="19"/>
  <c r="V117" i="19"/>
  <c r="V118" i="19" s="1"/>
  <c r="W118" i="19" s="1"/>
  <c r="W39" i="19"/>
  <c r="A51" i="19"/>
  <c r="A77" i="20"/>
  <c r="V91" i="19"/>
  <c r="V92" i="19" s="1"/>
  <c r="V13" i="19"/>
  <c r="I13" i="19"/>
  <c r="V218" i="19"/>
  <c r="V218" i="15"/>
  <c r="V140" i="19"/>
  <c r="V219" i="19"/>
  <c r="W11" i="20"/>
  <c r="W167" i="20"/>
  <c r="W193" i="20"/>
  <c r="A76" i="19"/>
  <c r="W115" i="20"/>
  <c r="V219" i="20"/>
  <c r="A70" i="19"/>
  <c r="V141" i="19"/>
  <c r="V63" i="20"/>
  <c r="W192" i="20"/>
  <c r="W89" i="20"/>
  <c r="A25" i="19"/>
  <c r="U220" i="19"/>
  <c r="U222" i="19" s="1"/>
  <c r="A67" i="19"/>
  <c r="A61" i="19"/>
  <c r="A62" i="19"/>
  <c r="V194" i="19"/>
  <c r="A74" i="19"/>
  <c r="A71" i="19"/>
  <c r="W195" i="15"/>
  <c r="A72" i="19"/>
  <c r="A21" i="19"/>
  <c r="V141" i="20"/>
  <c r="A65" i="19"/>
  <c r="A64" i="20"/>
  <c r="T143" i="19"/>
  <c r="V218" i="20"/>
  <c r="W166" i="20"/>
  <c r="V140" i="20"/>
  <c r="W36" i="20"/>
  <c r="W88" i="20"/>
  <c r="V62" i="20"/>
  <c r="T221" i="19"/>
  <c r="T222" i="19" s="1"/>
  <c r="W10" i="20"/>
  <c r="V217" i="20"/>
  <c r="T220" i="20"/>
  <c r="T222" i="20" s="1"/>
  <c r="V61" i="20"/>
  <c r="T64" i="20"/>
  <c r="T66" i="20" s="1"/>
  <c r="V217" i="15"/>
  <c r="T220" i="15"/>
  <c r="T222" i="15" s="1"/>
  <c r="V139" i="20"/>
  <c r="I35" i="19"/>
  <c r="V143" i="20"/>
  <c r="V221" i="20"/>
  <c r="V65" i="20"/>
  <c r="V221" i="15"/>
  <c r="W117" i="20"/>
  <c r="I12" i="20"/>
  <c r="W165" i="20"/>
  <c r="T217" i="19"/>
  <c r="W37" i="20"/>
  <c r="W168" i="15"/>
  <c r="W219" i="15"/>
  <c r="T139" i="19"/>
  <c r="W114" i="20"/>
  <c r="I62" i="20"/>
  <c r="I63" i="20"/>
  <c r="W191" i="15"/>
  <c r="W87" i="20"/>
  <c r="I9" i="19"/>
  <c r="H61" i="19"/>
  <c r="I61" i="20"/>
  <c r="W191" i="20"/>
  <c r="W195" i="20"/>
  <c r="W169" i="20"/>
  <c r="W35" i="20"/>
  <c r="I63" i="19"/>
  <c r="W113" i="20"/>
  <c r="W91" i="20"/>
  <c r="W39" i="20"/>
  <c r="W9" i="20"/>
  <c r="W13" i="20"/>
  <c r="W165" i="15"/>
  <c r="T144" i="19" l="1"/>
  <c r="V14" i="19"/>
  <c r="I14" i="19"/>
  <c r="I66" i="20"/>
  <c r="V196" i="19"/>
  <c r="W196" i="19" s="1"/>
  <c r="V170" i="19"/>
  <c r="W170" i="19" s="1"/>
  <c r="A69" i="19"/>
  <c r="V92" i="20"/>
  <c r="W92" i="20" s="1"/>
  <c r="W92" i="19"/>
  <c r="H66" i="19"/>
  <c r="A66" i="19"/>
  <c r="V14" i="20"/>
  <c r="V64" i="20"/>
  <c r="V66" i="20" s="1"/>
  <c r="I65" i="19"/>
  <c r="V142" i="20"/>
  <c r="V144" i="20" s="1"/>
  <c r="W144" i="20" s="1"/>
  <c r="W117" i="19"/>
  <c r="A78" i="20"/>
  <c r="A52" i="19"/>
  <c r="A26" i="19"/>
  <c r="W195" i="19"/>
  <c r="W169" i="19"/>
  <c r="A77" i="19"/>
  <c r="W91" i="19"/>
  <c r="W13" i="19"/>
  <c r="W218" i="15"/>
  <c r="V143" i="19"/>
  <c r="V144" i="19" s="1"/>
  <c r="W144" i="19" s="1"/>
  <c r="V220" i="15"/>
  <c r="V222" i="15" s="1"/>
  <c r="W219" i="20"/>
  <c r="W63" i="20"/>
  <c r="V220" i="19"/>
  <c r="W219" i="19"/>
  <c r="W141" i="19"/>
  <c r="W140" i="20"/>
  <c r="W141" i="20"/>
  <c r="V220" i="20"/>
  <c r="V222" i="20" s="1"/>
  <c r="W218" i="20"/>
  <c r="A64" i="19"/>
  <c r="W218" i="19"/>
  <c r="W140" i="19"/>
  <c r="V221" i="19"/>
  <c r="I62" i="19"/>
  <c r="W35" i="19"/>
  <c r="V139" i="19"/>
  <c r="V217" i="19"/>
  <c r="W143" i="20"/>
  <c r="W65" i="20"/>
  <c r="W38" i="20"/>
  <c r="W12" i="20"/>
  <c r="W113" i="19"/>
  <c r="W165" i="19"/>
  <c r="W90" i="20"/>
  <c r="W217" i="15"/>
  <c r="W194" i="20"/>
  <c r="W168" i="20"/>
  <c r="I12" i="19"/>
  <c r="W116" i="20"/>
  <c r="W194" i="15"/>
  <c r="W217" i="20"/>
  <c r="W191" i="19"/>
  <c r="W87" i="19"/>
  <c r="W194" i="19"/>
  <c r="W168" i="19"/>
  <c r="W62" i="20"/>
  <c r="I61" i="19"/>
  <c r="W9" i="19"/>
  <c r="W139" i="20"/>
  <c r="W221" i="20"/>
  <c r="W61" i="20"/>
  <c r="W221" i="15"/>
  <c r="V222" i="19" l="1"/>
  <c r="W222" i="19" s="1"/>
  <c r="W14" i="19"/>
  <c r="W66" i="20"/>
  <c r="W14" i="20"/>
  <c r="I66" i="19"/>
  <c r="A78" i="19"/>
  <c r="W142" i="19"/>
  <c r="W38" i="19"/>
  <c r="W143" i="19"/>
  <c r="W221" i="19"/>
  <c r="W220" i="19"/>
  <c r="W90" i="19"/>
  <c r="W116" i="19"/>
  <c r="W142" i="20"/>
  <c r="W220" i="15"/>
  <c r="W139" i="19"/>
  <c r="W220" i="20"/>
  <c r="W64" i="20"/>
  <c r="W217" i="19"/>
  <c r="W12" i="19"/>
  <c r="S65" i="15" l="1"/>
  <c r="R65" i="15"/>
  <c r="S63" i="15"/>
  <c r="R63" i="15"/>
  <c r="S62" i="15"/>
  <c r="R62" i="15"/>
  <c r="S61" i="15"/>
  <c r="R61" i="15"/>
  <c r="R61" i="19" l="1"/>
  <c r="R63" i="19"/>
  <c r="S61" i="19"/>
  <c r="S63" i="19"/>
  <c r="R62" i="19"/>
  <c r="R65" i="19"/>
  <c r="S62" i="19"/>
  <c r="S65" i="19"/>
  <c r="R64" i="15"/>
  <c r="R66" i="15" s="1"/>
  <c r="S64" i="15"/>
  <c r="S66" i="15" s="1"/>
  <c r="T63" i="19" l="1"/>
  <c r="V63" i="19" s="1"/>
  <c r="W63" i="19" s="1"/>
  <c r="R64" i="19"/>
  <c r="R66" i="19" s="1"/>
  <c r="S64" i="19"/>
  <c r="S66" i="19" s="1"/>
  <c r="T65" i="19"/>
  <c r="T62" i="19"/>
  <c r="T61" i="19"/>
  <c r="U65" i="15"/>
  <c r="U66" i="15" s="1"/>
  <c r="V62" i="19" l="1"/>
  <c r="U65" i="19"/>
  <c r="U66" i="19" s="1"/>
  <c r="V61" i="19"/>
  <c r="T64" i="19"/>
  <c r="T66" i="19" s="1"/>
  <c r="V13" i="15"/>
  <c r="V14" i="15" l="1"/>
  <c r="V64" i="19"/>
  <c r="W62" i="19"/>
  <c r="V65" i="19"/>
  <c r="W61" i="19"/>
  <c r="W14" i="15" l="1"/>
  <c r="V66" i="19"/>
  <c r="W65" i="19"/>
  <c r="W64" i="19"/>
  <c r="V115" i="15"/>
  <c r="V89" i="15"/>
  <c r="W89" i="15"/>
  <c r="V88" i="15"/>
  <c r="T65" i="15"/>
  <c r="W66" i="19" l="1"/>
  <c r="A67" i="15"/>
  <c r="A72" i="15"/>
  <c r="A74" i="15"/>
  <c r="A65" i="15"/>
  <c r="A70" i="15"/>
  <c r="A71" i="15"/>
  <c r="A76" i="15"/>
  <c r="V113" i="15"/>
  <c r="V87" i="15"/>
  <c r="V90" i="15" s="1"/>
  <c r="V91" i="15"/>
  <c r="V65" i="15"/>
  <c r="V39" i="15"/>
  <c r="V117" i="15"/>
  <c r="V114" i="15"/>
  <c r="W88" i="15"/>
  <c r="W115" i="15"/>
  <c r="T139" i="15"/>
  <c r="H35" i="15"/>
  <c r="T62" i="15"/>
  <c r="T141" i="15"/>
  <c r="T61" i="15"/>
  <c r="T143" i="15"/>
  <c r="T63" i="15"/>
  <c r="H9" i="15"/>
  <c r="H37" i="15"/>
  <c r="H63" i="15" s="1"/>
  <c r="H36" i="15"/>
  <c r="H62" i="15" s="1"/>
  <c r="T140" i="15"/>
  <c r="V92" i="15" l="1"/>
  <c r="W92" i="15" s="1"/>
  <c r="V40" i="15"/>
  <c r="T142" i="15"/>
  <c r="T144" i="15" s="1"/>
  <c r="V116" i="15"/>
  <c r="V118" i="15" s="1"/>
  <c r="W118" i="15" s="1"/>
  <c r="A77" i="15"/>
  <c r="V63" i="15"/>
  <c r="W63" i="15" s="1"/>
  <c r="A61" i="15"/>
  <c r="A63" i="15"/>
  <c r="V141" i="15"/>
  <c r="A62" i="15"/>
  <c r="V140" i="15"/>
  <c r="V62" i="15"/>
  <c r="I10" i="15"/>
  <c r="V139" i="15"/>
  <c r="V61" i="15"/>
  <c r="T64" i="15"/>
  <c r="T66" i="15" s="1"/>
  <c r="V143" i="15"/>
  <c r="I13" i="15"/>
  <c r="W114" i="15"/>
  <c r="I37" i="15"/>
  <c r="I11" i="15"/>
  <c r="W10" i="15"/>
  <c r="W87" i="15"/>
  <c r="I36" i="15"/>
  <c r="I35" i="15"/>
  <c r="I9" i="15"/>
  <c r="W113" i="15"/>
  <c r="W117" i="15"/>
  <c r="W91" i="15"/>
  <c r="H61" i="15"/>
  <c r="W40" i="15" l="1"/>
  <c r="V64" i="15"/>
  <c r="V66" i="15" s="1"/>
  <c r="V142" i="15"/>
  <c r="V144" i="15" s="1"/>
  <c r="W144" i="15" s="1"/>
  <c r="W62" i="15"/>
  <c r="A64" i="15"/>
  <c r="I62" i="15"/>
  <c r="W90" i="15"/>
  <c r="W116" i="15"/>
  <c r="W140" i="15"/>
  <c r="I12" i="15"/>
  <c r="W141" i="15"/>
  <c r="W37" i="15"/>
  <c r="W11" i="15"/>
  <c r="I63" i="15"/>
  <c r="W143" i="15"/>
  <c r="W36" i="15"/>
  <c r="I61" i="15"/>
  <c r="W9" i="15"/>
  <c r="W35" i="15"/>
  <c r="W61" i="15"/>
  <c r="W139" i="15"/>
  <c r="W13" i="15"/>
  <c r="W66" i="15" l="1"/>
  <c r="A78" i="15"/>
  <c r="W64" i="15"/>
  <c r="W38" i="15"/>
  <c r="W142" i="15"/>
  <c r="W12" i="15"/>
  <c r="W39" i="15" l="1"/>
  <c r="W65" i="15"/>
</calcChain>
</file>

<file path=xl/sharedStrings.xml><?xml version="1.0" encoding="utf-8"?>
<sst xmlns="http://schemas.openxmlformats.org/spreadsheetml/2006/main" count="3900" uniqueCount="68">
  <si>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</si>
  <si>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</si>
  <si>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</si>
  <si>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</si>
  <si>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</si>
  <si>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</si>
  <si>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</si>
  <si>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</si>
  <si>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</si>
  <si>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</si>
  <si>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</si>
  <si>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</si>
  <si>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</si>
  <si>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</si>
  <si>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</si>
  <si>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</si>
  <si>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</si>
  <si>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</si>
  <si>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</si>
  <si>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</si>
  <si>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</si>
  <si>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</si>
  <si>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</si>
  <si>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</si>
  <si>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</si>
  <si>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</si>
  <si>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</si>
  <si>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</si>
  <si>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</si>
  <si>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</si>
  <si>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</si>
  <si>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</si>
  <si>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</si>
  <si>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</si>
  <si>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</si>
  <si>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</si>
  <si>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</si>
  <si>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</si>
  <si>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</si>
  <si>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</si>
  <si>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</si>
  <si>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</si>
  <si>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</si>
  <si>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</si>
  <si>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</si>
  <si>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</si>
  <si>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</si>
  <si>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</si>
  <si>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</si>
  <si>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</si>
  <si>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</si>
  <si>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</si>
  <si>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</si>
  <si>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</si>
  <si>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</si>
  <si>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</si>
  <si>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</si>
  <si>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</si>
  <si>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</si>
  <si>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</si>
  <si>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</si>
  <si>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</si>
  <si>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</si>
  <si>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</si>
  <si>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2019</t>
  </si>
  <si>
    <t>FY 2020</t>
  </si>
  <si>
    <t>OCT.- JAN.</t>
  </si>
  <si>
    <t>OCT.-JAN.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</si>
</sst>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</numFmts>
  <fonts count="64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/>
      <name val="Arial"/>
      <family val="2"/>
    </font>
    <font>
      <sz val="8"/>
      <color theme="6" tint="-0.499984740745262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9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7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6" fontId="29" fillId="0" borderId="4" xfId="1" applyNumberFormat="1" applyFont="1" applyBorder="1"/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166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6" borderId="16" xfId="4" applyNumberFormat="1" applyFont="1" applyFill="1" applyBorder="1"/>
    <xf numFmtId="166" fontId="33" fillId="0" borderId="0" xfId="2" applyNumberFormat="1" applyFont="1"/>
    <xf numFmtId="166" fontId="29" fillId="17" borderId="21" xfId="1" applyNumberFormat="1" applyFont="1" applyFill="1" applyBorder="1"/>
    <xf numFmtId="165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Alignment="1">
      <alignment vertical="center"/>
    </xf>
    <xf numFmtId="166" fontId="15" fillId="0" borderId="15" xfId="4" applyNumberFormat="1" applyFont="1" applyFill="1" applyBorder="1"/>
    <xf numFmtId="166" fontId="23" fillId="6" borderId="41" xfId="4" applyNumberFormat="1" applyFont="1" applyFill="1" applyBorder="1"/>
    <xf numFmtId="166" fontId="23" fillId="7" borderId="42" xfId="3" applyNumberFormat="1" applyFont="1" applyFill="1" applyBorder="1"/>
    <xf numFmtId="166" fontId="19" fillId="0" borderId="35" xfId="1" applyNumberFormat="1" applyFont="1" applyBorder="1"/>
    <xf numFmtId="166" fontId="35" fillId="7" borderId="34" xfId="3" applyNumberFormat="1" applyFont="1" applyFill="1" applyBorder="1" applyAlignment="1">
      <alignment vertical="center"/>
    </xf>
    <xf numFmtId="166" fontId="35" fillId="6" borderId="7" xfId="4" applyNumberFormat="1" applyFont="1" applyFill="1" applyBorder="1"/>
    <xf numFmtId="166" fontId="34" fillId="14" borderId="13" xfId="1" applyNumberFormat="1" applyFont="1" applyFill="1" applyBorder="1"/>
    <xf numFmtId="43" fontId="19" fillId="0" borderId="14" xfId="1" applyFont="1" applyBorder="1"/>
    <xf numFmtId="166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6" fontId="29" fillId="0" borderId="5" xfId="1" applyNumberFormat="1" applyFont="1" applyBorder="1"/>
    <xf numFmtId="166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6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6" fontId="19" fillId="0" borderId="19" xfId="13" applyNumberFormat="1" applyFont="1" applyBorder="1"/>
    <xf numFmtId="166" fontId="19" fillId="0" borderId="20" xfId="13" applyNumberFormat="1" applyFont="1" applyBorder="1"/>
    <xf numFmtId="166" fontId="22" fillId="13" borderId="0" xfId="13" applyNumberFormat="1" applyFont="1" applyFill="1"/>
    <xf numFmtId="165" fontId="19" fillId="0" borderId="14" xfId="13" applyNumberFormat="1" applyFont="1" applyBorder="1"/>
    <xf numFmtId="166" fontId="15" fillId="0" borderId="30" xfId="13" applyNumberFormat="1" applyFont="1" applyBorder="1"/>
    <xf numFmtId="166" fontId="15" fillId="0" borderId="0" xfId="13" applyNumberFormat="1" applyFont="1"/>
    <xf numFmtId="165" fontId="15" fillId="0" borderId="15" xfId="13" applyNumberFormat="1" applyFont="1" applyBorder="1"/>
    <xf numFmtId="164" fontId="4" fillId="0" borderId="0" xfId="12" applyNumberFormat="1" applyFont="1"/>
    <xf numFmtId="166" fontId="19" fillId="0" borderId="17" xfId="13" applyNumberFormat="1" applyFont="1" applyBorder="1"/>
    <xf numFmtId="166" fontId="19" fillId="0" borderId="18" xfId="13" applyNumberFormat="1" applyFont="1" applyBorder="1"/>
    <xf numFmtId="166" fontId="19" fillId="14" borderId="22" xfId="13" applyNumberFormat="1" applyFont="1" applyFill="1" applyBorder="1"/>
    <xf numFmtId="166" fontId="19" fillId="14" borderId="23" xfId="13" applyNumberFormat="1" applyFont="1" applyFill="1" applyBorder="1"/>
    <xf numFmtId="166" fontId="22" fillId="14" borderId="22" xfId="13" applyNumberFormat="1" applyFont="1" applyFill="1" applyBorder="1"/>
    <xf numFmtId="166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6" fontId="19" fillId="14" borderId="13" xfId="13" applyNumberFormat="1" applyFont="1" applyFill="1" applyBorder="1"/>
    <xf numFmtId="166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6" fontId="22" fillId="13" borderId="29" xfId="13" applyNumberFormat="1" applyFont="1" applyFill="1" applyBorder="1"/>
    <xf numFmtId="166" fontId="22" fillId="13" borderId="14" xfId="13" applyNumberFormat="1" applyFont="1" applyFill="1" applyBorder="1"/>
    <xf numFmtId="166" fontId="19" fillId="0" borderId="15" xfId="13" applyNumberFormat="1" applyFont="1" applyBorder="1"/>
    <xf numFmtId="166" fontId="22" fillId="13" borderId="16" xfId="13" applyNumberFormat="1" applyFont="1" applyFill="1" applyBorder="1"/>
    <xf numFmtId="165" fontId="19" fillId="0" borderId="16" xfId="13" applyNumberFormat="1" applyFont="1" applyBorder="1"/>
    <xf numFmtId="166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6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6" fontId="16" fillId="0" borderId="19" xfId="13" applyNumberFormat="1" applyFont="1" applyBorder="1"/>
    <xf numFmtId="166" fontId="16" fillId="0" borderId="0" xfId="13" applyNumberFormat="1" applyFont="1"/>
    <xf numFmtId="166" fontId="16" fillId="0" borderId="14" xfId="13" applyNumberFormat="1" applyFont="1" applyBorder="1"/>
    <xf numFmtId="165" fontId="16" fillId="0" borderId="14" xfId="13" applyNumberFormat="1" applyFont="1" applyBorder="1"/>
    <xf numFmtId="166" fontId="16" fillId="0" borderId="16" xfId="13" applyNumberFormat="1" applyFont="1" applyBorder="1"/>
    <xf numFmtId="166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6" fontId="29" fillId="0" borderId="19" xfId="13" applyNumberFormat="1" applyFont="1" applyBorder="1"/>
    <xf numFmtId="166" fontId="29" fillId="0" borderId="0" xfId="13" applyNumberFormat="1" applyFont="1"/>
    <xf numFmtId="165" fontId="29" fillId="0" borderId="15" xfId="13" applyNumberFormat="1" applyFont="1" applyBorder="1"/>
    <xf numFmtId="166" fontId="29" fillId="17" borderId="12" xfId="7" applyNumberFormat="1" applyFont="1" applyFill="1" applyBorder="1"/>
    <xf numFmtId="166" fontId="28" fillId="17" borderId="21" xfId="7" applyNumberFormat="1" applyFont="1" applyFill="1" applyBorder="1"/>
    <xf numFmtId="165" fontId="29" fillId="17" borderId="13" xfId="7" applyNumberFormat="1" applyFont="1" applyFill="1" applyBorder="1"/>
    <xf numFmtId="166" fontId="29" fillId="0" borderId="5" xfId="13" applyNumberFormat="1" applyFont="1" applyBorder="1"/>
    <xf numFmtId="166" fontId="29" fillId="17" borderId="32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166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6" fontId="29" fillId="0" borderId="14" xfId="13" applyNumberFormat="1" applyFont="1" applyBorder="1"/>
    <xf numFmtId="165" fontId="29" fillId="0" borderId="14" xfId="13" applyNumberFormat="1" applyFont="1" applyBorder="1"/>
    <xf numFmtId="166" fontId="29" fillId="0" borderId="16" xfId="13" applyNumberFormat="1" applyFont="1" applyBorder="1"/>
    <xf numFmtId="166" fontId="29" fillId="0" borderId="7" xfId="13" applyNumberFormat="1" applyFont="1" applyBorder="1"/>
    <xf numFmtId="166" fontId="29" fillId="0" borderId="24" xfId="13" applyNumberFormat="1" applyFont="1" applyBorder="1"/>
    <xf numFmtId="166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6" fontId="15" fillId="0" borderId="20" xfId="1" applyNumberFormat="1" applyFont="1" applyBorder="1"/>
    <xf numFmtId="166" fontId="15" fillId="7" borderId="43" xfId="3" applyNumberFormat="1" applyFont="1" applyFill="1" applyBorder="1"/>
    <xf numFmtId="166" fontId="15" fillId="7" borderId="44" xfId="3" applyNumberFormat="1" applyFont="1" applyFill="1" applyBorder="1" applyAlignment="1">
      <alignment vertical="center"/>
    </xf>
    <xf numFmtId="166" fontId="15" fillId="0" borderId="20" xfId="13" applyNumberFormat="1" applyFont="1" applyBorder="1"/>
    <xf numFmtId="166" fontId="24" fillId="6" borderId="0" xfId="4" applyNumberFormat="1" applyFont="1" applyFill="1"/>
    <xf numFmtId="166" fontId="35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4" fillId="7" borderId="12" xfId="3" applyNumberFormat="1" applyFont="1" applyFill="1" applyBorder="1"/>
    <xf numFmtId="166" fontId="35" fillId="6" borderId="0" xfId="4" applyNumberFormat="1" applyFont="1" applyFill="1"/>
    <xf numFmtId="166" fontId="35" fillId="7" borderId="32" xfId="3" applyNumberFormat="1" applyFont="1" applyFill="1" applyBorder="1" applyAlignment="1">
      <alignment vertical="center"/>
    </xf>
    <xf numFmtId="166" fontId="15" fillId="10" borderId="14" xfId="4" applyNumberFormat="1" applyFont="1" applyFill="1" applyBorder="1"/>
    <xf numFmtId="166" fontId="15" fillId="7" borderId="21" xfId="3" applyNumberFormat="1" applyFont="1" applyFill="1" applyBorder="1"/>
    <xf numFmtId="166" fontId="15" fillId="7" borderId="34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24" fillId="6" borderId="45" xfId="4" applyNumberFormat="1" applyFont="1" applyFill="1" applyBorder="1"/>
    <xf numFmtId="166" fontId="15" fillId="10" borderId="45" xfId="4" applyNumberFormat="1" applyFont="1" applyFill="1" applyBorder="1"/>
    <xf numFmtId="166" fontId="35" fillId="6" borderId="45" xfId="4" applyNumberFormat="1" applyFont="1" applyFill="1" applyBorder="1"/>
    <xf numFmtId="166" fontId="24" fillId="6" borderId="46" xfId="4" applyNumberFormat="1" applyFont="1" applyFill="1" applyBorder="1"/>
    <xf numFmtId="166" fontId="15" fillId="10" borderId="46" xfId="4" applyNumberFormat="1" applyFont="1" applyFill="1" applyBorder="1"/>
    <xf numFmtId="166" fontId="35" fillId="6" borderId="46" xfId="4" applyNumberFormat="1" applyFont="1" applyFill="1" applyBorder="1"/>
    <xf numFmtId="166" fontId="23" fillId="6" borderId="45" xfId="4" applyNumberFormat="1" applyFont="1" applyFill="1" applyBorder="1"/>
    <xf numFmtId="166" fontId="23" fillId="6" borderId="46" xfId="4" applyNumberFormat="1" applyFont="1" applyFill="1" applyBorder="1"/>
    <xf numFmtId="166" fontId="15" fillId="0" borderId="31" xfId="1" applyNumberFormat="1" applyFont="1" applyBorder="1"/>
    <xf numFmtId="166" fontId="15" fillId="0" borderId="18" xfId="1" applyNumberFormat="1" applyFont="1" applyBorder="1"/>
    <xf numFmtId="166" fontId="15" fillId="0" borderId="2" xfId="1" applyNumberFormat="1" applyFont="1" applyBorder="1"/>
    <xf numFmtId="166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166" fontId="28" fillId="17" borderId="47" xfId="7" applyNumberFormat="1" applyFont="1" applyFill="1" applyBorder="1" applyAlignment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43" fontId="37" fillId="0" borderId="0" xfId="1" applyFont="1"/>
    <xf numFmtId="0" fontId="40" fillId="0" borderId="0" xfId="0" applyFont="1"/>
    <xf numFmtId="0" fontId="42" fillId="0" borderId="0" xfId="0" applyFont="1"/>
    <xf numFmtId="43" fontId="42" fillId="0" borderId="0" xfId="1" applyFont="1"/>
    <xf numFmtId="0" fontId="41" fillId="0" borderId="0" xfId="0" applyFont="1"/>
    <xf numFmtId="0" fontId="43" fillId="0" borderId="0" xfId="0" applyFont="1"/>
    <xf numFmtId="43" fontId="43" fillId="0" borderId="0" xfId="1" applyFont="1"/>
    <xf numFmtId="0" fontId="40" fillId="0" borderId="7" xfId="0" applyFont="1" applyBorder="1" applyAlignment="1">
      <alignment horizontal="center"/>
    </xf>
    <xf numFmtId="43" fontId="40" fillId="0" borderId="3" xfId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43" fontId="41" fillId="0" borderId="3" xfId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8" xfId="0" applyFont="1" applyBorder="1"/>
    <xf numFmtId="0" fontId="40" fillId="0" borderId="10" xfId="0" applyFont="1" applyBorder="1"/>
    <xf numFmtId="0" fontId="40" fillId="13" borderId="3" xfId="6" applyFont="1" applyFill="1" applyBorder="1"/>
    <xf numFmtId="43" fontId="40" fillId="0" borderId="15" xfId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/>
    <xf numFmtId="0" fontId="41" fillId="6" borderId="14" xfId="4" applyFont="1" applyFill="1" applyBorder="1"/>
    <xf numFmtId="0" fontId="41" fillId="10" borderId="15" xfId="4" applyFont="1" applyFill="1" applyBorder="1"/>
    <xf numFmtId="0" fontId="41" fillId="6" borderId="15" xfId="4" applyFont="1" applyFill="1" applyBorder="1"/>
    <xf numFmtId="43" fontId="41" fillId="0" borderId="15" xfId="1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43" fontId="40" fillId="0" borderId="6" xfId="1" applyFont="1" applyBorder="1"/>
    <xf numFmtId="0" fontId="41" fillId="0" borderId="16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1" fillId="6" borderId="16" xfId="4" applyFont="1" applyFill="1" applyBorder="1" applyAlignment="1">
      <alignment horizontal="center"/>
    </xf>
    <xf numFmtId="0" fontId="44" fillId="0" borderId="16" xfId="0" applyFont="1" applyBorder="1" applyAlignment="1">
      <alignment horizontal="center"/>
    </xf>
    <xf numFmtId="43" fontId="41" fillId="0" borderId="6" xfId="1" applyFont="1" applyBorder="1"/>
    <xf numFmtId="0" fontId="42" fillId="0" borderId="19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6" fillId="13" borderId="15" xfId="6" applyFont="1" applyFill="1" applyBorder="1" applyAlignment="1">
      <alignment horizontal="center"/>
    </xf>
    <xf numFmtId="43" fontId="42" fillId="0" borderId="15" xfId="1" applyFont="1" applyBorder="1"/>
    <xf numFmtId="0" fontId="47" fillId="0" borderId="3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3" fillId="6" borderId="14" xfId="4" applyFont="1" applyFill="1" applyBorder="1" applyAlignment="1">
      <alignment horizontal="center"/>
    </xf>
    <xf numFmtId="0" fontId="43" fillId="0" borderId="15" xfId="4" applyFont="1" applyFill="1" applyBorder="1" applyAlignment="1">
      <alignment horizontal="center"/>
    </xf>
    <xf numFmtId="0" fontId="43" fillId="6" borderId="15" xfId="4" applyFont="1" applyFill="1" applyBorder="1" applyAlignment="1">
      <alignment horizontal="center"/>
    </xf>
    <xf numFmtId="43" fontId="43" fillId="0" borderId="3" xfId="1" applyFont="1" applyBorder="1"/>
    <xf numFmtId="166" fontId="42" fillId="0" borderId="19" xfId="1" applyNumberFormat="1" applyFont="1" applyBorder="1"/>
    <xf numFmtId="166" fontId="42" fillId="0" borderId="20" xfId="1" applyNumberFormat="1" applyFont="1" applyBorder="1"/>
    <xf numFmtId="166" fontId="46" fillId="13" borderId="0" xfId="1" applyNumberFormat="1" applyFont="1" applyFill="1"/>
    <xf numFmtId="165" fontId="42" fillId="0" borderId="14" xfId="1" applyNumberFormat="1" applyFont="1" applyBorder="1"/>
    <xf numFmtId="166" fontId="43" fillId="0" borderId="30" xfId="1" applyNumberFormat="1" applyFont="1" applyBorder="1"/>
    <xf numFmtId="166" fontId="43" fillId="0" borderId="0" xfId="1" applyNumberFormat="1" applyFont="1"/>
    <xf numFmtId="166" fontId="48" fillId="6" borderId="14" xfId="4" applyNumberFormat="1" applyFont="1" applyFill="1" applyBorder="1"/>
    <xf numFmtId="166" fontId="43" fillId="0" borderId="0" xfId="4" applyNumberFormat="1" applyFont="1" applyFill="1"/>
    <xf numFmtId="165" fontId="43" fillId="0" borderId="15" xfId="1" applyNumberFormat="1" applyFont="1" applyBorder="1"/>
    <xf numFmtId="164" fontId="36" fillId="0" borderId="0" xfId="0" applyNumberFormat="1" applyFont="1"/>
    <xf numFmtId="166" fontId="42" fillId="0" borderId="17" xfId="1" applyNumberFormat="1" applyFont="1" applyBorder="1"/>
    <xf numFmtId="166" fontId="42" fillId="0" borderId="18" xfId="1" applyNumberFormat="1" applyFont="1" applyBorder="1"/>
    <xf numFmtId="166" fontId="43" fillId="0" borderId="15" xfId="4" applyNumberFormat="1" applyFont="1" applyFill="1" applyBorder="1"/>
    <xf numFmtId="166" fontId="48" fillId="6" borderId="16" xfId="4" applyNumberFormat="1" applyFont="1" applyFill="1" applyBorder="1"/>
    <xf numFmtId="0" fontId="40" fillId="14" borderId="21" xfId="5" applyFont="1" applyFill="1" applyBorder="1" applyAlignment="1">
      <alignment horizontal="center"/>
    </xf>
    <xf numFmtId="166" fontId="42" fillId="14" borderId="22" xfId="1" applyNumberFormat="1" applyFont="1" applyFill="1" applyBorder="1"/>
    <xf numFmtId="166" fontId="42" fillId="14" borderId="23" xfId="1" applyNumberFormat="1" applyFont="1" applyFill="1" applyBorder="1"/>
    <xf numFmtId="166" fontId="46" fillId="14" borderId="22" xfId="1" applyNumberFormat="1" applyFont="1" applyFill="1" applyBorder="1"/>
    <xf numFmtId="165" fontId="42" fillId="14" borderId="21" xfId="5" applyNumberFormat="1" applyFont="1" applyFill="1" applyBorder="1"/>
    <xf numFmtId="0" fontId="41" fillId="7" borderId="21" xfId="3" applyFont="1" applyFill="1" applyBorder="1" applyAlignment="1">
      <alignment horizontal="center"/>
    </xf>
    <xf numFmtId="166" fontId="43" fillId="7" borderId="23" xfId="3" applyNumberFormat="1" applyFont="1" applyFill="1" applyBorder="1"/>
    <xf numFmtId="166" fontId="43" fillId="7" borderId="12" xfId="3" applyNumberFormat="1" applyFont="1" applyFill="1" applyBorder="1"/>
    <xf numFmtId="166" fontId="48" fillId="7" borderId="21" xfId="3" applyNumberFormat="1" applyFont="1" applyFill="1" applyBorder="1"/>
    <xf numFmtId="165" fontId="43" fillId="7" borderId="13" xfId="3" applyNumberFormat="1" applyFont="1" applyFill="1" applyBorder="1"/>
    <xf numFmtId="166" fontId="43" fillId="0" borderId="2" xfId="1" applyNumberFormat="1" applyFont="1" applyBorder="1"/>
    <xf numFmtId="166" fontId="43" fillId="0" borderId="20" xfId="1" applyNumberFormat="1" applyFont="1" applyBorder="1"/>
    <xf numFmtId="166" fontId="48" fillId="6" borderId="15" xfId="4" applyNumberFormat="1" applyFont="1" applyFill="1" applyBorder="1"/>
    <xf numFmtId="166" fontId="36" fillId="0" borderId="0" xfId="0" applyNumberFormat="1" applyFont="1"/>
    <xf numFmtId="166" fontId="48" fillId="6" borderId="0" xfId="4" applyNumberFormat="1" applyFont="1" applyFill="1"/>
    <xf numFmtId="166" fontId="43" fillId="0" borderId="14" xfId="4" applyNumberFormat="1" applyFont="1" applyFill="1" applyBorder="1"/>
    <xf numFmtId="166" fontId="43" fillId="7" borderId="43" xfId="3" applyNumberFormat="1" applyFont="1" applyFill="1" applyBorder="1"/>
    <xf numFmtId="166" fontId="48" fillId="7" borderId="12" xfId="3" applyNumberFormat="1" applyFont="1" applyFill="1" applyBorder="1"/>
    <xf numFmtId="166" fontId="43" fillId="7" borderId="21" xfId="3" applyNumberFormat="1" applyFont="1" applyFill="1" applyBorder="1"/>
    <xf numFmtId="10" fontId="36" fillId="0" borderId="0" xfId="2" applyNumberFormat="1" applyFont="1"/>
    <xf numFmtId="37" fontId="36" fillId="0" borderId="0" xfId="0" applyNumberFormat="1" applyFont="1" applyAlignment="1">
      <alignment vertical="center"/>
    </xf>
    <xf numFmtId="37" fontId="40" fillId="14" borderId="25" xfId="5" applyNumberFormat="1" applyFont="1" applyFill="1" applyBorder="1" applyAlignment="1">
      <alignment horizontal="center" vertical="center"/>
    </xf>
    <xf numFmtId="166" fontId="42" fillId="14" borderId="13" xfId="1" applyNumberFormat="1" applyFont="1" applyFill="1" applyBorder="1"/>
    <xf numFmtId="166" fontId="46" fillId="14" borderId="13" xfId="1" applyNumberFormat="1" applyFont="1" applyFill="1" applyBorder="1"/>
    <xf numFmtId="0" fontId="49" fillId="0" borderId="0" xfId="0" applyFont="1" applyAlignment="1">
      <alignment vertical="center"/>
    </xf>
    <xf numFmtId="37" fontId="41" fillId="7" borderId="25" xfId="3" applyNumberFormat="1" applyFont="1" applyFill="1" applyBorder="1" applyAlignment="1">
      <alignment horizontal="center" vertical="center"/>
    </xf>
    <xf numFmtId="166" fontId="43" fillId="7" borderId="32" xfId="3" applyNumberFormat="1" applyFont="1" applyFill="1" applyBorder="1" applyAlignment="1">
      <alignment vertical="center"/>
    </xf>
    <xf numFmtId="166" fontId="43" fillId="7" borderId="44" xfId="3" applyNumberFormat="1" applyFont="1" applyFill="1" applyBorder="1" applyAlignment="1">
      <alignment vertical="center"/>
    </xf>
    <xf numFmtId="166" fontId="48" fillId="7" borderId="32" xfId="3" applyNumberFormat="1" applyFont="1" applyFill="1" applyBorder="1" applyAlignment="1">
      <alignment vertical="center"/>
    </xf>
    <xf numFmtId="166" fontId="43" fillId="7" borderId="34" xfId="3" applyNumberFormat="1" applyFont="1" applyFill="1" applyBorder="1" applyAlignment="1">
      <alignment vertical="center"/>
    </xf>
    <xf numFmtId="166" fontId="48" fillId="7" borderId="34" xfId="3" applyNumberFormat="1" applyFont="1" applyFill="1" applyBorder="1" applyAlignment="1">
      <alignment vertical="center"/>
    </xf>
    <xf numFmtId="165" fontId="43" fillId="7" borderId="28" xfId="3" applyNumberFormat="1" applyFont="1" applyFill="1" applyBorder="1" applyAlignment="1">
      <alignment vertical="center"/>
    </xf>
    <xf numFmtId="166" fontId="46" fillId="13" borderId="29" xfId="1" applyNumberFormat="1" applyFont="1" applyFill="1" applyBorder="1"/>
    <xf numFmtId="166" fontId="46" fillId="13" borderId="14" xfId="1" applyNumberFormat="1" applyFont="1" applyFill="1" applyBorder="1"/>
    <xf numFmtId="166" fontId="42" fillId="0" borderId="15" xfId="1" applyNumberFormat="1" applyFont="1" applyBorder="1"/>
    <xf numFmtId="166" fontId="46" fillId="13" borderId="16" xfId="1" applyNumberFormat="1" applyFont="1" applyFill="1" applyBorder="1"/>
    <xf numFmtId="165" fontId="42" fillId="0" borderId="16" xfId="1" applyNumberFormat="1" applyFont="1" applyBorder="1"/>
    <xf numFmtId="0" fontId="41" fillId="7" borderId="21" xfId="5" applyFont="1" applyFill="1" applyBorder="1" applyAlignment="1">
      <alignment horizontal="center"/>
    </xf>
    <xf numFmtId="166" fontId="50" fillId="14" borderId="22" xfId="1" applyNumberFormat="1" applyFont="1" applyFill="1" applyBorder="1"/>
    <xf numFmtId="166" fontId="51" fillId="7" borderId="12" xfId="3" applyNumberFormat="1" applyFont="1" applyFill="1" applyBorder="1"/>
    <xf numFmtId="166" fontId="51" fillId="7" borderId="21" xfId="3" applyNumberFormat="1" applyFont="1" applyFill="1" applyBorder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13" borderId="15" xfId="6" applyFont="1" applyFill="1" applyBorder="1" applyAlignment="1">
      <alignment horizontal="center"/>
    </xf>
    <xf numFmtId="166" fontId="48" fillId="6" borderId="7" xfId="4" applyNumberFormat="1" applyFont="1" applyFill="1" applyBorder="1"/>
    <xf numFmtId="0" fontId="43" fillId="10" borderId="15" xfId="4" applyFont="1" applyFill="1" applyBorder="1" applyAlignment="1">
      <alignment horizontal="center"/>
    </xf>
    <xf numFmtId="166" fontId="43" fillId="10" borderId="15" xfId="4" applyNumberFormat="1" applyFont="1" applyFill="1" applyBorder="1"/>
    <xf numFmtId="166" fontId="43" fillId="10" borderId="0" xfId="4" applyNumberFormat="1" applyFont="1" applyFill="1"/>
    <xf numFmtId="0" fontId="53" fillId="0" borderId="0" xfId="0" applyFont="1"/>
    <xf numFmtId="0" fontId="54" fillId="0" borderId="0" xfId="0" applyFont="1"/>
    <xf numFmtId="43" fontId="54" fillId="0" borderId="0" xfId="1" applyFont="1" applyAlignment="1">
      <alignment horizontal="right"/>
    </xf>
    <xf numFmtId="0" fontId="53" fillId="0" borderId="7" xfId="0" applyFont="1" applyBorder="1" applyAlignment="1">
      <alignment horizontal="center"/>
    </xf>
    <xf numFmtId="43" fontId="53" fillId="0" borderId="7" xfId="1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8" xfId="0" applyFont="1" applyBorder="1"/>
    <xf numFmtId="0" fontId="53" fillId="11" borderId="7" xfId="8" applyFont="1" applyFill="1" applyBorder="1"/>
    <xf numFmtId="0" fontId="53" fillId="0" borderId="7" xfId="0" applyFont="1" applyBorder="1"/>
    <xf numFmtId="43" fontId="53" fillId="0" borderId="14" xfId="1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3" fillId="11" borderId="16" xfId="8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43" fontId="56" fillId="0" borderId="16" xfId="1" applyFont="1" applyBorder="1"/>
    <xf numFmtId="0" fontId="57" fillId="0" borderId="19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4" fillId="11" borderId="14" xfId="8" applyFont="1" applyFill="1" applyBorder="1" applyAlignment="1">
      <alignment horizontal="center"/>
    </xf>
    <xf numFmtId="0" fontId="57" fillId="0" borderId="14" xfId="0" applyFont="1" applyBorder="1" applyAlignment="1">
      <alignment horizontal="center"/>
    </xf>
    <xf numFmtId="43" fontId="54" fillId="0" borderId="7" xfId="1" applyFont="1" applyBorder="1"/>
    <xf numFmtId="166" fontId="54" fillId="0" borderId="19" xfId="1" applyNumberFormat="1" applyFont="1" applyBorder="1"/>
    <xf numFmtId="166" fontId="54" fillId="0" borderId="0" xfId="1" applyNumberFormat="1" applyFont="1"/>
    <xf numFmtId="166" fontId="58" fillId="11" borderId="14" xfId="8" applyNumberFormat="1" applyFont="1" applyFill="1" applyBorder="1"/>
    <xf numFmtId="166" fontId="54" fillId="0" borderId="14" xfId="1" applyNumberFormat="1" applyFont="1" applyBorder="1"/>
    <xf numFmtId="165" fontId="54" fillId="0" borderId="14" xfId="1" applyNumberFormat="1" applyFont="1" applyBorder="1"/>
    <xf numFmtId="0" fontId="53" fillId="12" borderId="21" xfId="7" applyFont="1" applyFill="1" applyBorder="1" applyAlignment="1">
      <alignment horizontal="center"/>
    </xf>
    <xf numFmtId="166" fontId="54" fillId="12" borderId="22" xfId="7" applyNumberFormat="1" applyFont="1" applyFill="1" applyBorder="1"/>
    <xf numFmtId="166" fontId="54" fillId="12" borderId="23" xfId="7" applyNumberFormat="1" applyFont="1" applyFill="1" applyBorder="1"/>
    <xf numFmtId="166" fontId="58" fillId="12" borderId="22" xfId="7" applyNumberFormat="1" applyFont="1" applyFill="1" applyBorder="1"/>
    <xf numFmtId="165" fontId="54" fillId="12" borderId="21" xfId="7" applyNumberFormat="1" applyFont="1" applyFill="1" applyBorder="1"/>
    <xf numFmtId="166" fontId="58" fillId="11" borderId="7" xfId="8" applyNumberFormat="1" applyFont="1" applyFill="1" applyBorder="1"/>
    <xf numFmtId="166" fontId="58" fillId="11" borderId="16" xfId="8" applyNumberFormat="1" applyFont="1" applyFill="1" applyBorder="1"/>
    <xf numFmtId="166" fontId="58" fillId="11" borderId="24" xfId="8" applyNumberFormat="1" applyFont="1" applyFill="1" applyBorder="1"/>
    <xf numFmtId="166" fontId="54" fillId="0" borderId="16" xfId="1" applyNumberFormat="1" applyFont="1" applyBorder="1"/>
    <xf numFmtId="37" fontId="53" fillId="12" borderId="25" xfId="7" applyNumberFormat="1" applyFont="1" applyFill="1" applyBorder="1" applyAlignment="1">
      <alignment horizontal="center" vertical="center"/>
    </xf>
    <xf numFmtId="166" fontId="54" fillId="12" borderId="26" xfId="7" applyNumberFormat="1" applyFont="1" applyFill="1" applyBorder="1" applyAlignment="1">
      <alignment vertical="center"/>
    </xf>
    <xf numFmtId="166" fontId="58" fillId="12" borderId="25" xfId="7" applyNumberFormat="1" applyFont="1" applyFill="1" applyBorder="1" applyAlignment="1">
      <alignment vertical="center"/>
    </xf>
    <xf numFmtId="166" fontId="54" fillId="12" borderId="25" xfId="7" applyNumberFormat="1" applyFont="1" applyFill="1" applyBorder="1" applyAlignment="1">
      <alignment vertical="center"/>
    </xf>
    <xf numFmtId="165" fontId="54" fillId="12" borderId="28" xfId="7" applyNumberFormat="1" applyFont="1" applyFill="1" applyBorder="1" applyAlignment="1">
      <alignment vertical="center"/>
    </xf>
    <xf numFmtId="166" fontId="54" fillId="0" borderId="7" xfId="1" applyNumberFormat="1" applyFont="1" applyBorder="1"/>
    <xf numFmtId="166" fontId="53" fillId="12" borderId="22" xfId="7" applyNumberFormat="1" applyFont="1" applyFill="1" applyBorder="1"/>
    <xf numFmtId="0" fontId="53" fillId="0" borderId="0" xfId="0" applyFont="1" applyAlignment="1">
      <alignment horizontal="left"/>
    </xf>
    <xf numFmtId="43" fontId="53" fillId="0" borderId="16" xfId="1" applyFont="1" applyBorder="1"/>
    <xf numFmtId="0" fontId="36" fillId="0" borderId="0" xfId="0" applyFont="1" applyAlignment="1">
      <alignment vertical="center"/>
    </xf>
    <xf numFmtId="43" fontId="37" fillId="0" borderId="0" xfId="1" applyFont="1" applyAlignment="1">
      <alignment vertical="center"/>
    </xf>
    <xf numFmtId="0" fontId="37" fillId="0" borderId="0" xfId="0" applyFont="1" applyAlignment="1">
      <alignment vertical="center"/>
    </xf>
    <xf numFmtId="0" fontId="53" fillId="11" borderId="15" xfId="8" applyFont="1" applyFill="1" applyBorder="1"/>
    <xf numFmtId="0" fontId="53" fillId="11" borderId="6" xfId="8" applyFont="1" applyFill="1" applyBorder="1" applyAlignment="1">
      <alignment horizontal="center"/>
    </xf>
    <xf numFmtId="0" fontId="54" fillId="11" borderId="0" xfId="8" applyFont="1" applyFill="1" applyAlignment="1">
      <alignment horizontal="center"/>
    </xf>
    <xf numFmtId="166" fontId="58" fillId="11" borderId="0" xfId="8" applyNumberFormat="1" applyFont="1" applyFill="1"/>
    <xf numFmtId="0" fontId="56" fillId="0" borderId="0" xfId="0" applyFont="1"/>
    <xf numFmtId="0" fontId="60" fillId="0" borderId="0" xfId="0" applyFont="1"/>
    <xf numFmtId="43" fontId="60" fillId="0" borderId="0" xfId="1" applyFont="1" applyAlignment="1">
      <alignment horizontal="right"/>
    </xf>
    <xf numFmtId="0" fontId="56" fillId="0" borderId="7" xfId="0" applyFont="1" applyBorder="1" applyAlignment="1">
      <alignment horizontal="center"/>
    </xf>
    <xf numFmtId="0" fontId="56" fillId="16" borderId="12" xfId="8" applyFont="1" applyFill="1" applyBorder="1" applyAlignment="1">
      <alignment horizontal="centerContinuous"/>
    </xf>
    <xf numFmtId="0" fontId="56" fillId="16" borderId="13" xfId="8" applyFont="1" applyFill="1" applyBorder="1" applyAlignment="1">
      <alignment horizontal="centerContinuous"/>
    </xf>
    <xf numFmtId="0" fontId="56" fillId="16" borderId="11" xfId="8" applyFont="1" applyFill="1" applyBorder="1" applyAlignment="1">
      <alignment horizontal="centerContinuous"/>
    </xf>
    <xf numFmtId="43" fontId="56" fillId="0" borderId="7" xfId="1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56" fillId="0" borderId="8" xfId="0" applyFont="1" applyBorder="1"/>
    <xf numFmtId="0" fontId="56" fillId="16" borderId="7" xfId="8" applyFont="1" applyFill="1" applyBorder="1"/>
    <xf numFmtId="0" fontId="56" fillId="0" borderId="7" xfId="0" applyFont="1" applyBorder="1"/>
    <xf numFmtId="43" fontId="56" fillId="0" borderId="14" xfId="1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56" fillId="16" borderId="16" xfId="8" applyFont="1" applyFill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0" fillId="16" borderId="14" xfId="8" applyFont="1" applyFill="1" applyBorder="1" applyAlignment="1">
      <alignment horizontal="center"/>
    </xf>
    <xf numFmtId="0" fontId="62" fillId="0" borderId="14" xfId="0" applyFont="1" applyBorder="1" applyAlignment="1">
      <alignment horizontal="center"/>
    </xf>
    <xf numFmtId="43" fontId="60" fillId="0" borderId="7" xfId="1" applyFont="1" applyBorder="1"/>
    <xf numFmtId="166" fontId="60" fillId="0" borderId="19" xfId="1" applyNumberFormat="1" applyFont="1" applyBorder="1"/>
    <xf numFmtId="166" fontId="60" fillId="0" borderId="0" xfId="1" applyNumberFormat="1" applyFont="1"/>
    <xf numFmtId="166" fontId="56" fillId="16" borderId="14" xfId="8" applyNumberFormat="1" applyFont="1" applyFill="1" applyBorder="1"/>
    <xf numFmtId="166" fontId="60" fillId="0" borderId="14" xfId="1" applyNumberFormat="1" applyFont="1" applyBorder="1"/>
    <xf numFmtId="165" fontId="60" fillId="0" borderId="14" xfId="1" applyNumberFormat="1" applyFont="1" applyBorder="1"/>
    <xf numFmtId="0" fontId="56" fillId="17" borderId="21" xfId="7" applyFont="1" applyFill="1" applyBorder="1" applyAlignment="1">
      <alignment horizontal="center"/>
    </xf>
    <xf numFmtId="166" fontId="60" fillId="17" borderId="22" xfId="7" applyNumberFormat="1" applyFont="1" applyFill="1" applyBorder="1"/>
    <xf numFmtId="166" fontId="60" fillId="17" borderId="23" xfId="7" applyNumberFormat="1" applyFont="1" applyFill="1" applyBorder="1"/>
    <xf numFmtId="166" fontId="56" fillId="17" borderId="22" xfId="7" applyNumberFormat="1" applyFont="1" applyFill="1" applyBorder="1"/>
    <xf numFmtId="165" fontId="60" fillId="17" borderId="21" xfId="7" applyNumberFormat="1" applyFont="1" applyFill="1" applyBorder="1"/>
    <xf numFmtId="166" fontId="56" fillId="16" borderId="24" xfId="8" applyNumberFormat="1" applyFont="1" applyFill="1" applyBorder="1"/>
    <xf numFmtId="166" fontId="60" fillId="0" borderId="16" xfId="1" applyNumberFormat="1" applyFont="1" applyBorder="1"/>
    <xf numFmtId="37" fontId="56" fillId="17" borderId="25" xfId="7" applyNumberFormat="1" applyFont="1" applyFill="1" applyBorder="1" applyAlignment="1">
      <alignment horizontal="center" vertical="center"/>
    </xf>
    <xf numFmtId="166" fontId="60" fillId="17" borderId="26" xfId="7" applyNumberFormat="1" applyFont="1" applyFill="1" applyBorder="1" applyAlignment="1">
      <alignment vertical="center"/>
    </xf>
    <xf numFmtId="166" fontId="56" fillId="17" borderId="25" xfId="7" applyNumberFormat="1" applyFont="1" applyFill="1" applyBorder="1" applyAlignment="1">
      <alignment vertical="center"/>
    </xf>
    <xf numFmtId="166" fontId="60" fillId="17" borderId="25" xfId="7" applyNumberFormat="1" applyFont="1" applyFill="1" applyBorder="1" applyAlignment="1">
      <alignment vertical="center"/>
    </xf>
    <xf numFmtId="165" fontId="60" fillId="17" borderId="28" xfId="7" applyNumberFormat="1" applyFont="1" applyFill="1" applyBorder="1" applyAlignment="1">
      <alignment vertical="center"/>
    </xf>
    <xf numFmtId="166" fontId="60" fillId="0" borderId="7" xfId="1" applyNumberFormat="1" applyFont="1" applyBorder="1"/>
    <xf numFmtId="0" fontId="56" fillId="0" borderId="0" xfId="0" applyFont="1" applyAlignment="1">
      <alignment horizontal="left"/>
    </xf>
    <xf numFmtId="0" fontId="56" fillId="0" borderId="14" xfId="0" applyFont="1" applyBorder="1" applyAlignment="1">
      <alignment horizontal="center" vertical="center"/>
    </xf>
    <xf numFmtId="166" fontId="63" fillId="0" borderId="19" xfId="1" applyNumberFormat="1" applyFont="1" applyBorder="1" applyAlignment="1">
      <alignment vertical="center"/>
    </xf>
    <xf numFmtId="166" fontId="63" fillId="0" borderId="39" xfId="1" applyNumberFormat="1" applyFont="1" applyBorder="1" applyAlignment="1">
      <alignment vertical="center"/>
    </xf>
    <xf numFmtId="166" fontId="56" fillId="16" borderId="14" xfId="8" applyNumberFormat="1" applyFont="1" applyFill="1" applyBorder="1" applyAlignment="1">
      <alignment vertical="center"/>
    </xf>
    <xf numFmtId="166" fontId="60" fillId="0" borderId="14" xfId="1" applyNumberFormat="1" applyFont="1" applyBorder="1" applyAlignment="1">
      <alignment vertical="center"/>
    </xf>
    <xf numFmtId="166" fontId="60" fillId="0" borderId="17" xfId="1" applyNumberFormat="1" applyFont="1" applyBorder="1"/>
    <xf numFmtId="0" fontId="56" fillId="16" borderId="0" xfId="8" applyFont="1" applyFill="1"/>
    <xf numFmtId="0" fontId="56" fillId="16" borderId="5" xfId="8" applyFont="1" applyFill="1" applyBorder="1" applyAlignment="1">
      <alignment horizontal="center"/>
    </xf>
    <xf numFmtId="0" fontId="60" fillId="16" borderId="0" xfId="8" applyFont="1" applyFill="1" applyAlignment="1">
      <alignment horizontal="center"/>
    </xf>
    <xf numFmtId="166" fontId="56" fillId="16" borderId="0" xfId="8" applyNumberFormat="1" applyFont="1" applyFill="1"/>
    <xf numFmtId="166" fontId="60" fillId="0" borderId="24" xfId="1" applyNumberFormat="1" applyFont="1" applyBorder="1"/>
    <xf numFmtId="166" fontId="56" fillId="16" borderId="7" xfId="8" applyNumberFormat="1" applyFont="1" applyFill="1" applyBorder="1"/>
    <xf numFmtId="166" fontId="60" fillId="0" borderId="5" xfId="1" applyNumberFormat="1" applyFont="1" applyBorder="1"/>
    <xf numFmtId="166" fontId="56" fillId="16" borderId="16" xfId="8" applyNumberFormat="1" applyFont="1" applyFill="1" applyBorder="1"/>
    <xf numFmtId="166" fontId="56" fillId="16" borderId="6" xfId="8" applyNumberFormat="1" applyFont="1" applyFill="1" applyBorder="1"/>
    <xf numFmtId="43" fontId="60" fillId="0" borderId="14" xfId="1" applyFont="1" applyBorder="1"/>
    <xf numFmtId="43" fontId="60" fillId="17" borderId="21" xfId="1" applyFont="1" applyFill="1" applyBorder="1"/>
    <xf numFmtId="43" fontId="60" fillId="0" borderId="14" xfId="1" applyFont="1" applyBorder="1" applyAlignment="1">
      <alignment vertical="center"/>
    </xf>
    <xf numFmtId="43" fontId="60" fillId="0" borderId="16" xfId="1" applyFont="1" applyBorder="1"/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53" fillId="11" borderId="4" xfId="8" applyFont="1" applyFill="1" applyBorder="1" applyAlignment="1">
      <alignment horizontal="center"/>
    </xf>
    <xf numFmtId="0" fontId="53" fillId="11" borderId="5" xfId="8" applyFont="1" applyFill="1" applyBorder="1" applyAlignment="1">
      <alignment horizontal="center"/>
    </xf>
    <xf numFmtId="0" fontId="53" fillId="11" borderId="6" xfId="8" applyFont="1" applyFill="1" applyBorder="1" applyAlignment="1">
      <alignment horizontal="center"/>
    </xf>
    <xf numFmtId="0" fontId="59" fillId="15" borderId="1" xfId="8" applyFont="1" applyFill="1" applyBorder="1" applyAlignment="1">
      <alignment horizontal="center"/>
    </xf>
    <xf numFmtId="0" fontId="59" fillId="15" borderId="2" xfId="8" applyFont="1" applyFill="1" applyBorder="1" applyAlignment="1">
      <alignment horizontal="center"/>
    </xf>
    <xf numFmtId="0" fontId="59" fillId="15" borderId="3" xfId="8" applyFont="1" applyFill="1" applyBorder="1" applyAlignment="1">
      <alignment horizontal="center"/>
    </xf>
    <xf numFmtId="0" fontId="56" fillId="15" borderId="4" xfId="8" applyFont="1" applyFill="1" applyBorder="1" applyAlignment="1">
      <alignment horizontal="center"/>
    </xf>
    <xf numFmtId="0" fontId="56" fillId="15" borderId="5" xfId="8" applyFont="1" applyFill="1" applyBorder="1" applyAlignment="1">
      <alignment horizontal="center"/>
    </xf>
    <xf numFmtId="0" fontId="56" fillId="15" borderId="6" xfId="8" applyFont="1" applyFill="1" applyBorder="1" applyAlignment="1">
      <alignment horizontal="center"/>
    </xf>
    <xf numFmtId="0" fontId="59" fillId="16" borderId="1" xfId="8" applyFont="1" applyFill="1" applyBorder="1" applyAlignment="1">
      <alignment horizontal="center"/>
    </xf>
    <xf numFmtId="0" fontId="59" fillId="16" borderId="2" xfId="8" applyFont="1" applyFill="1" applyBorder="1" applyAlignment="1">
      <alignment horizontal="center"/>
    </xf>
    <xf numFmtId="0" fontId="59" fillId="16" borderId="3" xfId="8" applyFont="1" applyFill="1" applyBorder="1" applyAlignment="1">
      <alignment horizontal="center"/>
    </xf>
    <xf numFmtId="0" fontId="56" fillId="16" borderId="4" xfId="8" applyFont="1" applyFill="1" applyBorder="1" applyAlignment="1">
      <alignment horizontal="center"/>
    </xf>
    <xf numFmtId="0" fontId="56" fillId="16" borderId="5" xfId="8" applyFont="1" applyFill="1" applyBorder="1" applyAlignment="1">
      <alignment horizontal="center"/>
    </xf>
    <xf numFmtId="0" fontId="56" fillId="16" borderId="6" xfId="8" applyFont="1" applyFill="1" applyBorder="1" applyAlignment="1">
      <alignment horizontal="center"/>
    </xf>
    <xf numFmtId="0" fontId="53" fillId="11" borderId="11" xfId="4" applyFont="1" applyFill="1" applyBorder="1" applyAlignment="1">
      <alignment horizontal="center"/>
    </xf>
    <xf numFmtId="0" fontId="53" fillId="11" borderId="12" xfId="4" applyFont="1" applyFill="1" applyBorder="1" applyAlignment="1">
      <alignment horizontal="center"/>
    </xf>
    <xf numFmtId="0" fontId="53" fillId="11" borderId="13" xfId="4" applyFont="1" applyFill="1" applyBorder="1" applyAlignment="1">
      <alignment horizontal="center"/>
    </xf>
    <xf numFmtId="0" fontId="52" fillId="11" borderId="1" xfId="8" applyFont="1" applyFill="1" applyBorder="1" applyAlignment="1">
      <alignment horizontal="center"/>
    </xf>
    <xf numFmtId="0" fontId="52" fillId="11" borderId="2" xfId="8" applyFont="1" applyFill="1" applyBorder="1" applyAlignment="1">
      <alignment horizontal="center"/>
    </xf>
    <xf numFmtId="0" fontId="52" fillId="11" borderId="3" xfId="8" applyFont="1" applyFill="1" applyBorder="1" applyAlignment="1">
      <alignment horizontal="center"/>
    </xf>
    <xf numFmtId="0" fontId="38" fillId="13" borderId="1" xfId="6" applyFont="1" applyFill="1" applyBorder="1" applyAlignment="1">
      <alignment horizontal="center"/>
    </xf>
    <xf numFmtId="0" fontId="38" fillId="13" borderId="2" xfId="6" applyFont="1" applyFill="1" applyBorder="1" applyAlignment="1">
      <alignment horizontal="center"/>
    </xf>
    <xf numFmtId="0" fontId="38" fillId="13" borderId="3" xfId="6" applyFont="1" applyFill="1" applyBorder="1" applyAlignment="1">
      <alignment horizontal="center"/>
    </xf>
    <xf numFmtId="0" fontId="40" fillId="13" borderId="4" xfId="6" applyFont="1" applyFill="1" applyBorder="1" applyAlignment="1">
      <alignment horizontal="center"/>
    </xf>
    <xf numFmtId="0" fontId="40" fillId="13" borderId="5" xfId="6" applyFont="1" applyFill="1" applyBorder="1" applyAlignment="1">
      <alignment horizontal="center"/>
    </xf>
    <xf numFmtId="0" fontId="40" fillId="13" borderId="6" xfId="6" applyFont="1" applyFill="1" applyBorder="1" applyAlignment="1">
      <alignment horizontal="center"/>
    </xf>
    <xf numFmtId="0" fontId="40" fillId="13" borderId="8" xfId="6" applyFont="1" applyFill="1" applyBorder="1" applyAlignment="1">
      <alignment horizontal="center"/>
    </xf>
    <xf numFmtId="0" fontId="40" fillId="13" borderId="9" xfId="6" applyFont="1" applyFill="1" applyBorder="1" applyAlignment="1">
      <alignment horizontal="center"/>
    </xf>
    <xf numFmtId="0" fontId="40" fillId="13" borderId="10" xfId="6" applyFont="1" applyFill="1" applyBorder="1" applyAlignment="1">
      <alignment horizontal="center"/>
    </xf>
    <xf numFmtId="0" fontId="39" fillId="6" borderId="1" xfId="4" applyFont="1" applyFill="1" applyBorder="1" applyAlignment="1">
      <alignment horizontal="center"/>
    </xf>
    <xf numFmtId="0" fontId="39" fillId="6" borderId="2" xfId="4" applyFont="1" applyFill="1" applyBorder="1" applyAlignment="1">
      <alignment horizontal="center"/>
    </xf>
    <xf numFmtId="0" fontId="39" fillId="6" borderId="3" xfId="4" applyFont="1" applyFill="1" applyBorder="1" applyAlignment="1">
      <alignment horizontal="center"/>
    </xf>
    <xf numFmtId="0" fontId="41" fillId="6" borderId="4" xfId="4" applyFont="1" applyFill="1" applyBorder="1" applyAlignment="1">
      <alignment horizontal="center"/>
    </xf>
    <xf numFmtId="0" fontId="41" fillId="6" borderId="5" xfId="4" applyFont="1" applyFill="1" applyBorder="1" applyAlignment="1">
      <alignment horizontal="center"/>
    </xf>
    <xf numFmtId="0" fontId="41" fillId="6" borderId="6" xfId="4" applyFont="1" applyFill="1" applyBorder="1" applyAlignment="1">
      <alignment horizontal="center"/>
    </xf>
    <xf numFmtId="0" fontId="41" fillId="6" borderId="11" xfId="4" applyFont="1" applyFill="1" applyBorder="1" applyAlignment="1">
      <alignment horizontal="center"/>
    </xf>
    <xf numFmtId="0" fontId="41" fillId="6" borderId="12" xfId="4" applyFont="1" applyFill="1" applyBorder="1" applyAlignment="1">
      <alignment horizontal="center"/>
    </xf>
    <xf numFmtId="0" fontId="41" fillId="6" borderId="13" xfId="4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00000000-0005-0000-0000-000007000000}"/>
    <cellStyle name="Comma 9" xfId="13" xr:uid="{00000000-0005-0000-0000-000008000000}"/>
    <cellStyle name="Normal" xfId="0" builtinId="0"/>
    <cellStyle name="Normal 52" xfId="12" xr:uid="{00000000-0005-0000-0000-00000A000000}"/>
    <cellStyle name="Normal 8" xfId="9" xr:uid="{00000000-0005-0000-0000-00000B000000}"/>
    <cellStyle name="Percent" xfId="2" builtinId="5"/>
    <cellStyle name="Percent 3" xfId="11" xr:uid="{00000000-0005-0000-0000-00000D000000}"/>
    <cellStyle name="Percent 4" xfId="14" xr:uid="{00000000-0005-0000-0000-00000E000000}"/>
  </cellStyles>
  <dxfs count="38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35"/>
  <sheetViews>
    <sheetView topLeftCell="C1" zoomScaleNormal="100" workbookViewId="0">
      <selection activeCell="I25" sqref="I25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5" width="12.28515625" style="1" customWidth="1"/>
    <col min="6" max="6" width="11.85546875" style="1" customWidth="1"/>
    <col min="7" max="7" width="12.140625" style="1" customWidth="1"/>
    <col min="8" max="8" width="12" style="1" customWidth="1"/>
    <col min="9" max="9" width="10.7109375" style="2" customWidth="1"/>
    <col min="10" max="10" width="7" style="1" customWidth="1"/>
    <col min="11" max="11" width="9.140625" style="3"/>
    <col min="12" max="12" width="13" style="1" customWidth="1"/>
    <col min="13" max="13" width="11.7109375" style="1" customWidth="1"/>
    <col min="14" max="14" width="12.28515625" style="1" customWidth="1"/>
    <col min="15" max="15" width="14.42578125" style="1" customWidth="1"/>
    <col min="16" max="16" width="12.140625" style="1" customWidth="1"/>
    <col min="17" max="17" width="12" style="1" bestFit="1" customWidth="1"/>
    <col min="18" max="18" width="11.7109375" style="1" customWidth="1"/>
    <col min="19" max="19" width="12" style="1" bestFit="1" customWidth="1"/>
    <col min="20" max="20" width="14.140625" style="1" bestFit="1" customWidth="1"/>
    <col min="21" max="21" width="12" style="1" customWidth="1"/>
    <col min="22" max="22" width="12.7109375" style="1" customWidth="1"/>
    <col min="23" max="23" width="12.85546875" style="2" customWidth="1"/>
    <col min="24" max="16384" width="7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Lcc_BKK!C9+Lcc_DMK!C9</f>
        <v>5315</v>
      </c>
      <c r="D9" s="122">
        <f>Lcc_BKK!D9+Lcc_DMK!D9</f>
        <v>5299</v>
      </c>
      <c r="E9" s="296">
        <f>SUM(C9:D9)</f>
        <v>10614</v>
      </c>
      <c r="F9" s="120">
        <f>Lcc_BKK!F9+Lcc_DMK!F9</f>
        <v>6538</v>
      </c>
      <c r="G9" s="122">
        <f>Lcc_BKK!G9+Lcc_DMK!G9</f>
        <v>6516</v>
      </c>
      <c r="H9" s="296">
        <f>SUM(F9:G9)</f>
        <v>13054</v>
      </c>
      <c r="I9" s="123">
        <f t="shared" ref="I9:I11" si="0">IF(E9=0,0,((H9/E9)-1)*100)</f>
        <v>22.988505747126432</v>
      </c>
      <c r="J9" s="3"/>
      <c r="L9" s="13" t="s">
        <v>10</v>
      </c>
      <c r="M9" s="39">
        <f>Lcc_BKK!M9+Lcc_DMK!M9</f>
        <v>834703</v>
      </c>
      <c r="N9" s="37">
        <f>Lcc_BKK!N9+Lcc_DMK!N9</f>
        <v>861365</v>
      </c>
      <c r="O9" s="301">
        <f t="shared" ref="O9:O11" si="1">SUM(M9:N9)</f>
        <v>1696068</v>
      </c>
      <c r="P9" s="38">
        <f>Lcc_BKK!P9+Lcc_DMK!P9</f>
        <v>2379</v>
      </c>
      <c r="Q9" s="303">
        <f>O9+P9</f>
        <v>1698447</v>
      </c>
      <c r="R9" s="39">
        <f>Lcc_BKK!R9+Lcc_DMK!R9</f>
        <v>1056763</v>
      </c>
      <c r="S9" s="37">
        <f>Lcc_BKK!S9+Lcc_DMK!S9</f>
        <v>1084037</v>
      </c>
      <c r="T9" s="301">
        <f t="shared" ref="T9" si="2">SUM(R9:S9)</f>
        <v>2140800</v>
      </c>
      <c r="U9" s="38">
        <f>Lcc_BKK!U9+Lcc_DMK!U9</f>
        <v>2359</v>
      </c>
      <c r="V9" s="303">
        <f>T9+U9</f>
        <v>2143159</v>
      </c>
      <c r="W9" s="40">
        <f t="shared" ref="W9:W11" si="3">IF(Q9=0,0,((V9/Q9)-1)*100)</f>
        <v>26.183448762310512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Lcc_BKK!C10+Lcc_DMK!C10</f>
        <v>5254</v>
      </c>
      <c r="D10" s="122">
        <f>Lcc_BKK!D10+Lcc_DMK!D10</f>
        <v>5255</v>
      </c>
      <c r="E10" s="296">
        <f t="shared" ref="E10:E24" si="4">SUM(C10:D10)</f>
        <v>10509</v>
      </c>
      <c r="F10" s="120">
        <f>Lcc_BKK!F10+Lcc_DMK!F10</f>
        <v>6112</v>
      </c>
      <c r="G10" s="122">
        <f>Lcc_BKK!G10+Lcc_DMK!G10</f>
        <v>6111</v>
      </c>
      <c r="H10" s="296">
        <f t="shared" ref="H10:H13" si="5">SUM(F10:G10)</f>
        <v>12223</v>
      </c>
      <c r="I10" s="123">
        <f t="shared" si="0"/>
        <v>16.309829669806831</v>
      </c>
      <c r="J10" s="3"/>
      <c r="K10" s="6"/>
      <c r="L10" s="13" t="s">
        <v>11</v>
      </c>
      <c r="M10" s="39">
        <f>Lcc_BKK!M10+Lcc_DMK!M10</f>
        <v>866256</v>
      </c>
      <c r="N10" s="37">
        <f>Lcc_BKK!N10+Lcc_DMK!N10</f>
        <v>854787</v>
      </c>
      <c r="O10" s="301">
        <f t="shared" si="1"/>
        <v>1721043</v>
      </c>
      <c r="P10" s="38">
        <f>Lcc_BKK!P10+Lcc_DMK!P10</f>
        <v>3026</v>
      </c>
      <c r="Q10" s="301">
        <f>O10+P10</f>
        <v>1724069</v>
      </c>
      <c r="R10" s="39">
        <f>Lcc_BKK!R10+Lcc_DMK!R10</f>
        <v>1047409</v>
      </c>
      <c r="S10" s="37">
        <f>Lcc_BKK!S10+Lcc_DMK!S10</f>
        <v>1047458</v>
      </c>
      <c r="T10" s="301">
        <f t="shared" ref="T10:T11" si="6">SUM(R10:S10)</f>
        <v>2094867</v>
      </c>
      <c r="U10" s="38">
        <f>Lcc_BKK!U10+Lcc_DMK!U10</f>
        <v>2758</v>
      </c>
      <c r="V10" s="301">
        <f>T10+U10</f>
        <v>2097625</v>
      </c>
      <c r="W10" s="40">
        <f t="shared" si="3"/>
        <v>21.667114251227758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Lcc_BKK!C11+Lcc_DMK!C11</f>
        <v>5774</v>
      </c>
      <c r="D11" s="125">
        <f>Lcc_BKK!D11+Lcc_DMK!D11</f>
        <v>5757</v>
      </c>
      <c r="E11" s="158">
        <f t="shared" si="4"/>
        <v>11531</v>
      </c>
      <c r="F11" s="124">
        <f>Lcc_BKK!F11+Lcc_DMK!F11</f>
        <v>6494</v>
      </c>
      <c r="G11" s="125">
        <f>Lcc_BKK!G11+Lcc_DMK!G11</f>
        <v>6484</v>
      </c>
      <c r="H11" s="158">
        <f t="shared" si="5"/>
        <v>12978</v>
      </c>
      <c r="I11" s="123">
        <f t="shared" si="0"/>
        <v>12.548781545399358</v>
      </c>
      <c r="J11" s="3"/>
      <c r="K11" s="6"/>
      <c r="L11" s="22" t="s">
        <v>12</v>
      </c>
      <c r="M11" s="39">
        <f>Lcc_BKK!M11+Lcc_DMK!M11</f>
        <v>1008627</v>
      </c>
      <c r="N11" s="37">
        <f>Lcc_BKK!N11+Lcc_DMK!N11</f>
        <v>1002941</v>
      </c>
      <c r="O11" s="301">
        <f t="shared" si="1"/>
        <v>2011568</v>
      </c>
      <c r="P11" s="38">
        <f>Lcc_BKK!P11+Lcc_DMK!P11</f>
        <v>7542</v>
      </c>
      <c r="Q11" s="320">
        <f>O11+P11</f>
        <v>2019110</v>
      </c>
      <c r="R11" s="39">
        <f>Lcc_BKK!R11+Lcc_DMK!R11</f>
        <v>1158728</v>
      </c>
      <c r="S11" s="37">
        <f>Lcc_BKK!S11+Lcc_DMK!S11</f>
        <v>1151726</v>
      </c>
      <c r="T11" s="301">
        <f t="shared" si="6"/>
        <v>2310454</v>
      </c>
      <c r="U11" s="38">
        <f>Lcc_BKK!U11+Lcc_DMK!U11</f>
        <v>4088</v>
      </c>
      <c r="V11" s="320">
        <f>T11+U11</f>
        <v>2314542</v>
      </c>
      <c r="W11" s="40">
        <f t="shared" si="3"/>
        <v>14.631793215822819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16343</v>
      </c>
      <c r="D12" s="129">
        <f t="shared" si="7"/>
        <v>16311</v>
      </c>
      <c r="E12" s="300">
        <f t="shared" si="4"/>
        <v>32654</v>
      </c>
      <c r="F12" s="127">
        <f t="shared" si="7"/>
        <v>19144</v>
      </c>
      <c r="G12" s="129">
        <f t="shared" si="7"/>
        <v>19111</v>
      </c>
      <c r="H12" s="300">
        <f t="shared" si="5"/>
        <v>38255</v>
      </c>
      <c r="I12" s="130">
        <f>IF(E12=0,0,((H12/E12)-1)*100)</f>
        <v>17.152569363630789</v>
      </c>
      <c r="J12" s="3"/>
      <c r="L12" s="41" t="s">
        <v>57</v>
      </c>
      <c r="M12" s="45">
        <f t="shared" ref="M12:Q12" si="8">+M9+M10+M11</f>
        <v>2709586</v>
      </c>
      <c r="N12" s="43">
        <f t="shared" si="8"/>
        <v>2719093</v>
      </c>
      <c r="O12" s="302">
        <f t="shared" si="8"/>
        <v>5428679</v>
      </c>
      <c r="P12" s="43">
        <f t="shared" si="8"/>
        <v>12947</v>
      </c>
      <c r="Q12" s="302">
        <f t="shared" si="8"/>
        <v>5441626</v>
      </c>
      <c r="R12" s="45">
        <f t="shared" ref="R12:V12" si="9">+R9+R10+R11</f>
        <v>3262900</v>
      </c>
      <c r="S12" s="43">
        <f t="shared" si="9"/>
        <v>3283221</v>
      </c>
      <c r="T12" s="302">
        <f t="shared" si="9"/>
        <v>6546121</v>
      </c>
      <c r="U12" s="43">
        <f t="shared" si="9"/>
        <v>9205</v>
      </c>
      <c r="V12" s="302">
        <f t="shared" si="9"/>
        <v>6555326</v>
      </c>
      <c r="W12" s="46">
        <f>IF(Q12=0,0,((V12/Q12)-1)*100)</f>
        <v>20.466309150978045</v>
      </c>
    </row>
    <row r="13" spans="1:23" ht="14.25" thickTop="1" thickBot="1" x14ac:dyDescent="0.25">
      <c r="A13" s="3" t="str">
        <f t="shared" ref="A13:A65" si="10">IF(ISERROR(F13/G13)," ",IF(F13/G13&gt;0.5,IF(F13/G13&lt;1.5," ","NOT OK"),"NOT OK"))</f>
        <v xml:space="preserve"> </v>
      </c>
      <c r="B13" s="106" t="s">
        <v>13</v>
      </c>
      <c r="C13" s="120">
        <f>Lcc_BKK!C13+Lcc_DMK!C13</f>
        <v>5968</v>
      </c>
      <c r="D13" s="122">
        <f>Lcc_BKK!D13+Lcc_DMK!D13</f>
        <v>5956</v>
      </c>
      <c r="E13" s="296">
        <f t="shared" si="4"/>
        <v>11924</v>
      </c>
      <c r="F13" s="120">
        <f>Lcc_BKK!F13+Lcc_DMK!F13</f>
        <v>6624</v>
      </c>
      <c r="G13" s="122">
        <f>Lcc_BKK!G13+Lcc_DMK!G13</f>
        <v>6623</v>
      </c>
      <c r="H13" s="296">
        <f t="shared" si="5"/>
        <v>13247</v>
      </c>
      <c r="I13" s="123">
        <f t="shared" ref="I13" si="11">IF(E13=0,0,((H13/E13)-1)*100)</f>
        <v>11.095270043609528</v>
      </c>
      <c r="J13" s="3"/>
      <c r="L13" s="13" t="s">
        <v>13</v>
      </c>
      <c r="M13" s="39">
        <f>Lcc_BKK!M13+Lcc_DMK!M13</f>
        <v>1038674</v>
      </c>
      <c r="N13" s="37">
        <f>Lcc_BKK!N13+Lcc_DMK!N13</f>
        <v>1042675</v>
      </c>
      <c r="O13" s="332">
        <f>SUM(M13:N13)</f>
        <v>2081349</v>
      </c>
      <c r="P13" s="38">
        <f>Lcc_BKK!P13+Lcc_DMK!P13</f>
        <v>4066</v>
      </c>
      <c r="Q13" s="303">
        <f>O13+P13</f>
        <v>2085415</v>
      </c>
      <c r="R13" s="39">
        <f>Lcc_BKK!R13+Lcc_DMK!R13</f>
        <v>1125379</v>
      </c>
      <c r="S13" s="498">
        <f>Lcc_BKK!S13+Lcc_DMK!S13</f>
        <v>1156935</v>
      </c>
      <c r="T13" s="301">
        <f>SUM(R13:S13)</f>
        <v>2282314</v>
      </c>
      <c r="U13" s="38">
        <f>Lcc_BKK!U13+Lcc_DMK!U13</f>
        <v>3791</v>
      </c>
      <c r="V13" s="303">
        <f>T13+U13</f>
        <v>2286105</v>
      </c>
      <c r="W13" s="40">
        <f t="shared" ref="W13" si="12">IF(Q13=0,0,((V13/Q13)-1)*100)</f>
        <v>9.6235041946087563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27">
        <f>+C12+C13</f>
        <v>22311</v>
      </c>
      <c r="D14" s="129">
        <f t="shared" ref="D14:H14" si="13">+D12+D13</f>
        <v>22267</v>
      </c>
      <c r="E14" s="300">
        <f t="shared" si="13"/>
        <v>44578</v>
      </c>
      <c r="F14" s="127">
        <f t="shared" si="13"/>
        <v>25768</v>
      </c>
      <c r="G14" s="129">
        <f t="shared" si="13"/>
        <v>25734</v>
      </c>
      <c r="H14" s="300">
        <f t="shared" si="13"/>
        <v>51502</v>
      </c>
      <c r="I14" s="130">
        <f>IF(E14=0,0,((H14/E14)-1)*100)</f>
        <v>15.532325362286326</v>
      </c>
      <c r="J14" s="3"/>
      <c r="L14" s="41" t="s">
        <v>66</v>
      </c>
      <c r="M14" s="45">
        <f>+M12+M13</f>
        <v>3748260</v>
      </c>
      <c r="N14" s="43">
        <f t="shared" ref="N14:V14" si="14">+N12+N13</f>
        <v>3761768</v>
      </c>
      <c r="O14" s="302">
        <f t="shared" si="14"/>
        <v>7510028</v>
      </c>
      <c r="P14" s="43">
        <f t="shared" si="14"/>
        <v>17013</v>
      </c>
      <c r="Q14" s="302">
        <f t="shared" si="14"/>
        <v>7527041</v>
      </c>
      <c r="R14" s="45">
        <f t="shared" si="14"/>
        <v>4388279</v>
      </c>
      <c r="S14" s="43">
        <f t="shared" si="14"/>
        <v>4440156</v>
      </c>
      <c r="T14" s="302">
        <f t="shared" si="14"/>
        <v>8828435</v>
      </c>
      <c r="U14" s="43">
        <f t="shared" si="14"/>
        <v>12996</v>
      </c>
      <c r="V14" s="302">
        <f t="shared" si="14"/>
        <v>8841431</v>
      </c>
      <c r="W14" s="46">
        <f>IF(Q14=0,0,((V14/Q14)-1)*100)</f>
        <v>17.462240474045522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20">
        <f>Lcc_BKK!C15+Lcc_DMK!C15</f>
        <v>5542</v>
      </c>
      <c r="D15" s="122">
        <f>Lcc_BKK!D15+Lcc_DMK!D15</f>
        <v>5528</v>
      </c>
      <c r="E15" s="296">
        <f>SUM(C15:D15)</f>
        <v>11070</v>
      </c>
      <c r="F15" s="120"/>
      <c r="G15" s="122"/>
      <c r="H15" s="296"/>
      <c r="I15" s="123"/>
      <c r="J15" s="3"/>
      <c r="L15" s="13" t="s">
        <v>14</v>
      </c>
      <c r="M15" s="39">
        <f>Lcc_BKK!M15+Lcc_DMK!M15</f>
        <v>957675</v>
      </c>
      <c r="N15" s="37">
        <f>Lcc_BKK!N15+Lcc_DMK!N15</f>
        <v>997819</v>
      </c>
      <c r="O15" s="301">
        <f>SUM(M15:N15)</f>
        <v>1955494</v>
      </c>
      <c r="P15" s="38">
        <f>Lcc_BKK!P15+Lcc_DMK!P15</f>
        <v>4088</v>
      </c>
      <c r="Q15" s="303">
        <f>O15+P15</f>
        <v>1959582</v>
      </c>
      <c r="R15" s="37"/>
      <c r="S15" s="471"/>
      <c r="T15" s="303"/>
      <c r="U15" s="38"/>
      <c r="V15" s="303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20">
        <f>Lcc_BKK!C16+Lcc_DMK!C16</f>
        <v>6091</v>
      </c>
      <c r="D16" s="122">
        <f>Lcc_BKK!D16+Lcc_DMK!D16</f>
        <v>6083</v>
      </c>
      <c r="E16" s="296">
        <f>SUM(C16:D16)</f>
        <v>12174</v>
      </c>
      <c r="F16" s="120"/>
      <c r="G16" s="122"/>
      <c r="H16" s="296"/>
      <c r="I16" s="123"/>
      <c r="J16" s="7"/>
      <c r="L16" s="13" t="s">
        <v>15</v>
      </c>
      <c r="M16" s="39">
        <f>Lcc_BKK!M16+Lcc_DMK!M16</f>
        <v>1043868</v>
      </c>
      <c r="N16" s="37">
        <f>Lcc_BKK!N16+Lcc_DMK!N16</f>
        <v>1088303</v>
      </c>
      <c r="O16" s="169">
        <f t="shared" ref="O16" si="15">SUM(M16:N16)</f>
        <v>2132171</v>
      </c>
      <c r="P16" s="38">
        <f>Lcc_BKK!P16+Lcc_DMK!P16</f>
        <v>5841</v>
      </c>
      <c r="Q16" s="172">
        <f>O16+P16</f>
        <v>2138012</v>
      </c>
      <c r="R16" s="37"/>
      <c r="S16" s="471"/>
      <c r="T16" s="475"/>
      <c r="U16" s="484"/>
      <c r="V16" s="169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27">
        <f>+C13+C15+C16</f>
        <v>17601</v>
      </c>
      <c r="D17" s="129">
        <f t="shared" ref="D17:E17" si="16">+D13+D15+D16</f>
        <v>17567</v>
      </c>
      <c r="E17" s="300">
        <f t="shared" si="16"/>
        <v>35168</v>
      </c>
      <c r="F17" s="127"/>
      <c r="G17" s="129"/>
      <c r="H17" s="300"/>
      <c r="I17" s="130"/>
      <c r="J17" s="3"/>
      <c r="L17" s="41" t="s">
        <v>61</v>
      </c>
      <c r="M17" s="45">
        <f>+M13+M15+M16</f>
        <v>3040217</v>
      </c>
      <c r="N17" s="43">
        <f t="shared" ref="N17:Q17" si="17">+N13+N15+N16</f>
        <v>3128797</v>
      </c>
      <c r="O17" s="302">
        <f t="shared" si="17"/>
        <v>6169014</v>
      </c>
      <c r="P17" s="43">
        <f t="shared" si="17"/>
        <v>13995</v>
      </c>
      <c r="Q17" s="302">
        <f t="shared" si="17"/>
        <v>6183009</v>
      </c>
      <c r="R17" s="43"/>
      <c r="S17" s="472"/>
      <c r="T17" s="476"/>
      <c r="U17" s="485"/>
      <c r="V17" s="302"/>
      <c r="W17" s="46"/>
    </row>
    <row r="18" spans="1:23" ht="13.5" thickTop="1" x14ac:dyDescent="0.2">
      <c r="A18" s="3" t="str">
        <f t="shared" ref="A18" si="18">IF(ISERROR(F18/G18)," ",IF(F18/G18&gt;0.5,IF(F18/G18&lt;1.5," ","NOT OK"),"NOT OK"))</f>
        <v xml:space="preserve"> </v>
      </c>
      <c r="B18" s="106" t="s">
        <v>16</v>
      </c>
      <c r="C18" s="120">
        <f>Lcc_BKK!C18+Lcc_DMK!C18</f>
        <v>5912</v>
      </c>
      <c r="D18" s="122">
        <f>Lcc_BKK!D18+Lcc_DMK!D18</f>
        <v>5898</v>
      </c>
      <c r="E18" s="296">
        <f t="shared" si="4"/>
        <v>11810</v>
      </c>
      <c r="F18" s="120"/>
      <c r="G18" s="122"/>
      <c r="H18" s="296"/>
      <c r="I18" s="123"/>
      <c r="J18" s="3"/>
      <c r="L18" s="13" t="s">
        <v>16</v>
      </c>
      <c r="M18" s="39">
        <f>Lcc_BKK!M18+Lcc_DMK!M18</f>
        <v>1030070</v>
      </c>
      <c r="N18" s="37">
        <f>Lcc_BKK!N18+Lcc_DMK!N18</f>
        <v>1019296</v>
      </c>
      <c r="O18" s="169">
        <f t="shared" ref="O18" si="19">SUM(M18:N18)</f>
        <v>2049366</v>
      </c>
      <c r="P18" s="38">
        <f>Lcc_BKK!P18+Lcc_DMK!P18</f>
        <v>3471</v>
      </c>
      <c r="Q18" s="172">
        <f>O18+P18</f>
        <v>2052837</v>
      </c>
      <c r="R18" s="37"/>
      <c r="S18" s="471"/>
      <c r="T18" s="475"/>
      <c r="U18" s="484"/>
      <c r="V18" s="169"/>
      <c r="W18" s="40"/>
    </row>
    <row r="19" spans="1:23" x14ac:dyDescent="0.2">
      <c r="A19" s="3" t="str">
        <f t="shared" ref="A19" si="20">IF(ISERROR(F19/G19)," ",IF(F19/G19&gt;0.5,IF(F19/G19&lt;1.5," ","NOT OK"),"NOT OK"))</f>
        <v xml:space="preserve"> </v>
      </c>
      <c r="B19" s="106" t="s">
        <v>17</v>
      </c>
      <c r="C19" s="120">
        <f>Lcc_BKK!C19+Lcc_DMK!C19</f>
        <v>6058</v>
      </c>
      <c r="D19" s="122">
        <f>Lcc_BKK!D19+Lcc_DMK!D19</f>
        <v>6059</v>
      </c>
      <c r="E19" s="158">
        <f>SUM(C19:D19)</f>
        <v>12117</v>
      </c>
      <c r="F19" s="120"/>
      <c r="G19" s="122"/>
      <c r="H19" s="158"/>
      <c r="I19" s="123"/>
      <c r="J19" s="3"/>
      <c r="L19" s="13" t="s">
        <v>17</v>
      </c>
      <c r="M19" s="39">
        <f>Lcc_BKK!M19+Lcc_DMK!M19</f>
        <v>950065</v>
      </c>
      <c r="N19" s="37">
        <f>Lcc_BKK!N19+Lcc_DMK!N19</f>
        <v>977454</v>
      </c>
      <c r="O19" s="169">
        <f>SUM(M19:N19)</f>
        <v>1927519</v>
      </c>
      <c r="P19" s="140">
        <f>Lcc_BKK!P19+Lcc_DMK!P19</f>
        <v>3650</v>
      </c>
      <c r="Q19" s="169">
        <f>O19+P19</f>
        <v>1931169</v>
      </c>
      <c r="R19" s="37"/>
      <c r="S19" s="471"/>
      <c r="T19" s="475"/>
      <c r="U19" s="484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20">
        <f>Lcc_BKK!C20+Lcc_DMK!C20</f>
        <v>5997</v>
      </c>
      <c r="D20" s="122">
        <f>Lcc_BKK!D20+Lcc_DMK!D20</f>
        <v>5978</v>
      </c>
      <c r="E20" s="158">
        <f>SUM(C20:D20)</f>
        <v>11975</v>
      </c>
      <c r="F20" s="120"/>
      <c r="G20" s="122"/>
      <c r="H20" s="158"/>
      <c r="I20" s="123"/>
      <c r="J20" s="8"/>
      <c r="L20" s="13" t="s">
        <v>18</v>
      </c>
      <c r="M20" s="39">
        <f>Lcc_BKK!M20+Lcc_DMK!M20</f>
        <v>971780</v>
      </c>
      <c r="N20" s="37">
        <f>Lcc_BKK!N20+Lcc_DMK!N20</f>
        <v>973463</v>
      </c>
      <c r="O20" s="169">
        <f>SUM(M20:N20)</f>
        <v>1945243</v>
      </c>
      <c r="P20" s="140">
        <f>Lcc_BKK!P20+Lcc_DMK!P20</f>
        <v>2180</v>
      </c>
      <c r="Q20" s="169">
        <f>O20+P20</f>
        <v>1947423</v>
      </c>
      <c r="R20" s="37"/>
      <c r="S20" s="471"/>
      <c r="T20" s="475"/>
      <c r="U20" s="484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27">
        <f>+C18+C19+C20</f>
        <v>17967</v>
      </c>
      <c r="D21" s="135">
        <f t="shared" ref="D21:E21" si="21">+D18+D19+D20</f>
        <v>17935</v>
      </c>
      <c r="E21" s="160">
        <f t="shared" si="21"/>
        <v>35902</v>
      </c>
      <c r="F21" s="127"/>
      <c r="G21" s="135"/>
      <c r="H21" s="160"/>
      <c r="I21" s="130"/>
      <c r="J21" s="9"/>
      <c r="K21" s="10"/>
      <c r="L21" s="47" t="s">
        <v>19</v>
      </c>
      <c r="M21" s="48">
        <f>+M18+M19+M20</f>
        <v>2951915</v>
      </c>
      <c r="N21" s="49">
        <f t="shared" ref="N21:Q21" si="22">+N18+N19+N20</f>
        <v>2970213</v>
      </c>
      <c r="O21" s="171">
        <f t="shared" si="22"/>
        <v>5922128</v>
      </c>
      <c r="P21" s="49">
        <f t="shared" si="22"/>
        <v>9301</v>
      </c>
      <c r="Q21" s="171">
        <f t="shared" si="22"/>
        <v>5931429</v>
      </c>
      <c r="R21" s="49"/>
      <c r="S21" s="473"/>
      <c r="T21" s="477"/>
      <c r="U21" s="486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20">
        <f>Lcc_BKK!C22+Lcc_DMK!C22</f>
        <v>6347</v>
      </c>
      <c r="D22" s="122">
        <f>Lcc_BKK!D22+Lcc_DMK!D22</f>
        <v>6347</v>
      </c>
      <c r="E22" s="161">
        <f>SUM(C22:D22)</f>
        <v>12694</v>
      </c>
      <c r="F22" s="120"/>
      <c r="G22" s="122"/>
      <c r="H22" s="161"/>
      <c r="I22" s="123"/>
      <c r="J22" s="3"/>
      <c r="L22" s="13" t="s">
        <v>21</v>
      </c>
      <c r="M22" s="39">
        <f>Lcc_BKK!M22+Lcc_DMK!M22</f>
        <v>1053820</v>
      </c>
      <c r="N22" s="37">
        <f>Lcc_BKK!N22+Lcc_DMK!N22</f>
        <v>1059005</v>
      </c>
      <c r="O22" s="169">
        <f>SUM(M22:N22)</f>
        <v>2112825</v>
      </c>
      <c r="P22" s="140">
        <f>Lcc_BKK!P22+Lcc_DMK!P22</f>
        <v>2310</v>
      </c>
      <c r="Q22" s="301">
        <f>O22+P22</f>
        <v>2115135</v>
      </c>
      <c r="R22" s="37"/>
      <c r="S22" s="471"/>
      <c r="T22" s="475"/>
      <c r="U22" s="484"/>
      <c r="V22" s="301"/>
      <c r="W22" s="40"/>
    </row>
    <row r="23" spans="1:23" x14ac:dyDescent="0.2">
      <c r="A23" s="3" t="str">
        <f t="shared" ref="A23" si="23">IF(ISERROR(F23/G23)," ",IF(F23/G23&gt;0.5,IF(F23/G23&lt;1.5," ","NOT OK"),"NOT OK"))</f>
        <v xml:space="preserve"> </v>
      </c>
      <c r="B23" s="106" t="s">
        <v>22</v>
      </c>
      <c r="C23" s="120">
        <f>Lcc_BKK!C23+Lcc_DMK!C23</f>
        <v>6582</v>
      </c>
      <c r="D23" s="122">
        <f>Lcc_BKK!D23+Lcc_DMK!D23</f>
        <v>6555</v>
      </c>
      <c r="E23" s="152">
        <f>SUM(C23:D23)</f>
        <v>13137</v>
      </c>
      <c r="F23" s="120"/>
      <c r="G23" s="122"/>
      <c r="H23" s="152"/>
      <c r="I23" s="123"/>
      <c r="J23" s="3"/>
      <c r="L23" s="13" t="s">
        <v>22</v>
      </c>
      <c r="M23" s="39">
        <f>Lcc_BKK!M23+Lcc_DMK!M23</f>
        <v>1099026</v>
      </c>
      <c r="N23" s="37">
        <f>Lcc_BKK!N23+Lcc_DMK!N23</f>
        <v>1107552</v>
      </c>
      <c r="O23" s="169">
        <f>SUM(M23:N23)</f>
        <v>2206578</v>
      </c>
      <c r="P23" s="140">
        <f>Lcc_BKK!P23+Lcc_DMK!P23</f>
        <v>4231</v>
      </c>
      <c r="Q23" s="301">
        <f>O23+P23</f>
        <v>2210809</v>
      </c>
      <c r="R23" s="37"/>
      <c r="S23" s="471"/>
      <c r="T23" s="475"/>
      <c r="U23" s="484"/>
      <c r="V23" s="301"/>
      <c r="W23" s="40"/>
    </row>
    <row r="24" spans="1:23" ht="13.5" thickBot="1" x14ac:dyDescent="0.25">
      <c r="A24" s="3" t="str">
        <f t="shared" ref="A24:A26" si="24">IF(ISERROR(F24/G24)," ",IF(F24/G24&gt;0.5,IF(F24/G24&lt;1.5," ","NOT OK"),"NOT OK"))</f>
        <v xml:space="preserve"> </v>
      </c>
      <c r="B24" s="106" t="s">
        <v>23</v>
      </c>
      <c r="C24" s="120">
        <f>Lcc_BKK!C24+Lcc_DMK!C24</f>
        <v>6346</v>
      </c>
      <c r="D24" s="136">
        <f>Lcc_BKK!D24+Lcc_DMK!D24</f>
        <v>6354</v>
      </c>
      <c r="E24" s="299">
        <f t="shared" si="4"/>
        <v>12700</v>
      </c>
      <c r="F24" s="120"/>
      <c r="G24" s="136"/>
      <c r="H24" s="299"/>
      <c r="I24" s="137"/>
      <c r="J24" s="3"/>
      <c r="L24" s="13" t="s">
        <v>23</v>
      </c>
      <c r="M24" s="39">
        <f>Lcc_BKK!M24+Lcc_DMK!M24</f>
        <v>980085</v>
      </c>
      <c r="N24" s="37">
        <f>Lcc_BKK!N24+Lcc_DMK!N24</f>
        <v>1005101</v>
      </c>
      <c r="O24" s="169">
        <f t="shared" ref="O24" si="25">SUM(M24:N24)</f>
        <v>1985186</v>
      </c>
      <c r="P24" s="140">
        <f>Lcc_BKK!P24+Lcc_DMK!P24</f>
        <v>3427</v>
      </c>
      <c r="Q24" s="301">
        <f>O24+P24</f>
        <v>1988613</v>
      </c>
      <c r="R24" s="37"/>
      <c r="S24" s="471"/>
      <c r="T24" s="475"/>
      <c r="U24" s="484"/>
      <c r="V24" s="301"/>
      <c r="W24" s="40"/>
    </row>
    <row r="25" spans="1:23" ht="14.25" thickTop="1" thickBot="1" x14ac:dyDescent="0.25">
      <c r="A25" s="3" t="str">
        <f t="shared" si="24"/>
        <v xml:space="preserve"> </v>
      </c>
      <c r="B25" s="126" t="s">
        <v>40</v>
      </c>
      <c r="C25" s="127">
        <f>+C22+C23+C24</f>
        <v>19275</v>
      </c>
      <c r="D25" s="127">
        <f t="shared" ref="D25:E25" si="26">+D22+D23+D24</f>
        <v>19256</v>
      </c>
      <c r="E25" s="127">
        <f t="shared" si="26"/>
        <v>38531</v>
      </c>
      <c r="F25" s="127"/>
      <c r="G25" s="127"/>
      <c r="H25" s="127"/>
      <c r="I25" s="130"/>
      <c r="J25" s="3"/>
      <c r="L25" s="470" t="s">
        <v>40</v>
      </c>
      <c r="M25" s="45">
        <f t="shared" ref="M25:Q25" si="27">+M22+M23+M24</f>
        <v>3132931</v>
      </c>
      <c r="N25" s="43">
        <f t="shared" si="27"/>
        <v>3171658</v>
      </c>
      <c r="O25" s="302">
        <f t="shared" si="27"/>
        <v>6304589</v>
      </c>
      <c r="P25" s="43">
        <f t="shared" si="27"/>
        <v>9968</v>
      </c>
      <c r="Q25" s="302">
        <f t="shared" si="27"/>
        <v>6314557</v>
      </c>
      <c r="R25" s="43"/>
      <c r="S25" s="472"/>
      <c r="T25" s="476"/>
      <c r="U25" s="485"/>
      <c r="V25" s="302"/>
      <c r="W25" s="46"/>
    </row>
    <row r="26" spans="1:23" ht="14.25" thickTop="1" thickBot="1" x14ac:dyDescent="0.25">
      <c r="A26" s="3" t="str">
        <f t="shared" si="24"/>
        <v xml:space="preserve"> </v>
      </c>
      <c r="B26" s="126" t="s">
        <v>63</v>
      </c>
      <c r="C26" s="127">
        <f t="shared" ref="C26:E26" si="28">+C12+C17+C21+C25</f>
        <v>71186</v>
      </c>
      <c r="D26" s="129">
        <f t="shared" si="28"/>
        <v>71069</v>
      </c>
      <c r="E26" s="300">
        <f t="shared" si="28"/>
        <v>142255</v>
      </c>
      <c r="F26" s="127"/>
      <c r="G26" s="129"/>
      <c r="H26" s="300"/>
      <c r="I26" s="130"/>
      <c r="J26" s="3"/>
      <c r="L26" s="470" t="s">
        <v>63</v>
      </c>
      <c r="M26" s="45">
        <f t="shared" ref="M26:Q26" si="29">+M12+M17+M21+M25</f>
        <v>11834649</v>
      </c>
      <c r="N26" s="43">
        <f t="shared" si="29"/>
        <v>11989761</v>
      </c>
      <c r="O26" s="302">
        <f t="shared" si="29"/>
        <v>23824410</v>
      </c>
      <c r="P26" s="43">
        <f t="shared" si="29"/>
        <v>46211</v>
      </c>
      <c r="Q26" s="302">
        <f t="shared" si="29"/>
        <v>23870621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f>Lcc_BKK!C35+Lcc_DMK!C35</f>
        <v>7779</v>
      </c>
      <c r="D35" s="122">
        <f>Lcc_BKK!D35+Lcc_DMK!D35</f>
        <v>7795</v>
      </c>
      <c r="E35" s="296">
        <f t="shared" ref="E35:E39" si="30">SUM(C35:D35)</f>
        <v>15574</v>
      </c>
      <c r="F35" s="120">
        <f>Lcc_BKK!F35+Lcc_DMK!F35</f>
        <v>7239</v>
      </c>
      <c r="G35" s="122">
        <f>Lcc_BKK!G35+Lcc_DMK!G35</f>
        <v>7252</v>
      </c>
      <c r="H35" s="296">
        <f t="shared" ref="H35:H39" si="31">SUM(F35:G35)</f>
        <v>14491</v>
      </c>
      <c r="I35" s="123">
        <f t="shared" ref="I35:I37" si="32">IF(E35=0,0,((H35/E35)-1)*100)</f>
        <v>-6.9538975215102106</v>
      </c>
      <c r="J35" s="3"/>
      <c r="K35" s="6"/>
      <c r="L35" s="13" t="s">
        <v>10</v>
      </c>
      <c r="M35" s="39">
        <f>Lcc_BKK!M35+Lcc_DMK!M35</f>
        <v>1139161</v>
      </c>
      <c r="N35" s="37">
        <f>Lcc_BKK!N35+Lcc_DMK!N35</f>
        <v>1144155</v>
      </c>
      <c r="O35" s="301">
        <f t="shared" ref="O35:O37" si="33">SUM(M35:N35)</f>
        <v>2283316</v>
      </c>
      <c r="P35" s="38">
        <f>Lcc_BKK!P35+Lcc_DMK!P35</f>
        <v>820</v>
      </c>
      <c r="Q35" s="303">
        <f>O35+P35</f>
        <v>2284136</v>
      </c>
      <c r="R35" s="39">
        <f>Lcc_BKK!R35+Lcc_DMK!R35</f>
        <v>1097206</v>
      </c>
      <c r="S35" s="37">
        <f>Lcc_BKK!S35+Lcc_DMK!S35</f>
        <v>1107042</v>
      </c>
      <c r="T35" s="301">
        <f t="shared" ref="T35:T37" si="34">SUM(R35:S35)</f>
        <v>2204248</v>
      </c>
      <c r="U35" s="38">
        <f>Lcc_BKK!U35+Lcc_DMK!U35</f>
        <v>217</v>
      </c>
      <c r="V35" s="303">
        <f>T35+U35</f>
        <v>2204465</v>
      </c>
      <c r="W35" s="40">
        <f t="shared" ref="W35:W37" si="35">IF(Q35=0,0,((V35/Q35)-1)*100)</f>
        <v>-3.4880147241670323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f>Lcc_BKK!C36+Lcc_DMK!C36</f>
        <v>7588</v>
      </c>
      <c r="D36" s="122">
        <f>Lcc_BKK!D36+Lcc_DMK!D36</f>
        <v>7587</v>
      </c>
      <c r="E36" s="296">
        <f t="shared" si="30"/>
        <v>15175</v>
      </c>
      <c r="F36" s="120">
        <f>Lcc_BKK!F36+Lcc_DMK!F36</f>
        <v>6932</v>
      </c>
      <c r="G36" s="122">
        <f>Lcc_BKK!G36+Lcc_DMK!G36</f>
        <v>6935</v>
      </c>
      <c r="H36" s="296">
        <f t="shared" si="31"/>
        <v>13867</v>
      </c>
      <c r="I36" s="123">
        <f t="shared" si="32"/>
        <v>-8.6194398682042817</v>
      </c>
      <c r="J36" s="3"/>
      <c r="K36" s="6"/>
      <c r="L36" s="13" t="s">
        <v>11</v>
      </c>
      <c r="M36" s="39">
        <f>Lcc_BKK!M36+Lcc_DMK!M36</f>
        <v>1095344</v>
      </c>
      <c r="N36" s="37">
        <f>Lcc_BKK!N36+Lcc_DMK!N36</f>
        <v>1104779</v>
      </c>
      <c r="O36" s="301">
        <f t="shared" si="33"/>
        <v>2200123</v>
      </c>
      <c r="P36" s="38">
        <f>Lcc_BKK!P36+Lcc_DMK!P36</f>
        <v>784</v>
      </c>
      <c r="Q36" s="301">
        <f>O36+P36</f>
        <v>2200907</v>
      </c>
      <c r="R36" s="39">
        <f>Lcc_BKK!R36+Lcc_DMK!R36</f>
        <v>1052805</v>
      </c>
      <c r="S36" s="37">
        <f>Lcc_BKK!S36+Lcc_DMK!S36</f>
        <v>1054979</v>
      </c>
      <c r="T36" s="301">
        <f t="shared" si="34"/>
        <v>2107784</v>
      </c>
      <c r="U36" s="38">
        <f>Lcc_BKK!U36+Lcc_DMK!U36</f>
        <v>340</v>
      </c>
      <c r="V36" s="301">
        <f>T36+U36</f>
        <v>2108124</v>
      </c>
      <c r="W36" s="40">
        <f t="shared" si="35"/>
        <v>-4.2156710846937173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f>Lcc_BKK!C37+Lcc_DMK!C37</f>
        <v>8015</v>
      </c>
      <c r="D37" s="125">
        <f>Lcc_BKK!D37+Lcc_DMK!D37</f>
        <v>8034</v>
      </c>
      <c r="E37" s="296">
        <f t="shared" si="30"/>
        <v>16049</v>
      </c>
      <c r="F37" s="124">
        <f>Lcc_BKK!F37+Lcc_DMK!F37</f>
        <v>7274</v>
      </c>
      <c r="G37" s="125">
        <f>Lcc_BKK!G37+Lcc_DMK!G37</f>
        <v>7279</v>
      </c>
      <c r="H37" s="296">
        <f t="shared" si="31"/>
        <v>14553</v>
      </c>
      <c r="I37" s="123">
        <f t="shared" si="32"/>
        <v>-9.3214530500342683</v>
      </c>
      <c r="J37" s="3"/>
      <c r="K37" s="6"/>
      <c r="L37" s="22" t="s">
        <v>12</v>
      </c>
      <c r="M37" s="39">
        <f>Lcc_BKK!M37+Lcc_DMK!M37</f>
        <v>1125021</v>
      </c>
      <c r="N37" s="37">
        <f>Lcc_BKK!N37+Lcc_DMK!N37</f>
        <v>1201757</v>
      </c>
      <c r="O37" s="301">
        <f t="shared" si="33"/>
        <v>2326778</v>
      </c>
      <c r="P37" s="38">
        <f>Lcc_BKK!P37+Lcc_DMK!P37</f>
        <v>165</v>
      </c>
      <c r="Q37" s="320">
        <f>O37+P37</f>
        <v>2326943</v>
      </c>
      <c r="R37" s="39">
        <f>Lcc_BKK!R37+Lcc_DMK!R37</f>
        <v>1047704</v>
      </c>
      <c r="S37" s="37">
        <f>Lcc_BKK!S37+Lcc_DMK!S37</f>
        <v>1120010</v>
      </c>
      <c r="T37" s="301">
        <f t="shared" si="34"/>
        <v>2167714</v>
      </c>
      <c r="U37" s="38">
        <f>Lcc_BKK!U37+Lcc_DMK!U37</f>
        <v>51</v>
      </c>
      <c r="V37" s="320">
        <f>T37+U37</f>
        <v>2167765</v>
      </c>
      <c r="W37" s="40">
        <f t="shared" si="35"/>
        <v>-6.8406488684939815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36">+C35+C36+C37</f>
        <v>23382</v>
      </c>
      <c r="D38" s="129">
        <f t="shared" si="36"/>
        <v>23416</v>
      </c>
      <c r="E38" s="300">
        <f t="shared" si="30"/>
        <v>46798</v>
      </c>
      <c r="F38" s="127">
        <f t="shared" ref="F38:G38" si="37">+F35+F36+F37</f>
        <v>21445</v>
      </c>
      <c r="G38" s="129">
        <f t="shared" si="37"/>
        <v>21466</v>
      </c>
      <c r="H38" s="300">
        <f t="shared" si="31"/>
        <v>42911</v>
      </c>
      <c r="I38" s="130">
        <f>IF(E38=0,0,((H38/E38)-1)*100)</f>
        <v>-8.3059105089961065</v>
      </c>
      <c r="J38" s="3"/>
      <c r="L38" s="41" t="s">
        <v>57</v>
      </c>
      <c r="M38" s="45">
        <f t="shared" ref="M38:Q38" si="38">+M35+M36+M37</f>
        <v>3359526</v>
      </c>
      <c r="N38" s="43">
        <f t="shared" si="38"/>
        <v>3450691</v>
      </c>
      <c r="O38" s="302">
        <f t="shared" si="38"/>
        <v>6810217</v>
      </c>
      <c r="P38" s="43">
        <f t="shared" si="38"/>
        <v>1769</v>
      </c>
      <c r="Q38" s="302">
        <f t="shared" si="38"/>
        <v>6811986</v>
      </c>
      <c r="R38" s="45">
        <f t="shared" ref="R38:V38" si="39">+R35+R36+R37</f>
        <v>3197715</v>
      </c>
      <c r="S38" s="43">
        <f t="shared" si="39"/>
        <v>3282031</v>
      </c>
      <c r="T38" s="302">
        <f t="shared" si="39"/>
        <v>6479746</v>
      </c>
      <c r="U38" s="43">
        <f t="shared" si="39"/>
        <v>608</v>
      </c>
      <c r="V38" s="302">
        <f t="shared" si="39"/>
        <v>6480354</v>
      </c>
      <c r="W38" s="46">
        <f>IF(Q38=0,0,((V38/Q38)-1)*100)</f>
        <v>-4.8683599760774632</v>
      </c>
    </row>
    <row r="39" spans="1:23" ht="14.25" thickTop="1" thickBot="1" x14ac:dyDescent="0.25">
      <c r="A39" s="3" t="str">
        <f t="shared" si="10"/>
        <v xml:space="preserve"> </v>
      </c>
      <c r="B39" s="106" t="s">
        <v>13</v>
      </c>
      <c r="C39" s="120">
        <f>Lcc_BKK!C39+Lcc_DMK!C39</f>
        <v>7945</v>
      </c>
      <c r="D39" s="122">
        <f>Lcc_BKK!D39+Lcc_DMK!D39</f>
        <v>7958</v>
      </c>
      <c r="E39" s="296">
        <f t="shared" si="30"/>
        <v>15903</v>
      </c>
      <c r="F39" s="120">
        <f>Lcc_BKK!F39+Lcc_DMK!F39</f>
        <v>7201</v>
      </c>
      <c r="G39" s="122">
        <f>Lcc_BKK!G39+Lcc_DMK!G39</f>
        <v>7214</v>
      </c>
      <c r="H39" s="296">
        <f t="shared" si="31"/>
        <v>14415</v>
      </c>
      <c r="I39" s="123">
        <f t="shared" ref="I39" si="40">IF(E39=0,0,((H39/E39)-1)*100)</f>
        <v>-9.3567251461988299</v>
      </c>
      <c r="J39" s="3"/>
      <c r="L39" s="13" t="s">
        <v>13</v>
      </c>
      <c r="M39" s="39">
        <f>Lcc_BKK!M39+Lcc_DMK!M39</f>
        <v>1202188</v>
      </c>
      <c r="N39" s="471">
        <f>Lcc_BKK!N39+Lcc_DMK!N39</f>
        <v>1140662</v>
      </c>
      <c r="O39" s="301">
        <f>SUM(M39:N39)</f>
        <v>2342850</v>
      </c>
      <c r="P39" s="38">
        <f>Lcc_BKK!P39+Lcc_DMK!P39</f>
        <v>162</v>
      </c>
      <c r="Q39" s="303">
        <f>O39+P39</f>
        <v>2343012</v>
      </c>
      <c r="R39" s="39">
        <f>Lcc_BKK!R39+Lcc_DMK!R39</f>
        <v>1128727</v>
      </c>
      <c r="S39" s="37">
        <f>Lcc_BKK!S39+Lcc_DMK!S39</f>
        <v>1071491</v>
      </c>
      <c r="T39" s="301">
        <f>SUM(R39:S39)</f>
        <v>2200218</v>
      </c>
      <c r="U39" s="38">
        <f>Lcc_BKK!U39+Lcc_DMK!U39</f>
        <v>259</v>
      </c>
      <c r="V39" s="303">
        <f>T39+U39</f>
        <v>2200477</v>
      </c>
      <c r="W39" s="40">
        <f t="shared" ref="W39" si="41">IF(Q39=0,0,((V39/Q39)-1)*100)</f>
        <v>-6.0834088771205668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27">
        <f>+C38+C39</f>
        <v>31327</v>
      </c>
      <c r="D40" s="129">
        <f t="shared" ref="D40" si="42">+D38+D39</f>
        <v>31374</v>
      </c>
      <c r="E40" s="300">
        <f t="shared" ref="E40" si="43">+E38+E39</f>
        <v>62701</v>
      </c>
      <c r="F40" s="127">
        <f t="shared" ref="F40" si="44">+F38+F39</f>
        <v>28646</v>
      </c>
      <c r="G40" s="129">
        <f t="shared" ref="G40" si="45">+G38+G39</f>
        <v>28680</v>
      </c>
      <c r="H40" s="300">
        <f t="shared" ref="H40" si="46">+H38+H39</f>
        <v>57326</v>
      </c>
      <c r="I40" s="130">
        <f>IF(E40=0,0,((H40/E40)-1)*100)</f>
        <v>-8.5724310617055544</v>
      </c>
      <c r="J40" s="3"/>
      <c r="L40" s="41" t="s">
        <v>66</v>
      </c>
      <c r="M40" s="45">
        <f>+M38+M39</f>
        <v>4561714</v>
      </c>
      <c r="N40" s="43">
        <f t="shared" ref="N40" si="47">+N38+N39</f>
        <v>4591353</v>
      </c>
      <c r="O40" s="302">
        <f t="shared" ref="O40" si="48">+O38+O39</f>
        <v>9153067</v>
      </c>
      <c r="P40" s="43">
        <f t="shared" ref="P40" si="49">+P38+P39</f>
        <v>1931</v>
      </c>
      <c r="Q40" s="302">
        <f t="shared" ref="Q40" si="50">+Q38+Q39</f>
        <v>9154998</v>
      </c>
      <c r="R40" s="45">
        <f t="shared" ref="R40" si="51">+R38+R39</f>
        <v>4326442</v>
      </c>
      <c r="S40" s="43">
        <f t="shared" ref="S40" si="52">+S38+S39</f>
        <v>4353522</v>
      </c>
      <c r="T40" s="302">
        <f t="shared" ref="T40" si="53">+T38+T39</f>
        <v>8679964</v>
      </c>
      <c r="U40" s="43">
        <f t="shared" ref="U40" si="54">+U38+U39</f>
        <v>867</v>
      </c>
      <c r="V40" s="302">
        <f t="shared" ref="V40" si="55">+V38+V39</f>
        <v>8680831</v>
      </c>
      <c r="W40" s="46">
        <f>IF(Q40=0,0,((V40/Q40)-1)*100)</f>
        <v>-5.1793239059145568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f>Lcc_BKK!C41+Lcc_DMK!C41</f>
        <v>6961</v>
      </c>
      <c r="D41" s="122">
        <f>Lcc_BKK!D41+Lcc_DMK!D41</f>
        <v>6980</v>
      </c>
      <c r="E41" s="296">
        <f>SUM(C41:D41)</f>
        <v>13941</v>
      </c>
      <c r="F41" s="120"/>
      <c r="G41" s="122"/>
      <c r="H41" s="296"/>
      <c r="I41" s="123"/>
      <c r="J41" s="3"/>
      <c r="L41" s="13" t="s">
        <v>14</v>
      </c>
      <c r="M41" s="37">
        <f>Lcc_BKK!M41+Lcc_DMK!M41</f>
        <v>1075890</v>
      </c>
      <c r="N41" s="496">
        <f>Lcc_BKK!N41+Lcc_DMK!N41</f>
        <v>1057157</v>
      </c>
      <c r="O41" s="301">
        <f>SUM(M41:N41)</f>
        <v>2133047</v>
      </c>
      <c r="P41" s="38">
        <f>Lcc_BKK!P41+Lcc_DMK!P41</f>
        <v>333</v>
      </c>
      <c r="Q41" s="303">
        <f>O41+P41</f>
        <v>2133380</v>
      </c>
      <c r="R41" s="39"/>
      <c r="S41" s="37"/>
      <c r="T41" s="301"/>
      <c r="U41" s="38"/>
      <c r="V41" s="303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f>Lcc_BKK!C42+Lcc_DMK!C42</f>
        <v>7530</v>
      </c>
      <c r="D42" s="122">
        <f>Lcc_BKK!D42+Lcc_DMK!D42</f>
        <v>7539</v>
      </c>
      <c r="E42" s="296">
        <f t="shared" ref="E42" si="56">SUM(C42:D42)</f>
        <v>15069</v>
      </c>
      <c r="F42" s="120"/>
      <c r="G42" s="122"/>
      <c r="H42" s="296"/>
      <c r="I42" s="123"/>
      <c r="J42" s="3"/>
      <c r="L42" s="13" t="s">
        <v>15</v>
      </c>
      <c r="M42" s="37">
        <f>Lcc_BKK!M42+Lcc_DMK!M42</f>
        <v>1161249</v>
      </c>
      <c r="N42" s="496">
        <f>Lcc_BKK!N42+Lcc_DMK!N42</f>
        <v>1129086</v>
      </c>
      <c r="O42" s="169">
        <f t="shared" ref="O42" si="57">SUM(M42:N42)</f>
        <v>2290335</v>
      </c>
      <c r="P42" s="38">
        <f>Lcc_BKK!P42+Lcc_DMK!P42</f>
        <v>936</v>
      </c>
      <c r="Q42" s="172">
        <f>O42+P42</f>
        <v>2291271</v>
      </c>
      <c r="R42" s="39"/>
      <c r="S42" s="37"/>
      <c r="T42" s="169"/>
      <c r="U42" s="38"/>
      <c r="V42" s="172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+C39+C41+C42</f>
        <v>22436</v>
      </c>
      <c r="D43" s="129">
        <f t="shared" ref="D43" si="58">+D39+D41+D42</f>
        <v>22477</v>
      </c>
      <c r="E43" s="300">
        <f t="shared" ref="E43" si="59">+E39+E41+E42</f>
        <v>44913</v>
      </c>
      <c r="F43" s="127"/>
      <c r="G43" s="129"/>
      <c r="H43" s="300"/>
      <c r="I43" s="130"/>
      <c r="J43" s="3"/>
      <c r="L43" s="41" t="s">
        <v>61</v>
      </c>
      <c r="M43" s="45">
        <f>+M39+M41+M42</f>
        <v>3439327</v>
      </c>
      <c r="N43" s="43">
        <f t="shared" ref="N43" si="60">+N39+N41+N42</f>
        <v>3326905</v>
      </c>
      <c r="O43" s="302">
        <f t="shared" ref="O43" si="61">+O39+O41+O42</f>
        <v>6766232</v>
      </c>
      <c r="P43" s="43">
        <f t="shared" ref="P43" si="62">+P39+P41+P42</f>
        <v>1431</v>
      </c>
      <c r="Q43" s="302">
        <f t="shared" ref="Q43" si="63">+Q39+Q41+Q42</f>
        <v>6767663</v>
      </c>
      <c r="R43" s="43"/>
      <c r="S43" s="472"/>
      <c r="T43" s="476"/>
      <c r="U43" s="485"/>
      <c r="V43" s="302"/>
      <c r="W43" s="46"/>
    </row>
    <row r="44" spans="1:23" ht="13.5" thickTop="1" x14ac:dyDescent="0.2">
      <c r="A44" s="3" t="str">
        <f t="shared" ref="A44" si="64">IF(ISERROR(F44/G44)," ",IF(F44/G44&gt;0.5,IF(F44/G44&lt;1.5," ","NOT OK"),"NOT OK"))</f>
        <v xml:space="preserve"> </v>
      </c>
      <c r="B44" s="106" t="s">
        <v>16</v>
      </c>
      <c r="C44" s="120">
        <f>Lcc_BKK!C44+Lcc_DMK!C44</f>
        <v>7321</v>
      </c>
      <c r="D44" s="122">
        <f>Lcc_BKK!D44+Lcc_DMK!D44</f>
        <v>7334</v>
      </c>
      <c r="E44" s="296">
        <f t="shared" ref="E44" si="65">SUM(C44:D44)</f>
        <v>14655</v>
      </c>
      <c r="F44" s="120"/>
      <c r="G44" s="122"/>
      <c r="H44" s="296"/>
      <c r="I44" s="123"/>
      <c r="J44" s="3"/>
      <c r="L44" s="13" t="s">
        <v>16</v>
      </c>
      <c r="M44" s="37">
        <f>Lcc_BKK!M44+Lcc_DMK!M44</f>
        <v>1090205</v>
      </c>
      <c r="N44" s="496">
        <f>Lcc_BKK!N44+Lcc_DMK!N44</f>
        <v>1082507</v>
      </c>
      <c r="O44" s="169">
        <f t="shared" ref="O44" si="66">SUM(M44:N44)</f>
        <v>2172712</v>
      </c>
      <c r="P44" s="38">
        <f>Lcc_BKK!P44+Lcc_DMK!P44</f>
        <v>651</v>
      </c>
      <c r="Q44" s="172">
        <f>O44+P44</f>
        <v>2173363</v>
      </c>
      <c r="R44" s="39"/>
      <c r="S44" s="37"/>
      <c r="T44" s="169"/>
      <c r="U44" s="38"/>
      <c r="V44" s="172"/>
      <c r="W44" s="40"/>
    </row>
    <row r="45" spans="1:23" x14ac:dyDescent="0.2">
      <c r="A45" s="3" t="str">
        <f t="shared" ref="A45" si="67">IF(ISERROR(F45/G45)," ",IF(F45/G45&gt;0.5,IF(F45/G45&lt;1.5," ","NOT OK"),"NOT OK"))</f>
        <v xml:space="preserve"> </v>
      </c>
      <c r="B45" s="106" t="s">
        <v>17</v>
      </c>
      <c r="C45" s="120">
        <f>Lcc_BKK!C45+Lcc_DMK!C45</f>
        <v>7172</v>
      </c>
      <c r="D45" s="122">
        <f>Lcc_BKK!D45+Lcc_DMK!D45</f>
        <v>7176</v>
      </c>
      <c r="E45" s="158">
        <f>SUM(C45:D45)</f>
        <v>14348</v>
      </c>
      <c r="F45" s="120"/>
      <c r="G45" s="122"/>
      <c r="H45" s="158"/>
      <c r="I45" s="123"/>
      <c r="J45" s="3"/>
      <c r="L45" s="13" t="s">
        <v>17</v>
      </c>
      <c r="M45" s="37">
        <f>Lcc_BKK!M45+Lcc_DMK!M45</f>
        <v>1051497</v>
      </c>
      <c r="N45" s="496">
        <f>Lcc_BKK!N45+Lcc_DMK!N45</f>
        <v>1044749</v>
      </c>
      <c r="O45" s="169">
        <f>SUM(M45:N45)</f>
        <v>2096246</v>
      </c>
      <c r="P45" s="38">
        <f>Lcc_BKK!P45+Lcc_DMK!P45</f>
        <v>120</v>
      </c>
      <c r="Q45" s="172">
        <f>O45+P45</f>
        <v>2096366</v>
      </c>
      <c r="R45" s="39"/>
      <c r="S45" s="37"/>
      <c r="T45" s="169"/>
      <c r="U45" s="38"/>
      <c r="V45" s="172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20">
        <f>Lcc_BKK!C46+Lcc_DMK!C46</f>
        <v>6937</v>
      </c>
      <c r="D46" s="122">
        <f>Lcc_BKK!D46+Lcc_DMK!D46</f>
        <v>6952</v>
      </c>
      <c r="E46" s="158">
        <f>SUM(C46:D46)</f>
        <v>13889</v>
      </c>
      <c r="F46" s="120"/>
      <c r="G46" s="122"/>
      <c r="H46" s="158"/>
      <c r="I46" s="123"/>
      <c r="J46" s="3"/>
      <c r="L46" s="13" t="s">
        <v>18</v>
      </c>
      <c r="M46" s="37">
        <f>Lcc_BKK!M46+Lcc_DMK!M46</f>
        <v>986570</v>
      </c>
      <c r="N46" s="496">
        <f>Lcc_BKK!N46+Lcc_DMK!N46</f>
        <v>983446</v>
      </c>
      <c r="O46" s="169">
        <f>SUM(M46:N46)</f>
        <v>1970016</v>
      </c>
      <c r="P46" s="140">
        <f>Lcc_BKK!P46+Lcc_DMK!P46</f>
        <v>347</v>
      </c>
      <c r="Q46" s="169">
        <f>O46+P46</f>
        <v>1970363</v>
      </c>
      <c r="R46" s="37"/>
      <c r="S46" s="471"/>
      <c r="T46" s="172"/>
      <c r="U46" s="140"/>
      <c r="V46" s="169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27">
        <f>+C44+C45+C46</f>
        <v>21430</v>
      </c>
      <c r="D47" s="135">
        <f t="shared" ref="D47" si="68">+D44+D45+D46</f>
        <v>21462</v>
      </c>
      <c r="E47" s="160">
        <f t="shared" ref="E47" si="69">+E44+E45+E46</f>
        <v>42892</v>
      </c>
      <c r="F47" s="127"/>
      <c r="G47" s="135"/>
      <c r="H47" s="160"/>
      <c r="I47" s="130"/>
      <c r="J47" s="9"/>
      <c r="K47" s="10"/>
      <c r="L47" s="47" t="s">
        <v>19</v>
      </c>
      <c r="M47" s="48">
        <f>+M44+M45+M46</f>
        <v>3128272</v>
      </c>
      <c r="N47" s="49">
        <f t="shared" ref="N47" si="70">+N44+N45+N46</f>
        <v>3110702</v>
      </c>
      <c r="O47" s="171">
        <f t="shared" ref="O47" si="71">+O44+O45+O46</f>
        <v>6238974</v>
      </c>
      <c r="P47" s="49">
        <f t="shared" ref="P47" si="72">+P44+P45+P46</f>
        <v>1118</v>
      </c>
      <c r="Q47" s="171">
        <f t="shared" ref="Q47" si="73">+Q44+Q45+Q46</f>
        <v>6240092</v>
      </c>
      <c r="R47" s="49"/>
      <c r="S47" s="473"/>
      <c r="T47" s="477"/>
      <c r="U47" s="486"/>
      <c r="V47" s="171"/>
      <c r="W47" s="50"/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20</v>
      </c>
      <c r="C48" s="120">
        <f>Lcc_BKK!C48+Lcc_DMK!C48</f>
        <v>7041</v>
      </c>
      <c r="D48" s="122">
        <f>Lcc_BKK!D48+Lcc_DMK!D48</f>
        <v>7047</v>
      </c>
      <c r="E48" s="161">
        <f>SUM(C48:D48)</f>
        <v>14088</v>
      </c>
      <c r="F48" s="120"/>
      <c r="G48" s="122"/>
      <c r="H48" s="161"/>
      <c r="I48" s="123"/>
      <c r="J48" s="3"/>
      <c r="L48" s="13" t="s">
        <v>21</v>
      </c>
      <c r="M48" s="37">
        <f>Lcc_BKK!M48+Lcc_DMK!M48</f>
        <v>1007990</v>
      </c>
      <c r="N48" s="496">
        <f>Lcc_BKK!N48+Lcc_DMK!N48</f>
        <v>1013838</v>
      </c>
      <c r="O48" s="488">
        <f>SUM(M48:N48)</f>
        <v>2021828</v>
      </c>
      <c r="P48" s="489">
        <f>Lcc_BKK!P48+Lcc_DMK!P48</f>
        <v>128</v>
      </c>
      <c r="Q48" s="490">
        <f>O48+P48</f>
        <v>2021956</v>
      </c>
      <c r="R48" s="37"/>
      <c r="S48" s="471"/>
      <c r="T48" s="172"/>
      <c r="U48" s="140"/>
      <c r="V48" s="301"/>
      <c r="W48" s="40"/>
    </row>
    <row r="49" spans="1:23" x14ac:dyDescent="0.2">
      <c r="A49" s="3" t="str">
        <f t="shared" ref="A49" si="74">IF(ISERROR(F49/G49)," ",IF(F49/G49&gt;0.5,IF(F49/G49&lt;1.5," ","NOT OK"),"NOT OK"))</f>
        <v xml:space="preserve"> </v>
      </c>
      <c r="B49" s="106" t="s">
        <v>22</v>
      </c>
      <c r="C49" s="120">
        <f>Lcc_BKK!C49+Lcc_DMK!C49</f>
        <v>7143</v>
      </c>
      <c r="D49" s="122">
        <f>Lcc_BKK!D49+Lcc_DMK!D49</f>
        <v>7154</v>
      </c>
      <c r="E49" s="152">
        <f>SUM(C49:D49)</f>
        <v>14297</v>
      </c>
      <c r="F49" s="120"/>
      <c r="G49" s="122"/>
      <c r="H49" s="152"/>
      <c r="I49" s="123"/>
      <c r="J49" s="3"/>
      <c r="L49" s="13" t="s">
        <v>22</v>
      </c>
      <c r="M49" s="37">
        <f>Lcc_BKK!M49+Lcc_DMK!M49</f>
        <v>1058680</v>
      </c>
      <c r="N49" s="496">
        <f>Lcc_BKK!N49+Lcc_DMK!N49</f>
        <v>1037989</v>
      </c>
      <c r="O49" s="491">
        <f>SUM(M49:N49)</f>
        <v>2096669</v>
      </c>
      <c r="P49" s="492">
        <f>Lcc_BKK!P49+Lcc_DMK!P49</f>
        <v>79</v>
      </c>
      <c r="Q49" s="493">
        <f>O49+P49</f>
        <v>2096748</v>
      </c>
      <c r="R49" s="37"/>
      <c r="S49" s="471"/>
      <c r="T49" s="169"/>
      <c r="U49" s="484"/>
      <c r="V49" s="301"/>
      <c r="W49" s="40"/>
    </row>
    <row r="50" spans="1:23" ht="13.5" thickBot="1" x14ac:dyDescent="0.25">
      <c r="A50" s="3" t="str">
        <f t="shared" ref="A50:A52" si="75">IF(ISERROR(F50/G50)," ",IF(F50/G50&gt;0.5,IF(F50/G50&lt;1.5," ","NOT OK"),"NOT OK"))</f>
        <v xml:space="preserve"> </v>
      </c>
      <c r="B50" s="106" t="s">
        <v>23</v>
      </c>
      <c r="C50" s="120">
        <f>Lcc_BKK!C50+Lcc_DMK!C50</f>
        <v>6561</v>
      </c>
      <c r="D50" s="136">
        <f>Lcc_BKK!D50+Lcc_DMK!D50</f>
        <v>6569</v>
      </c>
      <c r="E50" s="299">
        <f t="shared" ref="E50" si="76">SUM(C50:D50)</f>
        <v>13130</v>
      </c>
      <c r="F50" s="120"/>
      <c r="G50" s="136"/>
      <c r="H50" s="299"/>
      <c r="I50" s="137"/>
      <c r="J50" s="3"/>
      <c r="L50" s="13" t="s">
        <v>23</v>
      </c>
      <c r="M50" s="37">
        <f>Lcc_BKK!M50+Lcc_DMK!M50</f>
        <v>940626</v>
      </c>
      <c r="N50" s="496">
        <f>Lcc_BKK!N50+Lcc_DMK!N50</f>
        <v>947292</v>
      </c>
      <c r="O50" s="491">
        <f t="shared" ref="O50" si="77">SUM(M50:N50)</f>
        <v>1887918</v>
      </c>
      <c r="P50" s="492">
        <f>Lcc_BKK!P50+Lcc_DMK!P50</f>
        <v>141</v>
      </c>
      <c r="Q50" s="493">
        <f>O50+P50</f>
        <v>1888059</v>
      </c>
      <c r="R50" s="37"/>
      <c r="S50" s="471"/>
      <c r="T50" s="169"/>
      <c r="U50" s="484"/>
      <c r="V50" s="301"/>
      <c r="W50" s="40"/>
    </row>
    <row r="51" spans="1:23" ht="14.25" thickTop="1" thickBot="1" x14ac:dyDescent="0.25">
      <c r="A51" s="3" t="str">
        <f t="shared" si="75"/>
        <v xml:space="preserve"> </v>
      </c>
      <c r="B51" s="126" t="s">
        <v>40</v>
      </c>
      <c r="C51" s="127">
        <f t="shared" ref="C51:E51" si="78">+C48+C49+C50</f>
        <v>20745</v>
      </c>
      <c r="D51" s="127">
        <f t="shared" si="78"/>
        <v>20770</v>
      </c>
      <c r="E51" s="127">
        <f t="shared" si="78"/>
        <v>41515</v>
      </c>
      <c r="F51" s="127"/>
      <c r="G51" s="127"/>
      <c r="H51" s="127"/>
      <c r="I51" s="130"/>
      <c r="J51" s="3"/>
      <c r="L51" s="470" t="s">
        <v>40</v>
      </c>
      <c r="M51" s="45">
        <f t="shared" ref="M51:Q51" si="79">+M48+M49+M50</f>
        <v>3007296</v>
      </c>
      <c r="N51" s="43">
        <f t="shared" si="79"/>
        <v>2999119</v>
      </c>
      <c r="O51" s="302">
        <f t="shared" si="79"/>
        <v>6006415</v>
      </c>
      <c r="P51" s="43">
        <f t="shared" si="79"/>
        <v>348</v>
      </c>
      <c r="Q51" s="302">
        <f t="shared" si="79"/>
        <v>6006763</v>
      </c>
      <c r="R51" s="43"/>
      <c r="S51" s="472"/>
      <c r="T51" s="476"/>
      <c r="U51" s="485"/>
      <c r="V51" s="302"/>
      <c r="W51" s="46"/>
    </row>
    <row r="52" spans="1:23" ht="14.25" thickTop="1" thickBot="1" x14ac:dyDescent="0.25">
      <c r="A52" s="3" t="str">
        <f t="shared" si="75"/>
        <v xml:space="preserve"> </v>
      </c>
      <c r="B52" s="126" t="s">
        <v>63</v>
      </c>
      <c r="C52" s="127">
        <f t="shared" ref="C52:E52" si="80">+C38+C43+C47+C51</f>
        <v>87993</v>
      </c>
      <c r="D52" s="129">
        <f t="shared" si="80"/>
        <v>88125</v>
      </c>
      <c r="E52" s="300">
        <f t="shared" si="80"/>
        <v>176118</v>
      </c>
      <c r="F52" s="127"/>
      <c r="G52" s="129"/>
      <c r="H52" s="300"/>
      <c r="I52" s="130"/>
      <c r="J52" s="3"/>
      <c r="L52" s="470" t="s">
        <v>63</v>
      </c>
      <c r="M52" s="45">
        <f t="shared" ref="M52:Q52" si="81">+M38+M43+M47+M51</f>
        <v>12934421</v>
      </c>
      <c r="N52" s="43">
        <f t="shared" si="81"/>
        <v>12887417</v>
      </c>
      <c r="O52" s="302">
        <f t="shared" si="81"/>
        <v>25821838</v>
      </c>
      <c r="P52" s="43">
        <f t="shared" si="81"/>
        <v>4666</v>
      </c>
      <c r="Q52" s="302">
        <f t="shared" si="81"/>
        <v>25826504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82">+C9+C35</f>
        <v>13094</v>
      </c>
      <c r="D61" s="122">
        <f t="shared" si="82"/>
        <v>13094</v>
      </c>
      <c r="E61" s="296">
        <f t="shared" si="82"/>
        <v>26188</v>
      </c>
      <c r="F61" s="120">
        <f t="shared" si="82"/>
        <v>13777</v>
      </c>
      <c r="G61" s="122">
        <f t="shared" si="82"/>
        <v>13768</v>
      </c>
      <c r="H61" s="296">
        <f t="shared" si="82"/>
        <v>27545</v>
      </c>
      <c r="I61" s="123">
        <f t="shared" ref="I61:I63" si="83">IF(E61=0,0,((H61/E61)-1)*100)</f>
        <v>5.181762639376819</v>
      </c>
      <c r="J61" s="3"/>
      <c r="K61" s="6"/>
      <c r="L61" s="13" t="s">
        <v>10</v>
      </c>
      <c r="M61" s="39">
        <f t="shared" ref="M61:N63" si="84">+M9+M35</f>
        <v>1973864</v>
      </c>
      <c r="N61" s="37">
        <f t="shared" si="84"/>
        <v>2005520</v>
      </c>
      <c r="O61" s="169">
        <f>SUM(M61:N61)</f>
        <v>3979384</v>
      </c>
      <c r="P61" s="38">
        <f>P9+P35</f>
        <v>3199</v>
      </c>
      <c r="Q61" s="303">
        <f>+O61+P61</f>
        <v>3982583</v>
      </c>
      <c r="R61" s="39">
        <f t="shared" ref="R61:S63" si="85">+R9+R35</f>
        <v>2153969</v>
      </c>
      <c r="S61" s="37">
        <f t="shared" si="85"/>
        <v>2191079</v>
      </c>
      <c r="T61" s="169">
        <f>SUM(R61:S61)</f>
        <v>4345048</v>
      </c>
      <c r="U61" s="38">
        <f>U9+U35</f>
        <v>2576</v>
      </c>
      <c r="V61" s="303">
        <f>+T61+U61</f>
        <v>4347624</v>
      </c>
      <c r="W61" s="40">
        <f t="shared" ref="W61:W63" si="86">IF(Q61=0,0,((V61/Q61)-1)*100)</f>
        <v>9.1659357758520077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82"/>
        <v>12842</v>
      </c>
      <c r="D62" s="122">
        <f t="shared" si="82"/>
        <v>12842</v>
      </c>
      <c r="E62" s="296">
        <f t="shared" si="82"/>
        <v>25684</v>
      </c>
      <c r="F62" s="120">
        <f t="shared" si="82"/>
        <v>13044</v>
      </c>
      <c r="G62" s="122">
        <f t="shared" si="82"/>
        <v>13046</v>
      </c>
      <c r="H62" s="296">
        <f t="shared" si="82"/>
        <v>26090</v>
      </c>
      <c r="I62" s="123">
        <f t="shared" si="83"/>
        <v>1.580750661890673</v>
      </c>
      <c r="J62" s="3"/>
      <c r="K62" s="6"/>
      <c r="L62" s="13" t="s">
        <v>11</v>
      </c>
      <c r="M62" s="39">
        <f t="shared" si="84"/>
        <v>1961600</v>
      </c>
      <c r="N62" s="37">
        <f t="shared" si="84"/>
        <v>1959566</v>
      </c>
      <c r="O62" s="301">
        <f t="shared" ref="O62:O63" si="87">SUM(M62:N62)</f>
        <v>3921166</v>
      </c>
      <c r="P62" s="38">
        <f>P10+P36</f>
        <v>3810</v>
      </c>
      <c r="Q62" s="303">
        <f>+O62+P62</f>
        <v>3924976</v>
      </c>
      <c r="R62" s="39">
        <f t="shared" si="85"/>
        <v>2100214</v>
      </c>
      <c r="S62" s="37">
        <f t="shared" si="85"/>
        <v>2102437</v>
      </c>
      <c r="T62" s="301">
        <f t="shared" ref="T62:T63" si="88">SUM(R62:S62)</f>
        <v>4202651</v>
      </c>
      <c r="U62" s="38">
        <f>U10+U36</f>
        <v>3098</v>
      </c>
      <c r="V62" s="303">
        <f>+T62+U62</f>
        <v>4205749</v>
      </c>
      <c r="W62" s="40">
        <f t="shared" si="86"/>
        <v>7.1534959704212309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82"/>
        <v>13789</v>
      </c>
      <c r="D63" s="125">
        <f t="shared" si="82"/>
        <v>13791</v>
      </c>
      <c r="E63" s="296">
        <f t="shared" si="82"/>
        <v>27580</v>
      </c>
      <c r="F63" s="124">
        <f t="shared" si="82"/>
        <v>13768</v>
      </c>
      <c r="G63" s="125">
        <f t="shared" si="82"/>
        <v>13763</v>
      </c>
      <c r="H63" s="296">
        <f t="shared" si="82"/>
        <v>27531</v>
      </c>
      <c r="I63" s="123">
        <f t="shared" si="83"/>
        <v>-0.17766497461928488</v>
      </c>
      <c r="J63" s="3"/>
      <c r="K63" s="6"/>
      <c r="L63" s="22" t="s">
        <v>12</v>
      </c>
      <c r="M63" s="39">
        <f t="shared" si="84"/>
        <v>2133648</v>
      </c>
      <c r="N63" s="37">
        <f t="shared" si="84"/>
        <v>2204698</v>
      </c>
      <c r="O63" s="301">
        <f t="shared" si="87"/>
        <v>4338346</v>
      </c>
      <c r="P63" s="38">
        <f>P11+P37</f>
        <v>7707</v>
      </c>
      <c r="Q63" s="303">
        <f>+O63+P63</f>
        <v>4346053</v>
      </c>
      <c r="R63" s="39">
        <f t="shared" si="85"/>
        <v>2206432</v>
      </c>
      <c r="S63" s="37">
        <f t="shared" si="85"/>
        <v>2271736</v>
      </c>
      <c r="T63" s="301">
        <f t="shared" si="88"/>
        <v>4478168</v>
      </c>
      <c r="U63" s="38">
        <f>U11+U37</f>
        <v>4139</v>
      </c>
      <c r="V63" s="303">
        <f>+T63+U63</f>
        <v>4482307</v>
      </c>
      <c r="W63" s="40">
        <f t="shared" si="86"/>
        <v>3.135120533504776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82"/>
        <v>39725</v>
      </c>
      <c r="D64" s="129">
        <f t="shared" si="82"/>
        <v>39727</v>
      </c>
      <c r="E64" s="300">
        <f t="shared" si="82"/>
        <v>79452</v>
      </c>
      <c r="F64" s="127">
        <f t="shared" si="82"/>
        <v>40589</v>
      </c>
      <c r="G64" s="129">
        <f t="shared" si="82"/>
        <v>40577</v>
      </c>
      <c r="H64" s="300">
        <f t="shared" si="82"/>
        <v>81166</v>
      </c>
      <c r="I64" s="130">
        <f>IF(E64=0,0,((H64/E64)-1)*100)</f>
        <v>2.1572773498464537</v>
      </c>
      <c r="J64" s="3"/>
      <c r="L64" s="41" t="s">
        <v>57</v>
      </c>
      <c r="M64" s="45">
        <f t="shared" ref="M64:Q64" si="89">+M61+M62+M63</f>
        <v>6069112</v>
      </c>
      <c r="N64" s="43">
        <f t="shared" si="89"/>
        <v>6169784</v>
      </c>
      <c r="O64" s="302">
        <f t="shared" si="89"/>
        <v>12238896</v>
      </c>
      <c r="P64" s="43">
        <f t="shared" si="89"/>
        <v>14716</v>
      </c>
      <c r="Q64" s="302">
        <f t="shared" si="89"/>
        <v>12253612</v>
      </c>
      <c r="R64" s="45">
        <f t="shared" ref="R64:V64" si="90">+R61+R62+R63</f>
        <v>6460615</v>
      </c>
      <c r="S64" s="43">
        <f t="shared" si="90"/>
        <v>6565252</v>
      </c>
      <c r="T64" s="302">
        <f t="shared" si="90"/>
        <v>13025867</v>
      </c>
      <c r="U64" s="43">
        <f t="shared" si="90"/>
        <v>9813</v>
      </c>
      <c r="V64" s="302">
        <f t="shared" si="90"/>
        <v>13035680</v>
      </c>
      <c r="W64" s="46">
        <f>IF(Q64=0,0,((V64/Q64)-1)*100)</f>
        <v>6.3823466909185722</v>
      </c>
    </row>
    <row r="65" spans="1:23" ht="14.25" thickTop="1" thickBot="1" x14ac:dyDescent="0.25">
      <c r="A65" s="3" t="str">
        <f t="shared" si="10"/>
        <v xml:space="preserve"> </v>
      </c>
      <c r="B65" s="106" t="s">
        <v>13</v>
      </c>
      <c r="C65" s="120">
        <f t="shared" si="82"/>
        <v>13913</v>
      </c>
      <c r="D65" s="122">
        <f t="shared" si="82"/>
        <v>13914</v>
      </c>
      <c r="E65" s="296">
        <f t="shared" si="82"/>
        <v>27827</v>
      </c>
      <c r="F65" s="120">
        <f t="shared" si="82"/>
        <v>13825</v>
      </c>
      <c r="G65" s="122">
        <f t="shared" si="82"/>
        <v>13837</v>
      </c>
      <c r="H65" s="296">
        <f t="shared" si="82"/>
        <v>27662</v>
      </c>
      <c r="I65" s="123">
        <f t="shared" ref="I65" si="91">IF(E65=0,0,((H65/E65)-1)*100)</f>
        <v>-0.59294929385129702</v>
      </c>
      <c r="J65" s="3"/>
      <c r="L65" s="13" t="s">
        <v>13</v>
      </c>
      <c r="M65" s="39">
        <f>+M13+M39</f>
        <v>2240862</v>
      </c>
      <c r="N65" s="37">
        <f>+N13+N39</f>
        <v>2183337</v>
      </c>
      <c r="O65" s="301">
        <f t="shared" ref="O65" si="92">SUM(M65:N65)</f>
        <v>4424199</v>
      </c>
      <c r="P65" s="38">
        <f>P13+P39</f>
        <v>4228</v>
      </c>
      <c r="Q65" s="303">
        <f>+O65+P65</f>
        <v>4428427</v>
      </c>
      <c r="R65" s="39">
        <f>+R13+R39</f>
        <v>2254106</v>
      </c>
      <c r="S65" s="37">
        <f>+S13+S39</f>
        <v>2228426</v>
      </c>
      <c r="T65" s="301">
        <f t="shared" ref="T65" si="93">SUM(R65:S65)</f>
        <v>4482532</v>
      </c>
      <c r="U65" s="38">
        <f>U13+U39</f>
        <v>4050</v>
      </c>
      <c r="V65" s="303">
        <f>+T65+U65</f>
        <v>4486582</v>
      </c>
      <c r="W65" s="40">
        <f t="shared" ref="W65" si="94">IF(Q65=0,0,((V65/Q65)-1)*100)</f>
        <v>1.3132202472796672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27">
        <f>+C64+C65</f>
        <v>53638</v>
      </c>
      <c r="D66" s="129">
        <f t="shared" ref="D66" si="95">+D64+D65</f>
        <v>53641</v>
      </c>
      <c r="E66" s="300">
        <f t="shared" ref="E66" si="96">+E64+E65</f>
        <v>107279</v>
      </c>
      <c r="F66" s="127">
        <f t="shared" ref="F66" si="97">+F64+F65</f>
        <v>54414</v>
      </c>
      <c r="G66" s="129">
        <f t="shared" ref="G66" si="98">+G64+G65</f>
        <v>54414</v>
      </c>
      <c r="H66" s="300">
        <f t="shared" ref="H66" si="99">+H64+H65</f>
        <v>108828</v>
      </c>
      <c r="I66" s="130">
        <f>IF(E66=0,0,((H66/E66)-1)*100)</f>
        <v>1.4438986194875048</v>
      </c>
      <c r="J66" s="3"/>
      <c r="L66" s="41" t="s">
        <v>66</v>
      </c>
      <c r="M66" s="45">
        <f>+M64+M65</f>
        <v>8309974</v>
      </c>
      <c r="N66" s="43">
        <f t="shared" ref="N66" si="100">+N64+N65</f>
        <v>8353121</v>
      </c>
      <c r="O66" s="302">
        <f t="shared" ref="O66" si="101">+O64+O65</f>
        <v>16663095</v>
      </c>
      <c r="P66" s="43">
        <f t="shared" ref="P66" si="102">+P64+P65</f>
        <v>18944</v>
      </c>
      <c r="Q66" s="302">
        <f t="shared" ref="Q66" si="103">+Q64+Q65</f>
        <v>16682039</v>
      </c>
      <c r="R66" s="45">
        <f t="shared" ref="R66" si="104">+R64+R65</f>
        <v>8714721</v>
      </c>
      <c r="S66" s="43">
        <f t="shared" ref="S66" si="105">+S64+S65</f>
        <v>8793678</v>
      </c>
      <c r="T66" s="302">
        <f t="shared" ref="T66" si="106">+T64+T65</f>
        <v>17508399</v>
      </c>
      <c r="U66" s="43">
        <f t="shared" ref="U66" si="107">+U64+U65</f>
        <v>13863</v>
      </c>
      <c r="V66" s="302">
        <f t="shared" ref="V66" si="108">+V64+V65</f>
        <v>17522262</v>
      </c>
      <c r="W66" s="46">
        <f>IF(Q66=0,0,((V66/Q66)-1)*100)</f>
        <v>5.0366924570791394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20">
        <f t="shared" ref="C67:E68" si="109">+C15+C41</f>
        <v>12503</v>
      </c>
      <c r="D67" s="122">
        <f t="shared" si="109"/>
        <v>12508</v>
      </c>
      <c r="E67" s="296">
        <f t="shared" si="109"/>
        <v>25011</v>
      </c>
      <c r="F67" s="120"/>
      <c r="G67" s="122"/>
      <c r="H67" s="296"/>
      <c r="I67" s="123"/>
      <c r="J67" s="3"/>
      <c r="L67" s="13" t="s">
        <v>14</v>
      </c>
      <c r="M67" s="39">
        <f t="shared" ref="M67:P68" si="110">+M15+M41</f>
        <v>2033565</v>
      </c>
      <c r="N67" s="37">
        <f t="shared" si="110"/>
        <v>2054976</v>
      </c>
      <c r="O67" s="301">
        <f t="shared" si="110"/>
        <v>4088541</v>
      </c>
      <c r="P67" s="38">
        <f t="shared" si="110"/>
        <v>4421</v>
      </c>
      <c r="Q67" s="303">
        <f>+O67+P67</f>
        <v>4092962</v>
      </c>
      <c r="R67" s="39"/>
      <c r="S67" s="37"/>
      <c r="T67" s="301"/>
      <c r="U67" s="38"/>
      <c r="V67" s="303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20">
        <f t="shared" si="109"/>
        <v>13621</v>
      </c>
      <c r="D68" s="122">
        <f t="shared" si="109"/>
        <v>13622</v>
      </c>
      <c r="E68" s="296">
        <f t="shared" si="109"/>
        <v>27243</v>
      </c>
      <c r="F68" s="120"/>
      <c r="G68" s="122"/>
      <c r="H68" s="296"/>
      <c r="I68" s="123"/>
      <c r="J68" s="3"/>
      <c r="L68" s="13" t="s">
        <v>15</v>
      </c>
      <c r="M68" s="39">
        <f t="shared" si="110"/>
        <v>2205117</v>
      </c>
      <c r="N68" s="37">
        <f t="shared" si="110"/>
        <v>2217389</v>
      </c>
      <c r="O68" s="169">
        <f t="shared" si="110"/>
        <v>4422506</v>
      </c>
      <c r="P68" s="38">
        <f t="shared" si="110"/>
        <v>6777</v>
      </c>
      <c r="Q68" s="172">
        <f>+O68+P68</f>
        <v>4429283</v>
      </c>
      <c r="R68" s="39"/>
      <c r="S68" s="37"/>
      <c r="T68" s="169"/>
      <c r="U68" s="38"/>
      <c r="V68" s="172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27">
        <f>+C65+C67+C68</f>
        <v>40037</v>
      </c>
      <c r="D69" s="129">
        <f t="shared" ref="D69" si="111">+D65+D67+D68</f>
        <v>40044</v>
      </c>
      <c r="E69" s="300">
        <f t="shared" ref="E69" si="112">+E65+E67+E68</f>
        <v>80081</v>
      </c>
      <c r="F69" s="127"/>
      <c r="G69" s="129"/>
      <c r="H69" s="300"/>
      <c r="I69" s="130"/>
      <c r="J69" s="3"/>
      <c r="L69" s="41" t="s">
        <v>61</v>
      </c>
      <c r="M69" s="45">
        <f>+M65+M67+M68</f>
        <v>6479544</v>
      </c>
      <c r="N69" s="43">
        <f t="shared" ref="N69" si="113">+N65+N67+N68</f>
        <v>6455702</v>
      </c>
      <c r="O69" s="302">
        <f t="shared" ref="O69" si="114">+O65+O67+O68</f>
        <v>12935246</v>
      </c>
      <c r="P69" s="43">
        <f t="shared" ref="P69" si="115">+P65+P67+P68</f>
        <v>15426</v>
      </c>
      <c r="Q69" s="302">
        <f t="shared" ref="Q69" si="116">+Q65+Q67+Q68</f>
        <v>12950672</v>
      </c>
      <c r="R69" s="43"/>
      <c r="S69" s="472"/>
      <c r="T69" s="476"/>
      <c r="U69" s="485"/>
      <c r="V69" s="302"/>
      <c r="W69" s="46"/>
    </row>
    <row r="70" spans="1:23" ht="13.5" thickTop="1" x14ac:dyDescent="0.2">
      <c r="A70" s="3" t="str">
        <f t="shared" ref="A70" si="117">IF(ISERROR(F70/G70)," ",IF(F70/G70&gt;0.5,IF(F70/G70&lt;1.5," ","NOT OK"),"NOT OK"))</f>
        <v xml:space="preserve"> </v>
      </c>
      <c r="B70" s="106" t="s">
        <v>16</v>
      </c>
      <c r="C70" s="120">
        <f t="shared" ref="C70:E72" si="118">+C18+C44</f>
        <v>13233</v>
      </c>
      <c r="D70" s="122">
        <f t="shared" si="118"/>
        <v>13232</v>
      </c>
      <c r="E70" s="296">
        <f t="shared" si="118"/>
        <v>26465</v>
      </c>
      <c r="F70" s="120"/>
      <c r="G70" s="122"/>
      <c r="H70" s="296"/>
      <c r="I70" s="123"/>
      <c r="J70" s="3"/>
      <c r="L70" s="13" t="s">
        <v>16</v>
      </c>
      <c r="M70" s="39">
        <f t="shared" ref="M70:N72" si="119">+M18+M44</f>
        <v>2120275</v>
      </c>
      <c r="N70" s="37">
        <f t="shared" si="119"/>
        <v>2101803</v>
      </c>
      <c r="O70" s="169">
        <f t="shared" ref="O70" si="120">SUM(M70:N70)</f>
        <v>4222078</v>
      </c>
      <c r="P70" s="38">
        <f>P18+P44</f>
        <v>4122</v>
      </c>
      <c r="Q70" s="172">
        <f>+O70+P70</f>
        <v>4226200</v>
      </c>
      <c r="R70" s="39"/>
      <c r="S70" s="37"/>
      <c r="T70" s="169"/>
      <c r="U70" s="38"/>
      <c r="V70" s="172"/>
      <c r="W70" s="40"/>
    </row>
    <row r="71" spans="1:23" x14ac:dyDescent="0.2">
      <c r="A71" s="3" t="str">
        <f t="shared" ref="A71" si="121">IF(ISERROR(F71/G71)," ",IF(F71/G71&gt;0.5,IF(F71/G71&lt;1.5," ","NOT OK"),"NOT OK"))</f>
        <v xml:space="preserve"> </v>
      </c>
      <c r="B71" s="106" t="s">
        <v>17</v>
      </c>
      <c r="C71" s="120">
        <f t="shared" si="118"/>
        <v>13230</v>
      </c>
      <c r="D71" s="122">
        <f t="shared" si="118"/>
        <v>13235</v>
      </c>
      <c r="E71" s="158">
        <f t="shared" si="118"/>
        <v>26465</v>
      </c>
      <c r="F71" s="120"/>
      <c r="G71" s="122"/>
      <c r="H71" s="158"/>
      <c r="I71" s="123"/>
      <c r="J71" s="3"/>
      <c r="L71" s="13" t="s">
        <v>17</v>
      </c>
      <c r="M71" s="39">
        <f t="shared" si="119"/>
        <v>2001562</v>
      </c>
      <c r="N71" s="37">
        <f t="shared" si="119"/>
        <v>2022203</v>
      </c>
      <c r="O71" s="169">
        <f>SUM(M71:N71)</f>
        <v>4023765</v>
      </c>
      <c r="P71" s="38">
        <f>P19+P45</f>
        <v>3770</v>
      </c>
      <c r="Q71" s="172">
        <f>+O71+P71</f>
        <v>4027535</v>
      </c>
      <c r="R71" s="39"/>
      <c r="S71" s="37"/>
      <c r="T71" s="169"/>
      <c r="U71" s="38"/>
      <c r="V71" s="172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20">
        <f t="shared" si="118"/>
        <v>12934</v>
      </c>
      <c r="D72" s="122">
        <f t="shared" si="118"/>
        <v>12930</v>
      </c>
      <c r="E72" s="158">
        <f t="shared" si="118"/>
        <v>25864</v>
      </c>
      <c r="F72" s="120"/>
      <c r="G72" s="122"/>
      <c r="H72" s="158"/>
      <c r="I72" s="123"/>
      <c r="J72" s="3"/>
      <c r="L72" s="13" t="s">
        <v>18</v>
      </c>
      <c r="M72" s="39">
        <f t="shared" si="119"/>
        <v>1958350</v>
      </c>
      <c r="N72" s="37">
        <f t="shared" si="119"/>
        <v>1956909</v>
      </c>
      <c r="O72" s="169">
        <f>SUM(M72:N72)</f>
        <v>3915259</v>
      </c>
      <c r="P72" s="38">
        <f>P20+P46</f>
        <v>2527</v>
      </c>
      <c r="Q72" s="169">
        <f>+O72+P72</f>
        <v>3917786</v>
      </c>
      <c r="R72" s="39"/>
      <c r="S72" s="37"/>
      <c r="T72" s="169"/>
      <c r="U72" s="38"/>
      <c r="V72" s="169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27">
        <f>+C70+C71+C72</f>
        <v>39397</v>
      </c>
      <c r="D73" s="135">
        <f t="shared" ref="D73" si="122">+D70+D71+D72</f>
        <v>39397</v>
      </c>
      <c r="E73" s="160">
        <f t="shared" ref="E73" si="123">+E70+E71+E72</f>
        <v>78794</v>
      </c>
      <c r="F73" s="127"/>
      <c r="G73" s="135"/>
      <c r="H73" s="160"/>
      <c r="I73" s="130"/>
      <c r="J73" s="9"/>
      <c r="K73" s="10"/>
      <c r="L73" s="47" t="s">
        <v>19</v>
      </c>
      <c r="M73" s="48">
        <f>+M70+M71+M72</f>
        <v>6080187</v>
      </c>
      <c r="N73" s="49">
        <f t="shared" ref="N73" si="124">+N70+N71+N72</f>
        <v>6080915</v>
      </c>
      <c r="O73" s="171">
        <f t="shared" ref="O73" si="125">+O70+O71+O72</f>
        <v>12161102</v>
      </c>
      <c r="P73" s="49">
        <f t="shared" ref="P73" si="126">+P70+P71+P72</f>
        <v>10419</v>
      </c>
      <c r="Q73" s="171">
        <f t="shared" ref="Q73" si="127">+Q70+Q71+Q72</f>
        <v>12171521</v>
      </c>
      <c r="R73" s="49"/>
      <c r="S73" s="473"/>
      <c r="T73" s="477"/>
      <c r="U73" s="486"/>
      <c r="V73" s="171"/>
      <c r="W73" s="50"/>
    </row>
    <row r="74" spans="1:23" ht="13.5" thickTop="1" x14ac:dyDescent="0.2">
      <c r="A74" s="3" t="str">
        <f>IF(ISERROR(F74/G74)," ",IF(F74/G74&gt;0.5,IF(F74/G74&lt;1.5," ","NOT OK"),"NOT OK"))</f>
        <v xml:space="preserve"> </v>
      </c>
      <c r="B74" s="106" t="s">
        <v>20</v>
      </c>
      <c r="C74" s="120">
        <f t="shared" ref="C74:E78" si="128">+C22+C48</f>
        <v>13388</v>
      </c>
      <c r="D74" s="122">
        <f t="shared" si="128"/>
        <v>13394</v>
      </c>
      <c r="E74" s="161">
        <f t="shared" si="128"/>
        <v>26782</v>
      </c>
      <c r="F74" s="120"/>
      <c r="G74" s="122"/>
      <c r="H74" s="161"/>
      <c r="I74" s="123"/>
      <c r="J74" s="3"/>
      <c r="L74" s="13" t="s">
        <v>21</v>
      </c>
      <c r="M74" s="39">
        <f t="shared" ref="M74:N76" si="129">+M22+M48</f>
        <v>2061810</v>
      </c>
      <c r="N74" s="37">
        <f t="shared" si="129"/>
        <v>2072843</v>
      </c>
      <c r="O74" s="169">
        <f>SUM(M74:N74)</f>
        <v>4134653</v>
      </c>
      <c r="P74" s="38">
        <f>P22+P48</f>
        <v>2438</v>
      </c>
      <c r="Q74" s="169">
        <f>+O74+P74</f>
        <v>4137091</v>
      </c>
      <c r="R74" s="39"/>
      <c r="S74" s="37"/>
      <c r="T74" s="169"/>
      <c r="U74" s="38"/>
      <c r="V74" s="169"/>
      <c r="W74" s="40"/>
    </row>
    <row r="75" spans="1:23" x14ac:dyDescent="0.2">
      <c r="A75" s="3" t="str">
        <f t="shared" ref="A75" si="130">IF(ISERROR(F75/G75)," ",IF(F75/G75&gt;0.5,IF(F75/G75&lt;1.5," ","NOT OK"),"NOT OK"))</f>
        <v xml:space="preserve"> </v>
      </c>
      <c r="B75" s="106" t="s">
        <v>22</v>
      </c>
      <c r="C75" s="120">
        <f t="shared" si="128"/>
        <v>13725</v>
      </c>
      <c r="D75" s="122">
        <f t="shared" si="128"/>
        <v>13709</v>
      </c>
      <c r="E75" s="152">
        <f t="shared" si="128"/>
        <v>27434</v>
      </c>
      <c r="F75" s="120"/>
      <c r="G75" s="122"/>
      <c r="H75" s="152"/>
      <c r="I75" s="123"/>
      <c r="J75" s="3"/>
      <c r="L75" s="13" t="s">
        <v>22</v>
      </c>
      <c r="M75" s="39">
        <f t="shared" si="129"/>
        <v>2157706</v>
      </c>
      <c r="N75" s="37">
        <f t="shared" si="129"/>
        <v>2145541</v>
      </c>
      <c r="O75" s="169">
        <f>SUM(M75:N75)</f>
        <v>4303247</v>
      </c>
      <c r="P75" s="38">
        <f>P23+P49</f>
        <v>4310</v>
      </c>
      <c r="Q75" s="169">
        <f>+O75+P75</f>
        <v>4307557</v>
      </c>
      <c r="R75" s="39"/>
      <c r="S75" s="37"/>
      <c r="T75" s="169"/>
      <c r="U75" s="38"/>
      <c r="V75" s="169"/>
      <c r="W75" s="40"/>
    </row>
    <row r="76" spans="1:23" ht="13.5" thickBot="1" x14ac:dyDescent="0.25">
      <c r="A76" s="3" t="str">
        <f t="shared" ref="A76" si="131">IF(ISERROR(F76/G76)," ",IF(F76/G76&gt;0.5,IF(F76/G76&lt;1.5," ","NOT OK"),"NOT OK"))</f>
        <v xml:space="preserve"> </v>
      </c>
      <c r="B76" s="106" t="s">
        <v>23</v>
      </c>
      <c r="C76" s="120">
        <f t="shared" si="128"/>
        <v>12907</v>
      </c>
      <c r="D76" s="136">
        <f t="shared" si="128"/>
        <v>12923</v>
      </c>
      <c r="E76" s="299">
        <f t="shared" si="128"/>
        <v>25830</v>
      </c>
      <c r="F76" s="120"/>
      <c r="G76" s="136"/>
      <c r="H76" s="299"/>
      <c r="I76" s="137"/>
      <c r="J76" s="3"/>
      <c r="L76" s="13" t="s">
        <v>23</v>
      </c>
      <c r="M76" s="39">
        <f t="shared" si="129"/>
        <v>1920711</v>
      </c>
      <c r="N76" s="37">
        <f t="shared" si="129"/>
        <v>1952393</v>
      </c>
      <c r="O76" s="169">
        <f t="shared" ref="O76" si="132">SUM(M76:N76)</f>
        <v>3873104</v>
      </c>
      <c r="P76" s="38">
        <f>P24+P50</f>
        <v>3568</v>
      </c>
      <c r="Q76" s="172">
        <f>+O76+P76</f>
        <v>3876672</v>
      </c>
      <c r="R76" s="39"/>
      <c r="S76" s="37"/>
      <c r="T76" s="169"/>
      <c r="U76" s="38"/>
      <c r="V76" s="172"/>
      <c r="W76" s="40"/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40</v>
      </c>
      <c r="C77" s="127">
        <f t="shared" si="128"/>
        <v>40020</v>
      </c>
      <c r="D77" s="127">
        <f t="shared" si="128"/>
        <v>40026</v>
      </c>
      <c r="E77" s="127">
        <f t="shared" si="128"/>
        <v>80046</v>
      </c>
      <c r="F77" s="127"/>
      <c r="G77" s="127"/>
      <c r="H77" s="127"/>
      <c r="I77" s="130"/>
      <c r="J77" s="3"/>
      <c r="L77" s="470" t="s">
        <v>40</v>
      </c>
      <c r="M77" s="45">
        <f t="shared" ref="M77:Q77" si="133">+M74+M75+M76</f>
        <v>6140227</v>
      </c>
      <c r="N77" s="43">
        <f t="shared" si="133"/>
        <v>6170777</v>
      </c>
      <c r="O77" s="302">
        <f t="shared" si="133"/>
        <v>12311004</v>
      </c>
      <c r="P77" s="43">
        <f t="shared" si="133"/>
        <v>10316</v>
      </c>
      <c r="Q77" s="302">
        <f t="shared" si="133"/>
        <v>12321320</v>
      </c>
      <c r="R77" s="43"/>
      <c r="S77" s="472"/>
      <c r="T77" s="476"/>
      <c r="U77" s="485"/>
      <c r="V77" s="302"/>
      <c r="W77" s="46"/>
    </row>
    <row r="78" spans="1:23" ht="14.25" thickTop="1" thickBot="1" x14ac:dyDescent="0.25">
      <c r="A78" s="3" t="str">
        <f>IF(ISERROR(F78/G78)," ",IF(F78/G78&gt;0.5,IF(F78/G78&lt;1.5," ","NOT OK"),"NOT OK"))</f>
        <v xml:space="preserve"> </v>
      </c>
      <c r="B78" s="126" t="s">
        <v>63</v>
      </c>
      <c r="C78" s="127">
        <f t="shared" si="128"/>
        <v>159179</v>
      </c>
      <c r="D78" s="129">
        <f t="shared" si="128"/>
        <v>159194</v>
      </c>
      <c r="E78" s="300">
        <f t="shared" si="128"/>
        <v>318373</v>
      </c>
      <c r="F78" s="127"/>
      <c r="G78" s="129"/>
      <c r="H78" s="300"/>
      <c r="I78" s="130"/>
      <c r="J78" s="3"/>
      <c r="L78" s="470" t="s">
        <v>63</v>
      </c>
      <c r="M78" s="45">
        <f t="shared" ref="M78:Q78" si="134">+M64+M69+M73+M77</f>
        <v>24769070</v>
      </c>
      <c r="N78" s="43">
        <f t="shared" si="134"/>
        <v>24877178</v>
      </c>
      <c r="O78" s="302">
        <f t="shared" si="134"/>
        <v>49646248</v>
      </c>
      <c r="P78" s="43">
        <f t="shared" si="134"/>
        <v>50877</v>
      </c>
      <c r="Q78" s="302">
        <f t="shared" si="134"/>
        <v>49697125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14.2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319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316"/>
      <c r="R84" s="60"/>
      <c r="S84" s="54"/>
      <c r="T84" s="61"/>
      <c r="U84" s="62"/>
      <c r="V84" s="316"/>
      <c r="W84" s="317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315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315" t="s">
        <v>7</v>
      </c>
      <c r="W85" s="318"/>
    </row>
    <row r="86" spans="12:23" ht="4.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f>+Lcc_BKK!M87+Lcc_DMK!M87</f>
        <v>1890</v>
      </c>
      <c r="N87" s="76">
        <f>+Lcc_BKK!N87+Lcc_DMK!N87</f>
        <v>4356</v>
      </c>
      <c r="O87" s="184">
        <f>SUM(M87:N87)</f>
        <v>6246</v>
      </c>
      <c r="P87" s="77">
        <f>Lcc_BKK!P87+Lcc_DMK!P87</f>
        <v>0</v>
      </c>
      <c r="Q87" s="182">
        <f>O87+P87</f>
        <v>6246</v>
      </c>
      <c r="R87" s="75">
        <f>+Lcc_BKK!R87+Lcc_DMK!R87</f>
        <v>2467</v>
      </c>
      <c r="S87" s="76">
        <f>+Lcc_BKK!S87+Lcc_DMK!S87</f>
        <v>3801</v>
      </c>
      <c r="T87" s="184">
        <f>SUM(R87:S87)</f>
        <v>6268</v>
      </c>
      <c r="U87" s="77">
        <f>Lcc_BKK!U87+Lcc_DMK!U87</f>
        <v>0</v>
      </c>
      <c r="V87" s="182">
        <f>T87+U87</f>
        <v>6268</v>
      </c>
      <c r="W87" s="78">
        <f>IF(Q87=0,0,((V87/Q87)-1)*100)</f>
        <v>0.35222542427153503</v>
      </c>
    </row>
    <row r="88" spans="12:23" x14ac:dyDescent="0.2">
      <c r="L88" s="59" t="s">
        <v>11</v>
      </c>
      <c r="M88" s="75">
        <f>+Lcc_BKK!M88+Lcc_DMK!M88</f>
        <v>1919</v>
      </c>
      <c r="N88" s="76">
        <f>+Lcc_BKK!N88+Lcc_DMK!N88</f>
        <v>4055</v>
      </c>
      <c r="O88" s="184">
        <f t="shared" ref="O88:O89" si="135">SUM(M88:N88)</f>
        <v>5974</v>
      </c>
      <c r="P88" s="77">
        <f>Lcc_BKK!P88+Lcc_DMK!P88</f>
        <v>0</v>
      </c>
      <c r="Q88" s="182">
        <f>O88+P88</f>
        <v>5974</v>
      </c>
      <c r="R88" s="75">
        <f>+Lcc_BKK!R88+Lcc_DMK!R88</f>
        <v>2573</v>
      </c>
      <c r="S88" s="76">
        <f>+Lcc_BKK!S88+Lcc_DMK!S88</f>
        <v>2840</v>
      </c>
      <c r="T88" s="184">
        <f t="shared" ref="T88:T89" si="136">SUM(R88:S88)</f>
        <v>5413</v>
      </c>
      <c r="U88" s="77">
        <f>Lcc_BKK!U88+Lcc_DMK!U88</f>
        <v>0</v>
      </c>
      <c r="V88" s="182">
        <f>T88+U88</f>
        <v>5413</v>
      </c>
      <c r="W88" s="78">
        <f>IF(Q88=0,0,((V88/Q88)-1)*100)</f>
        <v>-9.3906930030130624</v>
      </c>
    </row>
    <row r="89" spans="12:23" ht="13.5" thickBot="1" x14ac:dyDescent="0.25">
      <c r="L89" s="64" t="s">
        <v>12</v>
      </c>
      <c r="M89" s="75">
        <f>+Lcc_BKK!M89+Lcc_DMK!M89</f>
        <v>1959</v>
      </c>
      <c r="N89" s="76">
        <f>+Lcc_BKK!N89+Lcc_DMK!N89</f>
        <v>3707</v>
      </c>
      <c r="O89" s="184">
        <f t="shared" si="135"/>
        <v>5666</v>
      </c>
      <c r="P89" s="77">
        <f>Lcc_BKK!P89+Lcc_DMK!P89</f>
        <v>6</v>
      </c>
      <c r="Q89" s="182">
        <f>O89+P89</f>
        <v>5672</v>
      </c>
      <c r="R89" s="75">
        <f>+Lcc_BKK!R89+Lcc_DMK!R89</f>
        <v>2235</v>
      </c>
      <c r="S89" s="76">
        <f>+Lcc_BKK!S89+Lcc_DMK!S89</f>
        <v>3738</v>
      </c>
      <c r="T89" s="184">
        <f t="shared" si="136"/>
        <v>5973</v>
      </c>
      <c r="U89" s="77">
        <f>Lcc_BKK!U89+Lcc_DMK!U89</f>
        <v>0</v>
      </c>
      <c r="V89" s="182">
        <f>T89+U89</f>
        <v>5973</v>
      </c>
      <c r="W89" s="78">
        <f>IF(Q89=0,0,((V89/Q89)-1)*100)</f>
        <v>5.3067700987305955</v>
      </c>
    </row>
    <row r="90" spans="12:23" ht="14.25" thickTop="1" thickBot="1" x14ac:dyDescent="0.25">
      <c r="L90" s="79" t="s">
        <v>38</v>
      </c>
      <c r="M90" s="80">
        <f t="shared" ref="M90:V90" si="137">+M87+M88+M89</f>
        <v>5768</v>
      </c>
      <c r="N90" s="81">
        <f t="shared" si="137"/>
        <v>12118</v>
      </c>
      <c r="O90" s="175">
        <f t="shared" si="137"/>
        <v>17886</v>
      </c>
      <c r="P90" s="80">
        <f t="shared" si="137"/>
        <v>6</v>
      </c>
      <c r="Q90" s="175">
        <f t="shared" si="137"/>
        <v>17892</v>
      </c>
      <c r="R90" s="80">
        <f t="shared" si="137"/>
        <v>7275</v>
      </c>
      <c r="S90" s="81">
        <f t="shared" si="137"/>
        <v>10379</v>
      </c>
      <c r="T90" s="175">
        <f t="shared" si="137"/>
        <v>17654</v>
      </c>
      <c r="U90" s="80">
        <f t="shared" si="137"/>
        <v>0</v>
      </c>
      <c r="V90" s="175">
        <f t="shared" si="137"/>
        <v>17654</v>
      </c>
      <c r="W90" s="82">
        <f t="shared" ref="W90" si="138">IF(Q90=0,0,((V90/Q90)-1)*100)</f>
        <v>-1.3302034428794962</v>
      </c>
    </row>
    <row r="91" spans="12:23" ht="14.25" thickTop="1" thickBot="1" x14ac:dyDescent="0.25">
      <c r="L91" s="59" t="s">
        <v>13</v>
      </c>
      <c r="M91" s="75">
        <f>+Lcc_BKK!M91+Lcc_DMK!M91</f>
        <v>1864</v>
      </c>
      <c r="N91" s="76">
        <f>+Lcc_BKK!N91+Lcc_DMK!N91</f>
        <v>3120</v>
      </c>
      <c r="O91" s="182">
        <f>M91+N91</f>
        <v>4984</v>
      </c>
      <c r="P91" s="77">
        <f>Lcc_BKK!P91+Lcc_DMK!P91</f>
        <v>21</v>
      </c>
      <c r="Q91" s="182">
        <f>O91+P91</f>
        <v>5005</v>
      </c>
      <c r="R91" s="75">
        <f>+Lcc_BKK!R91+Lcc_DMK!R91</f>
        <v>1922</v>
      </c>
      <c r="S91" s="76">
        <f>+Lcc_BKK!S91+Lcc_DMK!S91</f>
        <v>2855</v>
      </c>
      <c r="T91" s="182">
        <f>R91+S91</f>
        <v>4777</v>
      </c>
      <c r="U91" s="77">
        <f>Lcc_BKK!U91+Lcc_DMK!U91</f>
        <v>0</v>
      </c>
      <c r="V91" s="182">
        <f>T91+U91</f>
        <v>4777</v>
      </c>
      <c r="W91" s="78">
        <f t="shared" ref="W91:W92" si="139">IF(Q91=0,0,((V91/Q91)-1)*100)</f>
        <v>-4.555444555444554</v>
      </c>
    </row>
    <row r="92" spans="12:23" ht="14.25" thickTop="1" thickBot="1" x14ac:dyDescent="0.25">
      <c r="L92" s="79" t="s">
        <v>67</v>
      </c>
      <c r="M92" s="80">
        <f>+M90+M91</f>
        <v>7632</v>
      </c>
      <c r="N92" s="81">
        <f t="shared" ref="N92:V92" si="140">+N90+N91</f>
        <v>15238</v>
      </c>
      <c r="O92" s="175">
        <f t="shared" si="140"/>
        <v>22870</v>
      </c>
      <c r="P92" s="80">
        <f t="shared" si="140"/>
        <v>27</v>
      </c>
      <c r="Q92" s="175">
        <f t="shared" si="140"/>
        <v>22897</v>
      </c>
      <c r="R92" s="80">
        <f t="shared" si="140"/>
        <v>9197</v>
      </c>
      <c r="S92" s="81">
        <f t="shared" si="140"/>
        <v>13234</v>
      </c>
      <c r="T92" s="175">
        <f t="shared" si="140"/>
        <v>22431</v>
      </c>
      <c r="U92" s="80">
        <f t="shared" si="140"/>
        <v>0</v>
      </c>
      <c r="V92" s="175">
        <f t="shared" si="140"/>
        <v>22431</v>
      </c>
      <c r="W92" s="82">
        <f t="shared" si="139"/>
        <v>-2.0352011180504004</v>
      </c>
    </row>
    <row r="93" spans="12:23" ht="13.5" thickTop="1" x14ac:dyDescent="0.2">
      <c r="L93" s="59" t="s">
        <v>14</v>
      </c>
      <c r="M93" s="75">
        <f>+Lcc_BKK!M93+Lcc_DMK!M93</f>
        <v>1570</v>
      </c>
      <c r="N93" s="76">
        <f>+Lcc_BKK!N93+Lcc_DMK!N93</f>
        <v>2670</v>
      </c>
      <c r="O93" s="182">
        <f>M93+N93</f>
        <v>4240</v>
      </c>
      <c r="P93" s="77">
        <f>Lcc_BKK!P93+Lcc_DMK!P93</f>
        <v>0</v>
      </c>
      <c r="Q93" s="182">
        <f>O93+P93</f>
        <v>4240</v>
      </c>
      <c r="R93" s="75"/>
      <c r="S93" s="76"/>
      <c r="T93" s="182"/>
      <c r="U93" s="77"/>
      <c r="V93" s="182"/>
      <c r="W93" s="78"/>
    </row>
    <row r="94" spans="12:23" ht="13.5" thickBot="1" x14ac:dyDescent="0.25">
      <c r="L94" s="59" t="s">
        <v>15</v>
      </c>
      <c r="M94" s="75">
        <f>+Lcc_BKK!M94+Lcc_DMK!M94</f>
        <v>2298</v>
      </c>
      <c r="N94" s="76">
        <f>+Lcc_BKK!N94+Lcc_DMK!N94</f>
        <v>3649</v>
      </c>
      <c r="O94" s="182">
        <f>M94+N94</f>
        <v>5947</v>
      </c>
      <c r="P94" s="77">
        <f>Lcc_BKK!P94+Lcc_DMK!P94</f>
        <v>0</v>
      </c>
      <c r="Q94" s="182">
        <f>O94+P94</f>
        <v>5947</v>
      </c>
      <c r="R94" s="75"/>
      <c r="S94" s="76"/>
      <c r="T94" s="182"/>
      <c r="U94" s="77"/>
      <c r="V94" s="182"/>
      <c r="W94" s="78"/>
    </row>
    <row r="95" spans="12:23" ht="14.25" thickTop="1" thickBot="1" x14ac:dyDescent="0.25">
      <c r="L95" s="79" t="s">
        <v>61</v>
      </c>
      <c r="M95" s="80">
        <f>+M91+M93+M94</f>
        <v>5732</v>
      </c>
      <c r="N95" s="81">
        <f t="shared" ref="N95:Q95" si="141">+N91+N93+N94</f>
        <v>9439</v>
      </c>
      <c r="O95" s="175">
        <f t="shared" si="141"/>
        <v>15171</v>
      </c>
      <c r="P95" s="80">
        <f t="shared" si="141"/>
        <v>21</v>
      </c>
      <c r="Q95" s="175">
        <f t="shared" si="141"/>
        <v>15192</v>
      </c>
      <c r="R95" s="80"/>
      <c r="S95" s="81"/>
      <c r="T95" s="175"/>
      <c r="U95" s="80"/>
      <c r="V95" s="175"/>
      <c r="W95" s="82"/>
    </row>
    <row r="96" spans="12:23" ht="13.5" thickTop="1" x14ac:dyDescent="0.2">
      <c r="L96" s="59" t="s">
        <v>16</v>
      </c>
      <c r="M96" s="75">
        <f>+Lcc_BKK!M96+Lcc_DMK!M96</f>
        <v>1707</v>
      </c>
      <c r="N96" s="76">
        <f>+Lcc_BKK!N96+Lcc_DMK!N96</f>
        <v>3344</v>
      </c>
      <c r="O96" s="182">
        <f>SUM(M96:N96)</f>
        <v>5051</v>
      </c>
      <c r="P96" s="77">
        <f>Lcc_BKK!P96+Lcc_DMK!P96</f>
        <v>0</v>
      </c>
      <c r="Q96" s="182">
        <f>O96+P96</f>
        <v>5051</v>
      </c>
      <c r="R96" s="75"/>
      <c r="S96" s="76"/>
      <c r="T96" s="182"/>
      <c r="U96" s="77"/>
      <c r="V96" s="182"/>
      <c r="W96" s="78"/>
    </row>
    <row r="97" spans="1:23" x14ac:dyDescent="0.2">
      <c r="L97" s="59" t="s">
        <v>17</v>
      </c>
      <c r="M97" s="75">
        <f>+Lcc_BKK!M97+Lcc_DMK!M97</f>
        <v>1323</v>
      </c>
      <c r="N97" s="76">
        <f>+Lcc_BKK!N97+Lcc_DMK!N97</f>
        <v>4274</v>
      </c>
      <c r="O97" s="182">
        <f>SUM(M97:N97)</f>
        <v>5597</v>
      </c>
      <c r="P97" s="77">
        <f>Lcc_BKK!P97+Lcc_DMK!P97</f>
        <v>0</v>
      </c>
      <c r="Q97" s="182">
        <f>O97+P97</f>
        <v>5597</v>
      </c>
      <c r="R97" s="75"/>
      <c r="S97" s="76"/>
      <c r="T97" s="182"/>
      <c r="U97" s="77"/>
      <c r="V97" s="182"/>
      <c r="W97" s="78"/>
    </row>
    <row r="98" spans="1:23" ht="13.5" thickBot="1" x14ac:dyDescent="0.25">
      <c r="L98" s="59" t="s">
        <v>18</v>
      </c>
      <c r="M98" s="75">
        <f>+Lcc_BKK!M98+Lcc_DMK!M98</f>
        <v>1261</v>
      </c>
      <c r="N98" s="76">
        <f>+Lcc_BKK!N98+Lcc_DMK!N98</f>
        <v>3113</v>
      </c>
      <c r="O98" s="184">
        <f>SUM(M98:N98)</f>
        <v>4374</v>
      </c>
      <c r="P98" s="83">
        <f>Lcc_BKK!P98+Lcc_DMK!P98</f>
        <v>0</v>
      </c>
      <c r="Q98" s="184">
        <f>O98+P98</f>
        <v>4374</v>
      </c>
      <c r="R98" s="75"/>
      <c r="S98" s="76"/>
      <c r="T98" s="184"/>
      <c r="U98" s="83"/>
      <c r="V98" s="184"/>
      <c r="W98" s="78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>+M96+M97+M98</f>
        <v>4291</v>
      </c>
      <c r="N99" s="85">
        <f t="shared" ref="N99:Q99" si="142">+N96+N97+N98</f>
        <v>10731</v>
      </c>
      <c r="O99" s="185">
        <f t="shared" si="142"/>
        <v>15022</v>
      </c>
      <c r="P99" s="86">
        <f t="shared" si="142"/>
        <v>0</v>
      </c>
      <c r="Q99" s="185">
        <f t="shared" si="142"/>
        <v>15022</v>
      </c>
      <c r="R99" s="85"/>
      <c r="S99" s="85"/>
      <c r="T99" s="185"/>
      <c r="U99" s="86"/>
      <c r="V99" s="185"/>
      <c r="W99" s="87"/>
    </row>
    <row r="100" spans="1:23" ht="13.5" thickTop="1" x14ac:dyDescent="0.2">
      <c r="L100" s="59" t="s">
        <v>21</v>
      </c>
      <c r="M100" s="75">
        <f>+Lcc_BKK!M100+Lcc_DMK!M100</f>
        <v>2097</v>
      </c>
      <c r="N100" s="76">
        <f>+Lcc_BKK!N100+Lcc_DMK!N100</f>
        <v>3220</v>
      </c>
      <c r="O100" s="184">
        <f>SUM(M100:N100)</f>
        <v>5317</v>
      </c>
      <c r="P100" s="88">
        <f>Lcc_BKK!P100+Lcc_DMK!P100</f>
        <v>0</v>
      </c>
      <c r="Q100" s="184">
        <f>O100+P100</f>
        <v>5317</v>
      </c>
      <c r="R100" s="75"/>
      <c r="S100" s="76"/>
      <c r="T100" s="184"/>
      <c r="U100" s="88"/>
      <c r="V100" s="184"/>
      <c r="W100" s="78"/>
    </row>
    <row r="101" spans="1:23" x14ac:dyDescent="0.2">
      <c r="L101" s="59" t="s">
        <v>22</v>
      </c>
      <c r="M101" s="75">
        <f>+Lcc_BKK!M101+Lcc_DMK!M101</f>
        <v>2213</v>
      </c>
      <c r="N101" s="76">
        <f>+Lcc_BKK!N101+Lcc_DMK!N101</f>
        <v>3432</v>
      </c>
      <c r="O101" s="184">
        <f>SUM(M101:N101)</f>
        <v>5645</v>
      </c>
      <c r="P101" s="77">
        <f>Lcc_BKK!P101+Lcc_DMK!P101</f>
        <v>0</v>
      </c>
      <c r="Q101" s="184">
        <f>O101+P101</f>
        <v>5645</v>
      </c>
      <c r="R101" s="75"/>
      <c r="S101" s="76"/>
      <c r="T101" s="184"/>
      <c r="U101" s="77"/>
      <c r="V101" s="184"/>
      <c r="W101" s="78"/>
    </row>
    <row r="102" spans="1:23" ht="13.5" thickBot="1" x14ac:dyDescent="0.25">
      <c r="L102" s="59" t="s">
        <v>23</v>
      </c>
      <c r="M102" s="75">
        <f>+Lcc_BKK!M102+Lcc_DMK!M102</f>
        <v>1325</v>
      </c>
      <c r="N102" s="76">
        <f>+Lcc_BKK!N102+Lcc_DMK!N102</f>
        <v>3200</v>
      </c>
      <c r="O102" s="184">
        <f>SUM(M102:N102)</f>
        <v>4525</v>
      </c>
      <c r="P102" s="77">
        <f>Lcc_BKK!P102+Lcc_DMK!P102</f>
        <v>0</v>
      </c>
      <c r="Q102" s="184">
        <f>O102+P102</f>
        <v>4525</v>
      </c>
      <c r="R102" s="75"/>
      <c r="S102" s="76"/>
      <c r="T102" s="184"/>
      <c r="U102" s="77"/>
      <c r="V102" s="184"/>
      <c r="W102" s="78"/>
    </row>
    <row r="103" spans="1:23" ht="14.25" thickTop="1" thickBot="1" x14ac:dyDescent="0.25">
      <c r="L103" s="79" t="s">
        <v>40</v>
      </c>
      <c r="M103" s="80">
        <f t="shared" ref="M103:Q103" si="143">+M100+M101+M102</f>
        <v>5635</v>
      </c>
      <c r="N103" s="81">
        <f t="shared" si="143"/>
        <v>9852</v>
      </c>
      <c r="O103" s="183">
        <f t="shared" si="143"/>
        <v>15487</v>
      </c>
      <c r="P103" s="80">
        <f t="shared" si="143"/>
        <v>0</v>
      </c>
      <c r="Q103" s="183">
        <f t="shared" si="143"/>
        <v>15487</v>
      </c>
      <c r="R103" s="80"/>
      <c r="S103" s="81"/>
      <c r="T103" s="183"/>
      <c r="U103" s="80"/>
      <c r="V103" s="183"/>
      <c r="W103" s="82"/>
    </row>
    <row r="104" spans="1:23" ht="14.25" thickTop="1" thickBot="1" x14ac:dyDescent="0.25">
      <c r="L104" s="79" t="s">
        <v>63</v>
      </c>
      <c r="M104" s="80">
        <f t="shared" ref="M104:Q104" si="144">+M90+M95+M99+M103</f>
        <v>21426</v>
      </c>
      <c r="N104" s="81">
        <f t="shared" si="144"/>
        <v>42140</v>
      </c>
      <c r="O104" s="175">
        <f t="shared" si="144"/>
        <v>63566</v>
      </c>
      <c r="P104" s="80">
        <f t="shared" si="144"/>
        <v>27</v>
      </c>
      <c r="Q104" s="175">
        <f t="shared" si="144"/>
        <v>63593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customHeight="1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319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316"/>
      <c r="R110" s="60"/>
      <c r="S110" s="54"/>
      <c r="T110" s="61"/>
      <c r="U110" s="62"/>
      <c r="V110" s="316"/>
      <c r="W110" s="317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315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315" t="s">
        <v>7</v>
      </c>
      <c r="W111" s="318"/>
    </row>
    <row r="112" spans="1:23" ht="4.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f>+Lcc_BKK!M113+Lcc_DMK!M113</f>
        <v>256</v>
      </c>
      <c r="N113" s="76">
        <f>+Lcc_BKK!N113+Lcc_DMK!N113</f>
        <v>431</v>
      </c>
      <c r="O113" s="184">
        <f>SUM(M113:N113)</f>
        <v>687</v>
      </c>
      <c r="P113" s="77">
        <f>+Lcc_BKK!P113+Lcc_DMK!P113</f>
        <v>0</v>
      </c>
      <c r="Q113" s="182">
        <f>O113+P113</f>
        <v>687</v>
      </c>
      <c r="R113" s="75">
        <f>+Lcc_BKK!R113+Lcc_DMK!R113</f>
        <v>165</v>
      </c>
      <c r="S113" s="76">
        <f>+Lcc_BKK!S113+Lcc_DMK!S113</f>
        <v>247</v>
      </c>
      <c r="T113" s="184">
        <f>SUM(R113:S113)</f>
        <v>412</v>
      </c>
      <c r="U113" s="77">
        <f>+Lcc_BKK!U113+Lcc_DMK!U113</f>
        <v>0</v>
      </c>
      <c r="V113" s="182">
        <f>T113+U113</f>
        <v>412</v>
      </c>
      <c r="W113" s="78">
        <f>IF(Q113=0,0,((V113/Q113)-1)*100)</f>
        <v>-40.02911208151383</v>
      </c>
    </row>
    <row r="114" spans="1:23" x14ac:dyDescent="0.2">
      <c r="L114" s="59" t="s">
        <v>11</v>
      </c>
      <c r="M114" s="75">
        <f>+Lcc_BKK!M114+Lcc_DMK!M114</f>
        <v>240</v>
      </c>
      <c r="N114" s="76">
        <f>+Lcc_BKK!N114+Lcc_DMK!N114</f>
        <v>406</v>
      </c>
      <c r="O114" s="184">
        <f t="shared" ref="O114:O115" si="145">SUM(M114:N114)</f>
        <v>646</v>
      </c>
      <c r="P114" s="77">
        <f>+Lcc_BKK!P114+Lcc_DMK!P114</f>
        <v>0</v>
      </c>
      <c r="Q114" s="182">
        <f>O114+P114</f>
        <v>646</v>
      </c>
      <c r="R114" s="75">
        <f>+Lcc_BKK!R114+Lcc_DMK!R114</f>
        <v>170</v>
      </c>
      <c r="S114" s="76">
        <f>+Lcc_BKK!S114+Lcc_DMK!S114</f>
        <v>261</v>
      </c>
      <c r="T114" s="184">
        <f t="shared" ref="T114:T115" si="146">SUM(R114:S114)</f>
        <v>431</v>
      </c>
      <c r="U114" s="77">
        <f>+Lcc_BKK!U114+Lcc_DMK!U114</f>
        <v>0</v>
      </c>
      <c r="V114" s="182">
        <f>T114+U114</f>
        <v>431</v>
      </c>
      <c r="W114" s="78">
        <f>IF(Q114=0,0,((V114/Q114)-1)*100)</f>
        <v>-33.28173374613003</v>
      </c>
    </row>
    <row r="115" spans="1:23" ht="13.5" thickBot="1" x14ac:dyDescent="0.25">
      <c r="L115" s="64" t="s">
        <v>12</v>
      </c>
      <c r="M115" s="75">
        <f>+Lcc_BKK!M115+Lcc_DMK!M115</f>
        <v>217</v>
      </c>
      <c r="N115" s="76">
        <f>+Lcc_BKK!N115+Lcc_DMK!N115</f>
        <v>398</v>
      </c>
      <c r="O115" s="184">
        <f t="shared" si="145"/>
        <v>615</v>
      </c>
      <c r="P115" s="77">
        <f>+Lcc_BKK!P115+Lcc_DMK!P115</f>
        <v>0</v>
      </c>
      <c r="Q115" s="182">
        <f>O115+P115</f>
        <v>615</v>
      </c>
      <c r="R115" s="75">
        <f>+Lcc_BKK!R115+Lcc_DMK!R115</f>
        <v>158</v>
      </c>
      <c r="S115" s="76">
        <f>+Lcc_BKK!S115+Lcc_DMK!S115</f>
        <v>309</v>
      </c>
      <c r="T115" s="184">
        <f t="shared" si="146"/>
        <v>467</v>
      </c>
      <c r="U115" s="77">
        <f>+Lcc_BKK!U115+Lcc_DMK!U115</f>
        <v>0</v>
      </c>
      <c r="V115" s="182">
        <f>T115+U115</f>
        <v>467</v>
      </c>
      <c r="W115" s="78">
        <f>IF(Q115=0,0,((V115/Q115)-1)*100)</f>
        <v>-24.065040650406498</v>
      </c>
    </row>
    <row r="116" spans="1:23" ht="14.25" thickTop="1" thickBot="1" x14ac:dyDescent="0.25">
      <c r="L116" s="79" t="s">
        <v>38</v>
      </c>
      <c r="M116" s="80">
        <f t="shared" ref="M116:V116" si="147">+M113+M114+M115</f>
        <v>713</v>
      </c>
      <c r="N116" s="81">
        <f t="shared" si="147"/>
        <v>1235</v>
      </c>
      <c r="O116" s="175">
        <f t="shared" si="147"/>
        <v>1948</v>
      </c>
      <c r="P116" s="80">
        <f t="shared" si="147"/>
        <v>0</v>
      </c>
      <c r="Q116" s="175">
        <f t="shared" si="147"/>
        <v>1948</v>
      </c>
      <c r="R116" s="80">
        <f t="shared" si="147"/>
        <v>493</v>
      </c>
      <c r="S116" s="81">
        <f t="shared" si="147"/>
        <v>817</v>
      </c>
      <c r="T116" s="175">
        <f t="shared" si="147"/>
        <v>1310</v>
      </c>
      <c r="U116" s="80">
        <f t="shared" si="147"/>
        <v>0</v>
      </c>
      <c r="V116" s="175">
        <f t="shared" si="147"/>
        <v>1310</v>
      </c>
      <c r="W116" s="82">
        <f t="shared" ref="W116" si="148">IF(Q116=0,0,((V116/Q116)-1)*100)</f>
        <v>-32.751540041067763</v>
      </c>
    </row>
    <row r="117" spans="1:23" ht="14.25" thickTop="1" thickBot="1" x14ac:dyDescent="0.25">
      <c r="L117" s="59" t="s">
        <v>13</v>
      </c>
      <c r="M117" s="75">
        <f>+Lcc_BKK!M117+Lcc_DMK!M117</f>
        <v>215</v>
      </c>
      <c r="N117" s="76">
        <f>+Lcc_BKK!N117+Lcc_DMK!N117</f>
        <v>409</v>
      </c>
      <c r="O117" s="182">
        <f>M117+N117</f>
        <v>624</v>
      </c>
      <c r="P117" s="77">
        <f>+Lcc_BKK!P117+Lcc_DMK!P117</f>
        <v>0</v>
      </c>
      <c r="Q117" s="182">
        <f>O117+P117</f>
        <v>624</v>
      </c>
      <c r="R117" s="75">
        <f>+Lcc_BKK!R117+Lcc_DMK!R117</f>
        <v>153</v>
      </c>
      <c r="S117" s="76">
        <f>+Lcc_BKK!S117+Lcc_DMK!S117</f>
        <v>291</v>
      </c>
      <c r="T117" s="182">
        <f>R117+S117</f>
        <v>444</v>
      </c>
      <c r="U117" s="77">
        <f>+Lcc_BKK!U117+Lcc_DMK!U117</f>
        <v>0</v>
      </c>
      <c r="V117" s="182">
        <f>T117+U117</f>
        <v>444</v>
      </c>
      <c r="W117" s="78">
        <f t="shared" ref="W117:W118" si="149">IF(Q117=0,0,((V117/Q117)-1)*100)</f>
        <v>-28.846153846153843</v>
      </c>
    </row>
    <row r="118" spans="1:23" ht="14.25" thickTop="1" thickBot="1" x14ac:dyDescent="0.25">
      <c r="L118" s="79" t="s">
        <v>67</v>
      </c>
      <c r="M118" s="80">
        <f>+M116+M117</f>
        <v>928</v>
      </c>
      <c r="N118" s="81">
        <f t="shared" ref="N118" si="150">+N116+N117</f>
        <v>1644</v>
      </c>
      <c r="O118" s="175">
        <f t="shared" ref="O118" si="151">+O116+O117</f>
        <v>2572</v>
      </c>
      <c r="P118" s="80">
        <f t="shared" ref="P118" si="152">+P116+P117</f>
        <v>0</v>
      </c>
      <c r="Q118" s="175">
        <f t="shared" ref="Q118" si="153">+Q116+Q117</f>
        <v>2572</v>
      </c>
      <c r="R118" s="80">
        <f t="shared" ref="R118" si="154">+R116+R117</f>
        <v>646</v>
      </c>
      <c r="S118" s="81">
        <f t="shared" ref="S118" si="155">+S116+S117</f>
        <v>1108</v>
      </c>
      <c r="T118" s="175">
        <f t="shared" ref="T118" si="156">+T116+T117</f>
        <v>1754</v>
      </c>
      <c r="U118" s="80">
        <f t="shared" ref="U118" si="157">+U116+U117</f>
        <v>0</v>
      </c>
      <c r="V118" s="175">
        <f t="shared" ref="V118" si="158">+V116+V117</f>
        <v>1754</v>
      </c>
      <c r="W118" s="82">
        <f t="shared" si="149"/>
        <v>-31.804043545878692</v>
      </c>
    </row>
    <row r="119" spans="1:23" ht="13.5" thickTop="1" x14ac:dyDescent="0.2">
      <c r="L119" s="59" t="s">
        <v>14</v>
      </c>
      <c r="M119" s="75">
        <f>+Lcc_BKK!M119+Lcc_DMK!M119</f>
        <v>185</v>
      </c>
      <c r="N119" s="76">
        <f>+Lcc_BKK!N119+Lcc_DMK!N119</f>
        <v>323</v>
      </c>
      <c r="O119" s="182">
        <f>M119+N119</f>
        <v>508</v>
      </c>
      <c r="P119" s="77">
        <f>+Lcc_BKK!P119+Lcc_DMK!P119</f>
        <v>0</v>
      </c>
      <c r="Q119" s="182">
        <f>O119+P119</f>
        <v>508</v>
      </c>
      <c r="R119" s="75"/>
      <c r="S119" s="76"/>
      <c r="T119" s="182"/>
      <c r="U119" s="77"/>
      <c r="V119" s="182"/>
      <c r="W119" s="78"/>
    </row>
    <row r="120" spans="1:23" ht="13.5" thickBot="1" x14ac:dyDescent="0.25">
      <c r="L120" s="59" t="s">
        <v>15</v>
      </c>
      <c r="M120" s="75">
        <f>+Lcc_BKK!M120+Lcc_DMK!M120</f>
        <v>224</v>
      </c>
      <c r="N120" s="76">
        <f>+Lcc_BKK!N120+Lcc_DMK!N120</f>
        <v>319</v>
      </c>
      <c r="O120" s="182">
        <f>M120+N120</f>
        <v>543</v>
      </c>
      <c r="P120" s="77">
        <f>+Lcc_BKK!P120+Lcc_DMK!P120</f>
        <v>0</v>
      </c>
      <c r="Q120" s="182">
        <f>O120+P120</f>
        <v>543</v>
      </c>
      <c r="R120" s="75"/>
      <c r="S120" s="76"/>
      <c r="T120" s="182"/>
      <c r="U120" s="77"/>
      <c r="V120" s="182"/>
      <c r="W120" s="78"/>
    </row>
    <row r="121" spans="1:23" ht="14.25" thickTop="1" thickBot="1" x14ac:dyDescent="0.25">
      <c r="L121" s="79" t="s">
        <v>61</v>
      </c>
      <c r="M121" s="80">
        <f>+M117+M119+M120</f>
        <v>624</v>
      </c>
      <c r="N121" s="81">
        <f t="shared" ref="N121" si="159">+N117+N119+N120</f>
        <v>1051</v>
      </c>
      <c r="O121" s="175">
        <f t="shared" ref="O121" si="160">+O117+O119+O120</f>
        <v>1675</v>
      </c>
      <c r="P121" s="80">
        <f t="shared" ref="P121" si="161">+P117+P119+P120</f>
        <v>0</v>
      </c>
      <c r="Q121" s="175">
        <f t="shared" ref="Q121" si="162">+Q117+Q119+Q120</f>
        <v>1675</v>
      </c>
      <c r="R121" s="80"/>
      <c r="S121" s="81"/>
      <c r="T121" s="175"/>
      <c r="U121" s="80"/>
      <c r="V121" s="175"/>
      <c r="W121" s="82"/>
    </row>
    <row r="122" spans="1:23" ht="13.5" thickTop="1" x14ac:dyDescent="0.2">
      <c r="L122" s="59" t="s">
        <v>16</v>
      </c>
      <c r="M122" s="75">
        <f>+Lcc_BKK!M122+Lcc_DMK!M122</f>
        <v>150</v>
      </c>
      <c r="N122" s="76">
        <f>+Lcc_BKK!N122+Lcc_DMK!N122</f>
        <v>268</v>
      </c>
      <c r="O122" s="182">
        <f>SUM(M122:N122)</f>
        <v>418</v>
      </c>
      <c r="P122" s="77">
        <f>+Lcc_BKK!P122+Lcc_DMK!P122</f>
        <v>0</v>
      </c>
      <c r="Q122" s="182">
        <f>O122+P122</f>
        <v>418</v>
      </c>
      <c r="R122" s="75"/>
      <c r="S122" s="76"/>
      <c r="T122" s="182"/>
      <c r="U122" s="77"/>
      <c r="V122" s="182"/>
      <c r="W122" s="78"/>
    </row>
    <row r="123" spans="1:23" x14ac:dyDescent="0.2">
      <c r="L123" s="59" t="s">
        <v>17</v>
      </c>
      <c r="M123" s="75">
        <f>+Lcc_BKK!M123+Lcc_DMK!M123</f>
        <v>166</v>
      </c>
      <c r="N123" s="76">
        <f>+Lcc_BKK!N123+Lcc_DMK!N123</f>
        <v>226</v>
      </c>
      <c r="O123" s="182">
        <f>SUM(M123:N123)</f>
        <v>392</v>
      </c>
      <c r="P123" s="77">
        <f>+Lcc_BKK!P123+Lcc_DMK!P123</f>
        <v>0</v>
      </c>
      <c r="Q123" s="182">
        <f>O123+P123</f>
        <v>392</v>
      </c>
      <c r="R123" s="75"/>
      <c r="S123" s="76"/>
      <c r="T123" s="182"/>
      <c r="U123" s="77"/>
      <c r="V123" s="182"/>
      <c r="W123" s="78"/>
    </row>
    <row r="124" spans="1:23" ht="13.5" thickBot="1" x14ac:dyDescent="0.25">
      <c r="L124" s="59" t="s">
        <v>18</v>
      </c>
      <c r="M124" s="75">
        <f>+Lcc_BKK!M124+Lcc_DMK!M124</f>
        <v>122</v>
      </c>
      <c r="N124" s="76">
        <f>+Lcc_BKK!N124+Lcc_DMK!N124</f>
        <v>236</v>
      </c>
      <c r="O124" s="184">
        <f>SUM(M124:N124)</f>
        <v>358</v>
      </c>
      <c r="P124" s="83">
        <f>+Lcc_BKK!P124+Lcc_DMK!P124</f>
        <v>0</v>
      </c>
      <c r="Q124" s="184">
        <f>O124+P124</f>
        <v>358</v>
      </c>
      <c r="R124" s="75"/>
      <c r="S124" s="76"/>
      <c r="T124" s="184"/>
      <c r="U124" s="83"/>
      <c r="V124" s="184"/>
      <c r="W124" s="78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>+M122+M123+M124</f>
        <v>438</v>
      </c>
      <c r="N125" s="85">
        <f t="shared" ref="N125" si="163">+N122+N123+N124</f>
        <v>730</v>
      </c>
      <c r="O125" s="185">
        <f t="shared" ref="O125" si="164">+O122+O123+O124</f>
        <v>1168</v>
      </c>
      <c r="P125" s="86">
        <f t="shared" ref="P125" si="165">+P122+P123+P124</f>
        <v>0</v>
      </c>
      <c r="Q125" s="185">
        <f t="shared" ref="Q125" si="166">+Q122+Q123+Q124</f>
        <v>1168</v>
      </c>
      <c r="R125" s="85"/>
      <c r="S125" s="85"/>
      <c r="T125" s="185"/>
      <c r="U125" s="86"/>
      <c r="V125" s="185"/>
      <c r="W125" s="87"/>
    </row>
    <row r="126" spans="1:23" ht="13.5" thickTop="1" x14ac:dyDescent="0.2">
      <c r="A126" s="326"/>
      <c r="K126" s="326"/>
      <c r="L126" s="59" t="s">
        <v>21</v>
      </c>
      <c r="M126" s="75">
        <f>+Lcc_BKK!M126+Lcc_DMK!M126</f>
        <v>174</v>
      </c>
      <c r="N126" s="76">
        <f>+Lcc_BKK!N126+Lcc_DMK!N126</f>
        <v>255</v>
      </c>
      <c r="O126" s="184">
        <f>SUM(M126:N126)</f>
        <v>429</v>
      </c>
      <c r="P126" s="88">
        <f>+Lcc_BKK!P126+Lcc_DMK!P126</f>
        <v>0</v>
      </c>
      <c r="Q126" s="184">
        <f>O126+P126</f>
        <v>429</v>
      </c>
      <c r="R126" s="75"/>
      <c r="S126" s="76"/>
      <c r="T126" s="184"/>
      <c r="U126" s="88"/>
      <c r="V126" s="184"/>
      <c r="W126" s="78"/>
    </row>
    <row r="127" spans="1:23" x14ac:dyDescent="0.2">
      <c r="A127" s="326"/>
      <c r="K127" s="326"/>
      <c r="L127" s="59" t="s">
        <v>22</v>
      </c>
      <c r="M127" s="75">
        <f>+Lcc_BKK!M127+Lcc_DMK!M127</f>
        <v>181</v>
      </c>
      <c r="N127" s="76">
        <f>+Lcc_BKK!N127+Lcc_DMK!N127</f>
        <v>277</v>
      </c>
      <c r="O127" s="184">
        <f>SUM(M127:N127)</f>
        <v>458</v>
      </c>
      <c r="P127" s="77">
        <f>+Lcc_BKK!P127+Lcc_DMK!P127</f>
        <v>0</v>
      </c>
      <c r="Q127" s="184">
        <f>O127+P127</f>
        <v>458</v>
      </c>
      <c r="R127" s="75"/>
      <c r="S127" s="76"/>
      <c r="T127" s="184"/>
      <c r="U127" s="77"/>
      <c r="V127" s="184"/>
      <c r="W127" s="78"/>
    </row>
    <row r="128" spans="1:23" ht="13.5" thickBot="1" x14ac:dyDescent="0.25">
      <c r="A128" s="326"/>
      <c r="K128" s="326"/>
      <c r="L128" s="59" t="s">
        <v>23</v>
      </c>
      <c r="M128" s="75">
        <f>+Lcc_BKK!M128+Lcc_DMK!M128</f>
        <v>156</v>
      </c>
      <c r="N128" s="76">
        <f>+Lcc_BKK!N128+Lcc_DMK!N128</f>
        <v>235</v>
      </c>
      <c r="O128" s="184">
        <f>SUM(M128:N128)</f>
        <v>391</v>
      </c>
      <c r="P128" s="77">
        <f>+Lcc_BKK!P128+Lcc_DMK!P128</f>
        <v>0</v>
      </c>
      <c r="Q128" s="184">
        <f>O128+P128</f>
        <v>391</v>
      </c>
      <c r="R128" s="75"/>
      <c r="S128" s="76"/>
      <c r="T128" s="184"/>
      <c r="U128" s="77"/>
      <c r="V128" s="184"/>
      <c r="W128" s="78"/>
    </row>
    <row r="129" spans="12:23" ht="14.25" thickTop="1" thickBot="1" x14ac:dyDescent="0.25">
      <c r="L129" s="79" t="s">
        <v>40</v>
      </c>
      <c r="M129" s="80">
        <f t="shared" ref="M129:Q129" si="167">+M126+M127+M128</f>
        <v>511</v>
      </c>
      <c r="N129" s="81">
        <f t="shared" si="167"/>
        <v>767</v>
      </c>
      <c r="O129" s="183">
        <f t="shared" si="167"/>
        <v>1278</v>
      </c>
      <c r="P129" s="80">
        <f t="shared" si="167"/>
        <v>0</v>
      </c>
      <c r="Q129" s="183">
        <f t="shared" si="167"/>
        <v>1278</v>
      </c>
      <c r="R129" s="80"/>
      <c r="S129" s="81"/>
      <c r="T129" s="183"/>
      <c r="U129" s="80"/>
      <c r="V129" s="183"/>
      <c r="W129" s="82"/>
    </row>
    <row r="130" spans="12:23" ht="14.25" thickTop="1" thickBot="1" x14ac:dyDescent="0.25">
      <c r="L130" s="79" t="s">
        <v>63</v>
      </c>
      <c r="M130" s="80">
        <f t="shared" ref="M130:Q130" si="168">+M116+M121+M125+M129</f>
        <v>2286</v>
      </c>
      <c r="N130" s="81">
        <f t="shared" si="168"/>
        <v>3783</v>
      </c>
      <c r="O130" s="175">
        <f t="shared" si="168"/>
        <v>6069</v>
      </c>
      <c r="P130" s="80">
        <f t="shared" si="168"/>
        <v>0</v>
      </c>
      <c r="Q130" s="175">
        <f t="shared" si="168"/>
        <v>6069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customHeight="1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319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316"/>
      <c r="R136" s="60"/>
      <c r="S136" s="54"/>
      <c r="T136" s="61"/>
      <c r="U136" s="62"/>
      <c r="V136" s="316"/>
      <c r="W136" s="317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315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315" t="s">
        <v>7</v>
      </c>
      <c r="W137" s="318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169">+M87+M113</f>
        <v>2146</v>
      </c>
      <c r="N139" s="76">
        <f t="shared" si="169"/>
        <v>4787</v>
      </c>
      <c r="O139" s="182">
        <f>M139+N139</f>
        <v>6933</v>
      </c>
      <c r="P139" s="77">
        <f>+P87+P113</f>
        <v>0</v>
      </c>
      <c r="Q139" s="188">
        <f>O139+P139</f>
        <v>6933</v>
      </c>
      <c r="R139" s="75">
        <f t="shared" ref="R139:S141" si="170">+R87+R113</f>
        <v>2632</v>
      </c>
      <c r="S139" s="76">
        <f t="shared" si="170"/>
        <v>4048</v>
      </c>
      <c r="T139" s="182">
        <f>R139+S139</f>
        <v>6680</v>
      </c>
      <c r="U139" s="77">
        <f>+U87+U113</f>
        <v>0</v>
      </c>
      <c r="V139" s="188">
        <f>T139+U139</f>
        <v>6680</v>
      </c>
      <c r="W139" s="78">
        <f>IF(Q139=0,0,((V139/Q139)-1)*100)</f>
        <v>-3.6492139045146366</v>
      </c>
    </row>
    <row r="140" spans="12:23" x14ac:dyDescent="0.2">
      <c r="L140" s="59" t="s">
        <v>11</v>
      </c>
      <c r="M140" s="75">
        <f t="shared" si="169"/>
        <v>2159</v>
      </c>
      <c r="N140" s="76">
        <f t="shared" si="169"/>
        <v>4461</v>
      </c>
      <c r="O140" s="182">
        <f>M140+N140</f>
        <v>6620</v>
      </c>
      <c r="P140" s="77">
        <f>+P88+P114</f>
        <v>0</v>
      </c>
      <c r="Q140" s="188">
        <f>O140+P140</f>
        <v>6620</v>
      </c>
      <c r="R140" s="75">
        <f t="shared" si="170"/>
        <v>2743</v>
      </c>
      <c r="S140" s="76">
        <f t="shared" si="170"/>
        <v>3101</v>
      </c>
      <c r="T140" s="182">
        <f>R140+S140</f>
        <v>5844</v>
      </c>
      <c r="U140" s="77">
        <f>+U88+U114</f>
        <v>0</v>
      </c>
      <c r="V140" s="188">
        <f>T140+U140</f>
        <v>5844</v>
      </c>
      <c r="W140" s="78">
        <f>IF(Q140=0,0,((V140/Q140)-1)*100)</f>
        <v>-11.722054380664648</v>
      </c>
    </row>
    <row r="141" spans="12:23" ht="13.5" thickBot="1" x14ac:dyDescent="0.25">
      <c r="L141" s="64" t="s">
        <v>12</v>
      </c>
      <c r="M141" s="75">
        <f t="shared" si="169"/>
        <v>2176</v>
      </c>
      <c r="N141" s="76">
        <f t="shared" si="169"/>
        <v>4105</v>
      </c>
      <c r="O141" s="182">
        <f>M141+N141</f>
        <v>6281</v>
      </c>
      <c r="P141" s="77">
        <f>+P89+P115</f>
        <v>6</v>
      </c>
      <c r="Q141" s="188">
        <f>O141+P141</f>
        <v>6287</v>
      </c>
      <c r="R141" s="75">
        <f t="shared" si="170"/>
        <v>2393</v>
      </c>
      <c r="S141" s="76">
        <f t="shared" si="170"/>
        <v>4047</v>
      </c>
      <c r="T141" s="182">
        <f>R141+S141</f>
        <v>6440</v>
      </c>
      <c r="U141" s="77">
        <f>+U89+U115</f>
        <v>0</v>
      </c>
      <c r="V141" s="188">
        <f>T141+U141</f>
        <v>6440</v>
      </c>
      <c r="W141" s="78">
        <f>IF(Q141=0,0,((V141/Q141)-1)*100)</f>
        <v>2.4335931286782353</v>
      </c>
    </row>
    <row r="142" spans="12:23" ht="14.25" thickTop="1" thickBot="1" x14ac:dyDescent="0.25">
      <c r="L142" s="79" t="s">
        <v>38</v>
      </c>
      <c r="M142" s="80">
        <f t="shared" ref="M142:V142" si="171">+M139+M140+M141</f>
        <v>6481</v>
      </c>
      <c r="N142" s="81">
        <f t="shared" si="171"/>
        <v>13353</v>
      </c>
      <c r="O142" s="175">
        <f t="shared" si="171"/>
        <v>19834</v>
      </c>
      <c r="P142" s="80">
        <f t="shared" si="171"/>
        <v>6</v>
      </c>
      <c r="Q142" s="175">
        <f t="shared" si="171"/>
        <v>19840</v>
      </c>
      <c r="R142" s="80">
        <f t="shared" si="171"/>
        <v>7768</v>
      </c>
      <c r="S142" s="81">
        <f t="shared" si="171"/>
        <v>11196</v>
      </c>
      <c r="T142" s="175">
        <f t="shared" si="171"/>
        <v>18964</v>
      </c>
      <c r="U142" s="80">
        <f t="shared" si="171"/>
        <v>0</v>
      </c>
      <c r="V142" s="175">
        <f t="shared" si="171"/>
        <v>18964</v>
      </c>
      <c r="W142" s="82">
        <f t="shared" ref="W142" si="172">IF(Q142=0,0,((V142/Q142)-1)*100)</f>
        <v>-4.4153225806451646</v>
      </c>
    </row>
    <row r="143" spans="12:23" ht="14.25" thickTop="1" thickBot="1" x14ac:dyDescent="0.25">
      <c r="L143" s="59" t="s">
        <v>13</v>
      </c>
      <c r="M143" s="75">
        <f>+M91+M117</f>
        <v>2079</v>
      </c>
      <c r="N143" s="76">
        <f>+N91+N117</f>
        <v>3529</v>
      </c>
      <c r="O143" s="182">
        <f t="shared" ref="O143" si="173">M143+N143</f>
        <v>5608</v>
      </c>
      <c r="P143" s="77">
        <f>+P91+P117</f>
        <v>21</v>
      </c>
      <c r="Q143" s="188">
        <f>O143+P143</f>
        <v>5629</v>
      </c>
      <c r="R143" s="75">
        <f>+R91+R117</f>
        <v>2075</v>
      </c>
      <c r="S143" s="76">
        <f>+S91+S117</f>
        <v>3146</v>
      </c>
      <c r="T143" s="182">
        <f t="shared" ref="T143" si="174">R143+S143</f>
        <v>5221</v>
      </c>
      <c r="U143" s="77">
        <f>+U91+U117</f>
        <v>0</v>
      </c>
      <c r="V143" s="188">
        <f>T143+U143</f>
        <v>5221</v>
      </c>
      <c r="W143" s="78">
        <f>IF(Q143=0,0,((V143/Q143)-1)*100)</f>
        <v>-7.2481790726594442</v>
      </c>
    </row>
    <row r="144" spans="12:23" ht="14.25" thickTop="1" thickBot="1" x14ac:dyDescent="0.25">
      <c r="L144" s="79" t="s">
        <v>67</v>
      </c>
      <c r="M144" s="80">
        <f>+M142+M143</f>
        <v>8560</v>
      </c>
      <c r="N144" s="81">
        <f t="shared" ref="N144" si="175">+N142+N143</f>
        <v>16882</v>
      </c>
      <c r="O144" s="175">
        <f t="shared" ref="O144" si="176">+O142+O143</f>
        <v>25442</v>
      </c>
      <c r="P144" s="80">
        <f t="shared" ref="P144" si="177">+P142+P143</f>
        <v>27</v>
      </c>
      <c r="Q144" s="175">
        <f t="shared" ref="Q144" si="178">+Q142+Q143</f>
        <v>25469</v>
      </c>
      <c r="R144" s="80">
        <f t="shared" ref="R144" si="179">+R142+R143</f>
        <v>9843</v>
      </c>
      <c r="S144" s="81">
        <f t="shared" ref="S144" si="180">+S142+S143</f>
        <v>14342</v>
      </c>
      <c r="T144" s="175">
        <f t="shared" ref="T144" si="181">+T142+T143</f>
        <v>24185</v>
      </c>
      <c r="U144" s="80">
        <f t="shared" ref="U144" si="182">+U142+U143</f>
        <v>0</v>
      </c>
      <c r="V144" s="175">
        <f t="shared" ref="V144" si="183">+V142+V143</f>
        <v>24185</v>
      </c>
      <c r="W144" s="82">
        <f t="shared" ref="W144" si="184">IF(Q144=0,0,((V144/Q144)-1)*100)</f>
        <v>-5.0414229062782256</v>
      </c>
    </row>
    <row r="145" spans="1:23" ht="13.5" thickTop="1" x14ac:dyDescent="0.2">
      <c r="L145" s="59" t="s">
        <v>14</v>
      </c>
      <c r="M145" s="75">
        <f>+M93+M119</f>
        <v>1755</v>
      </c>
      <c r="N145" s="76">
        <f>+N93+N119</f>
        <v>2993</v>
      </c>
      <c r="O145" s="182">
        <f>M145+N145</f>
        <v>4748</v>
      </c>
      <c r="P145" s="77">
        <f>+P93+P119</f>
        <v>0</v>
      </c>
      <c r="Q145" s="188">
        <f>O145+P145</f>
        <v>4748</v>
      </c>
      <c r="R145" s="75"/>
      <c r="S145" s="76"/>
      <c r="T145" s="182"/>
      <c r="U145" s="77"/>
      <c r="V145" s="188"/>
      <c r="W145" s="78"/>
    </row>
    <row r="146" spans="1:23" ht="13.5" thickBot="1" x14ac:dyDescent="0.25">
      <c r="L146" s="59" t="s">
        <v>15</v>
      </c>
      <c r="M146" s="75">
        <f>+M94+M120</f>
        <v>2522</v>
      </c>
      <c r="N146" s="76">
        <f>+N94+N120</f>
        <v>3968</v>
      </c>
      <c r="O146" s="182">
        <f>M146+N146</f>
        <v>6490</v>
      </c>
      <c r="P146" s="77">
        <f>+P94+P120</f>
        <v>0</v>
      </c>
      <c r="Q146" s="188">
        <f>O146+P146</f>
        <v>6490</v>
      </c>
      <c r="R146" s="75"/>
      <c r="S146" s="76"/>
      <c r="T146" s="182"/>
      <c r="U146" s="77"/>
      <c r="V146" s="188"/>
      <c r="W146" s="78"/>
    </row>
    <row r="147" spans="1:23" ht="14.25" thickTop="1" thickBot="1" x14ac:dyDescent="0.25">
      <c r="L147" s="79" t="s">
        <v>61</v>
      </c>
      <c r="M147" s="80">
        <f>+M143+M145+M146</f>
        <v>6356</v>
      </c>
      <c r="N147" s="81">
        <f t="shared" ref="N147" si="185">+N143+N145+N146</f>
        <v>10490</v>
      </c>
      <c r="O147" s="175">
        <f t="shared" ref="O147" si="186">+O143+O145+O146</f>
        <v>16846</v>
      </c>
      <c r="P147" s="80">
        <f t="shared" ref="P147" si="187">+P143+P145+P146</f>
        <v>21</v>
      </c>
      <c r="Q147" s="175">
        <f t="shared" ref="Q147" si="188">+Q143+Q145+Q146</f>
        <v>16867</v>
      </c>
      <c r="R147" s="80"/>
      <c r="S147" s="81"/>
      <c r="T147" s="175"/>
      <c r="U147" s="80"/>
      <c r="V147" s="175"/>
      <c r="W147" s="82"/>
    </row>
    <row r="148" spans="1:23" ht="13.5" thickTop="1" x14ac:dyDescent="0.2">
      <c r="L148" s="59" t="s">
        <v>16</v>
      </c>
      <c r="M148" s="75">
        <f t="shared" ref="M148:N150" si="189">+M96+M122</f>
        <v>1857</v>
      </c>
      <c r="N148" s="76">
        <f t="shared" si="189"/>
        <v>3612</v>
      </c>
      <c r="O148" s="182">
        <f>M148+N148</f>
        <v>5469</v>
      </c>
      <c r="P148" s="77">
        <f>+P96+P122</f>
        <v>0</v>
      </c>
      <c r="Q148" s="188">
        <f>O148+P148</f>
        <v>5469</v>
      </c>
      <c r="R148" s="75"/>
      <c r="S148" s="76"/>
      <c r="T148" s="182"/>
      <c r="U148" s="77"/>
      <c r="V148" s="188"/>
      <c r="W148" s="78"/>
    </row>
    <row r="149" spans="1:23" x14ac:dyDescent="0.2">
      <c r="L149" s="59" t="s">
        <v>17</v>
      </c>
      <c r="M149" s="75">
        <f t="shared" si="189"/>
        <v>1489</v>
      </c>
      <c r="N149" s="76">
        <f t="shared" si="189"/>
        <v>4500</v>
      </c>
      <c r="O149" s="182">
        <f>M149+N149</f>
        <v>5989</v>
      </c>
      <c r="P149" s="77">
        <f>+P97+P123</f>
        <v>0</v>
      </c>
      <c r="Q149" s="188">
        <f>O149+P149</f>
        <v>5989</v>
      </c>
      <c r="R149" s="75"/>
      <c r="S149" s="76"/>
      <c r="T149" s="182"/>
      <c r="U149" s="77"/>
      <c r="V149" s="188"/>
      <c r="W149" s="78"/>
    </row>
    <row r="150" spans="1:23" ht="13.5" thickBot="1" x14ac:dyDescent="0.25">
      <c r="L150" s="59" t="s">
        <v>18</v>
      </c>
      <c r="M150" s="75">
        <f t="shared" si="189"/>
        <v>1383</v>
      </c>
      <c r="N150" s="76">
        <f t="shared" si="189"/>
        <v>3349</v>
      </c>
      <c r="O150" s="184">
        <f>M150+N150</f>
        <v>4732</v>
      </c>
      <c r="P150" s="83">
        <f>+P98+P124</f>
        <v>0</v>
      </c>
      <c r="Q150" s="188">
        <f>O150+P150</f>
        <v>4732</v>
      </c>
      <c r="R150" s="75"/>
      <c r="S150" s="76"/>
      <c r="T150" s="184"/>
      <c r="U150" s="83"/>
      <c r="V150" s="188"/>
      <c r="W150" s="78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>+M148+M149+M150</f>
        <v>4729</v>
      </c>
      <c r="N151" s="85">
        <f t="shared" ref="N151" si="190">+N148+N149+N150</f>
        <v>11461</v>
      </c>
      <c r="O151" s="185">
        <f t="shared" ref="O151" si="191">+O148+O149+O150</f>
        <v>16190</v>
      </c>
      <c r="P151" s="86">
        <f t="shared" ref="P151" si="192">+P148+P149+P150</f>
        <v>0</v>
      </c>
      <c r="Q151" s="185">
        <f t="shared" ref="Q151" si="193">+Q148+Q149+Q150</f>
        <v>16190</v>
      </c>
      <c r="R151" s="85"/>
      <c r="S151" s="85"/>
      <c r="T151" s="185"/>
      <c r="U151" s="86"/>
      <c r="V151" s="185"/>
      <c r="W151" s="87"/>
    </row>
    <row r="152" spans="1:23" ht="13.5" thickTop="1" x14ac:dyDescent="0.2">
      <c r="L152" s="59" t="s">
        <v>21</v>
      </c>
      <c r="M152" s="75">
        <f t="shared" ref="M152:N154" si="194">+M100+M126</f>
        <v>2271</v>
      </c>
      <c r="N152" s="76">
        <f t="shared" si="194"/>
        <v>3475</v>
      </c>
      <c r="O152" s="184">
        <f>M152+N152</f>
        <v>5746</v>
      </c>
      <c r="P152" s="88">
        <f>+P100+P126</f>
        <v>0</v>
      </c>
      <c r="Q152" s="188">
        <f>O152+P152</f>
        <v>5746</v>
      </c>
      <c r="R152" s="75"/>
      <c r="S152" s="76"/>
      <c r="T152" s="184"/>
      <c r="U152" s="88"/>
      <c r="V152" s="188"/>
      <c r="W152" s="78"/>
    </row>
    <row r="153" spans="1:23" x14ac:dyDescent="0.2">
      <c r="L153" s="59" t="s">
        <v>22</v>
      </c>
      <c r="M153" s="75">
        <f t="shared" si="194"/>
        <v>2394</v>
      </c>
      <c r="N153" s="76">
        <f t="shared" si="194"/>
        <v>3709</v>
      </c>
      <c r="O153" s="184">
        <f t="shared" ref="O153" si="195">M153+N153</f>
        <v>6103</v>
      </c>
      <c r="P153" s="77">
        <f>+P101+P127</f>
        <v>0</v>
      </c>
      <c r="Q153" s="188">
        <f>O153+P153</f>
        <v>6103</v>
      </c>
      <c r="R153" s="75"/>
      <c r="S153" s="76"/>
      <c r="T153" s="184"/>
      <c r="U153" s="77"/>
      <c r="V153" s="188"/>
      <c r="W153" s="78"/>
    </row>
    <row r="154" spans="1:23" ht="13.5" thickBot="1" x14ac:dyDescent="0.25">
      <c r="A154" s="326"/>
      <c r="K154" s="326"/>
      <c r="L154" s="59" t="s">
        <v>23</v>
      </c>
      <c r="M154" s="75">
        <f t="shared" si="194"/>
        <v>1481</v>
      </c>
      <c r="N154" s="76">
        <f t="shared" si="194"/>
        <v>3435</v>
      </c>
      <c r="O154" s="184">
        <f>M154+N154</f>
        <v>4916</v>
      </c>
      <c r="P154" s="77">
        <f>+P102+P128</f>
        <v>0</v>
      </c>
      <c r="Q154" s="188">
        <f>O154+P154</f>
        <v>4916</v>
      </c>
      <c r="R154" s="75"/>
      <c r="S154" s="76"/>
      <c r="T154" s="184"/>
      <c r="U154" s="77"/>
      <c r="V154" s="188"/>
      <c r="W154" s="78"/>
    </row>
    <row r="155" spans="1:23" ht="14.25" thickTop="1" thickBot="1" x14ac:dyDescent="0.25">
      <c r="L155" s="79" t="s">
        <v>40</v>
      </c>
      <c r="M155" s="80">
        <f t="shared" ref="M155:Q155" si="196">+M152+M153+M154</f>
        <v>6146</v>
      </c>
      <c r="N155" s="81">
        <f t="shared" si="196"/>
        <v>10619</v>
      </c>
      <c r="O155" s="183">
        <f t="shared" si="196"/>
        <v>16765</v>
      </c>
      <c r="P155" s="80">
        <f t="shared" si="196"/>
        <v>0</v>
      </c>
      <c r="Q155" s="183">
        <f t="shared" si="196"/>
        <v>16765</v>
      </c>
      <c r="R155" s="80"/>
      <c r="S155" s="81"/>
      <c r="T155" s="183"/>
      <c r="U155" s="80"/>
      <c r="V155" s="183"/>
      <c r="W155" s="82"/>
    </row>
    <row r="156" spans="1:23" ht="14.25" thickTop="1" thickBot="1" x14ac:dyDescent="0.25">
      <c r="L156" s="79" t="s">
        <v>63</v>
      </c>
      <c r="M156" s="80">
        <f t="shared" ref="M156:Q156" si="197">+M142+M147+M151+M155</f>
        <v>23712</v>
      </c>
      <c r="N156" s="81">
        <f t="shared" si="197"/>
        <v>45923</v>
      </c>
      <c r="O156" s="175">
        <f t="shared" si="197"/>
        <v>69635</v>
      </c>
      <c r="P156" s="80">
        <f t="shared" si="197"/>
        <v>27</v>
      </c>
      <c r="Q156" s="175">
        <f t="shared" si="197"/>
        <v>69662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726" t="s">
        <v>54</v>
      </c>
      <c r="M158" s="727"/>
      <c r="N158" s="727"/>
      <c r="O158" s="727"/>
      <c r="P158" s="727"/>
      <c r="Q158" s="727"/>
      <c r="R158" s="727"/>
      <c r="S158" s="727"/>
      <c r="T158" s="727"/>
      <c r="U158" s="727"/>
      <c r="V158" s="727"/>
      <c r="W158" s="728"/>
    </row>
    <row r="159" spans="1:23" ht="13.5" thickBot="1" x14ac:dyDescent="0.25">
      <c r="L159" s="729" t="s">
        <v>51</v>
      </c>
      <c r="M159" s="730"/>
      <c r="N159" s="730"/>
      <c r="O159" s="730"/>
      <c r="P159" s="730"/>
      <c r="Q159" s="730"/>
      <c r="R159" s="730"/>
      <c r="S159" s="730"/>
      <c r="T159" s="730"/>
      <c r="U159" s="730"/>
      <c r="V159" s="730"/>
      <c r="W159" s="731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customHeight="1" thickTop="1" thickBot="1" x14ac:dyDescent="0.25">
      <c r="L161" s="214"/>
      <c r="M161" s="215" t="s">
        <v>64</v>
      </c>
      <c r="N161" s="215"/>
      <c r="O161" s="215"/>
      <c r="P161" s="215"/>
      <c r="Q161" s="216"/>
      <c r="R161" s="215" t="s">
        <v>65</v>
      </c>
      <c r="S161" s="215"/>
      <c r="T161" s="215"/>
      <c r="U161" s="215"/>
      <c r="V161" s="216"/>
      <c r="W161" s="217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228"/>
    </row>
    <row r="164" spans="12:23" ht="3.75" customHeight="1" thickTop="1" x14ac:dyDescent="0.2">
      <c r="L164" s="218"/>
      <c r="M164" s="229"/>
      <c r="N164" s="230"/>
      <c r="O164" s="291"/>
      <c r="P164" s="232"/>
      <c r="Q164" s="291"/>
      <c r="R164" s="229"/>
      <c r="S164" s="230"/>
      <c r="T164" s="291"/>
      <c r="U164" s="232"/>
      <c r="V164" s="291"/>
      <c r="W164" s="233"/>
    </row>
    <row r="165" spans="12:23" x14ac:dyDescent="0.2">
      <c r="L165" s="218" t="s">
        <v>10</v>
      </c>
      <c r="M165" s="234">
        <f>+Lcc_BKK!M165+Lcc_DMK!M165</f>
        <v>0</v>
      </c>
      <c r="N165" s="235">
        <f>+Lcc_BKK!N165+Lcc_DMK!N165</f>
        <v>0</v>
      </c>
      <c r="O165" s="293">
        <f>SUM(M165:N165)</f>
        <v>0</v>
      </c>
      <c r="P165" s="237">
        <f>Lcc_BKK!P165+Lcc_DMK!P165</f>
        <v>0</v>
      </c>
      <c r="Q165" s="292">
        <f>O165+P165</f>
        <v>0</v>
      </c>
      <c r="R165" s="234">
        <f>+Lcc_BKK!R165+Lcc_DMK!R165</f>
        <v>0</v>
      </c>
      <c r="S165" s="235">
        <f>+Lcc_BKK!S165+Lcc_DMK!S165</f>
        <v>0</v>
      </c>
      <c r="T165" s="293">
        <f>SUM(R165:S165)</f>
        <v>0</v>
      </c>
      <c r="U165" s="237">
        <f>Lcc_BKK!U165+Lcc_DMK!U165</f>
        <v>0</v>
      </c>
      <c r="V165" s="292">
        <f>T165+U165</f>
        <v>0</v>
      </c>
      <c r="W165" s="339">
        <f>IF(Q165=0,0,((V165/Q165)-1)*100)</f>
        <v>0</v>
      </c>
    </row>
    <row r="166" spans="12:23" x14ac:dyDescent="0.2">
      <c r="L166" s="218" t="s">
        <v>11</v>
      </c>
      <c r="M166" s="234">
        <f>+Lcc_BKK!M166+Lcc_DMK!M166</f>
        <v>0</v>
      </c>
      <c r="N166" s="235">
        <f>+Lcc_BKK!N166+Lcc_DMK!N166</f>
        <v>0</v>
      </c>
      <c r="O166" s="293">
        <f t="shared" ref="O166:O169" si="198">SUM(M166:N166)</f>
        <v>0</v>
      </c>
      <c r="P166" s="237">
        <f>Lcc_BKK!P166+Lcc_DMK!P166</f>
        <v>0</v>
      </c>
      <c r="Q166" s="292">
        <f>O166+P166</f>
        <v>0</v>
      </c>
      <c r="R166" s="234">
        <f>+Lcc_BKK!R166+Lcc_DMK!R166</f>
        <v>0</v>
      </c>
      <c r="S166" s="235">
        <f>+Lcc_BKK!S166+Lcc_DMK!S166</f>
        <v>0</v>
      </c>
      <c r="T166" s="293">
        <f t="shared" ref="T166" si="199">SUM(R166:S166)</f>
        <v>0</v>
      </c>
      <c r="U166" s="237">
        <f>Lcc_BKK!U166+Lcc_DMK!U166</f>
        <v>0</v>
      </c>
      <c r="V166" s="292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12</v>
      </c>
      <c r="M167" s="234">
        <f>+Lcc_BKK!M167+Lcc_DMK!M167</f>
        <v>0</v>
      </c>
      <c r="N167" s="235">
        <f>+Lcc_BKK!N167+Lcc_DMK!N167</f>
        <v>0</v>
      </c>
      <c r="O167" s="293">
        <f t="shared" si="198"/>
        <v>0</v>
      </c>
      <c r="P167" s="237">
        <f>Lcc_BKK!P167+Lcc_DMK!P167</f>
        <v>0</v>
      </c>
      <c r="Q167" s="292">
        <f t="shared" ref="Q167:Q169" si="200">O167+P167</f>
        <v>0</v>
      </c>
      <c r="R167" s="234">
        <f>+Lcc_BKK!R167+Lcc_DMK!R167</f>
        <v>0</v>
      </c>
      <c r="S167" s="235">
        <f>+Lcc_BKK!S167+Lcc_DMK!S167</f>
        <v>0</v>
      </c>
      <c r="T167" s="293">
        <f t="shared" ref="T167:T169" si="201">SUM(R167:S167)</f>
        <v>0</v>
      </c>
      <c r="U167" s="237">
        <f>Lcc_BKK!U167+Lcc_DMK!U167</f>
        <v>0</v>
      </c>
      <c r="V167" s="292">
        <f t="shared" ref="V167:V169" si="202">T167+U167</f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38</v>
      </c>
      <c r="M168" s="240">
        <f>+Lcc_BKK!M168+Lcc_DMK!M168</f>
        <v>0</v>
      </c>
      <c r="N168" s="241">
        <f>+Lcc_BKK!N168+Lcc_DMK!N168</f>
        <v>0</v>
      </c>
      <c r="O168" s="242">
        <f t="shared" si="198"/>
        <v>0</v>
      </c>
      <c r="P168" s="240">
        <f>Lcc_BKK!P168+Lcc_DMK!P168</f>
        <v>0</v>
      </c>
      <c r="Q168" s="242">
        <f t="shared" si="200"/>
        <v>0</v>
      </c>
      <c r="R168" s="240">
        <f>+Lcc_BKK!R168+Lcc_DMK!R168</f>
        <v>0</v>
      </c>
      <c r="S168" s="241">
        <f>+Lcc_BKK!S168+Lcc_DMK!S168</f>
        <v>0</v>
      </c>
      <c r="T168" s="242">
        <f t="shared" ref="T168" si="203">SUM(R168:S168)</f>
        <v>0</v>
      </c>
      <c r="U168" s="240">
        <f>Lcc_BKK!U168+Lcc_DMK!U168</f>
        <v>0</v>
      </c>
      <c r="V168" s="242">
        <f t="shared" si="202"/>
        <v>0</v>
      </c>
      <c r="W168" s="338">
        <f t="shared" ref="W168" si="204">IF(Q168=0,0,((V168/Q168)-1)*100)</f>
        <v>0</v>
      </c>
    </row>
    <row r="169" spans="12:23" ht="14.25" thickTop="1" thickBot="1" x14ac:dyDescent="0.25">
      <c r="L169" s="218" t="s">
        <v>13</v>
      </c>
      <c r="M169" s="234">
        <f>+Lcc_BKK!M169+Lcc_DMK!M169</f>
        <v>0</v>
      </c>
      <c r="N169" s="235">
        <f>+Lcc_BKK!N169+Lcc_DMK!N169</f>
        <v>0</v>
      </c>
      <c r="O169" s="292">
        <f t="shared" si="198"/>
        <v>0</v>
      </c>
      <c r="P169" s="237">
        <f>Lcc_BKK!P169+Lcc_DMK!P169</f>
        <v>0</v>
      </c>
      <c r="Q169" s="292">
        <f t="shared" si="200"/>
        <v>0</v>
      </c>
      <c r="R169" s="234">
        <f>+Lcc_BKK!R169+Lcc_DMK!R169</f>
        <v>0</v>
      </c>
      <c r="S169" s="235">
        <f>+Lcc_BKK!S169+Lcc_DMK!S169</f>
        <v>0</v>
      </c>
      <c r="T169" s="292">
        <f t="shared" si="201"/>
        <v>0</v>
      </c>
      <c r="U169" s="237">
        <f>Lcc_BKK!U169+Lcc_DMK!U169</f>
        <v>0</v>
      </c>
      <c r="V169" s="292">
        <f t="shared" si="202"/>
        <v>0</v>
      </c>
      <c r="W169" s="339">
        <f t="shared" ref="W169:W170" si="205">IF(Q169=0,0,((V169/Q169)-1)*100)</f>
        <v>0</v>
      </c>
    </row>
    <row r="170" spans="12:23" ht="14.25" thickTop="1" thickBot="1" x14ac:dyDescent="0.25">
      <c r="L170" s="239" t="s">
        <v>67</v>
      </c>
      <c r="M170" s="240">
        <f>+M168+M169</f>
        <v>0</v>
      </c>
      <c r="N170" s="241">
        <f t="shared" ref="N170:V170" si="206">+N168+N169</f>
        <v>0</v>
      </c>
      <c r="O170" s="242">
        <f t="shared" si="206"/>
        <v>0</v>
      </c>
      <c r="P170" s="240">
        <f t="shared" si="206"/>
        <v>0</v>
      </c>
      <c r="Q170" s="242">
        <f t="shared" si="206"/>
        <v>0</v>
      </c>
      <c r="R170" s="240">
        <f t="shared" si="206"/>
        <v>0</v>
      </c>
      <c r="S170" s="241">
        <f t="shared" si="206"/>
        <v>0</v>
      </c>
      <c r="T170" s="242">
        <f t="shared" si="206"/>
        <v>0</v>
      </c>
      <c r="U170" s="240">
        <f t="shared" si="206"/>
        <v>0</v>
      </c>
      <c r="V170" s="242">
        <f t="shared" si="206"/>
        <v>0</v>
      </c>
      <c r="W170" s="338">
        <f t="shared" si="205"/>
        <v>0</v>
      </c>
    </row>
    <row r="171" spans="12:23" ht="13.5" thickTop="1" x14ac:dyDescent="0.2">
      <c r="L171" s="218" t="s">
        <v>14</v>
      </c>
      <c r="M171" s="234">
        <f>+Lcc_BKK!M171+Lcc_DMK!M171</f>
        <v>0</v>
      </c>
      <c r="N171" s="235">
        <f>+Lcc_BKK!N171+Lcc_DMK!N171</f>
        <v>0</v>
      </c>
      <c r="O171" s="292">
        <f>SUM(M171:N171)</f>
        <v>0</v>
      </c>
      <c r="P171" s="237">
        <f>Lcc_BKK!P171+Lcc_DMK!P171</f>
        <v>0</v>
      </c>
      <c r="Q171" s="292">
        <f>O171+P171</f>
        <v>0</v>
      </c>
      <c r="R171" s="234"/>
      <c r="S171" s="235"/>
      <c r="T171" s="292"/>
      <c r="U171" s="237"/>
      <c r="V171" s="292"/>
      <c r="W171" s="339"/>
    </row>
    <row r="172" spans="12:23" ht="13.5" thickBot="1" x14ac:dyDescent="0.25">
      <c r="L172" s="218" t="s">
        <v>15</v>
      </c>
      <c r="M172" s="234">
        <f>+Lcc_BKK!M172+Lcc_DMK!M172</f>
        <v>0</v>
      </c>
      <c r="N172" s="235">
        <f>+Lcc_BKK!N172+Lcc_DMK!N172</f>
        <v>0</v>
      </c>
      <c r="O172" s="292">
        <f>SUM(M172:N172)</f>
        <v>0</v>
      </c>
      <c r="P172" s="237">
        <f>Lcc_BKK!P172+Lcc_DMK!P172</f>
        <v>0</v>
      </c>
      <c r="Q172" s="292">
        <f>O172+P172</f>
        <v>0</v>
      </c>
      <c r="R172" s="234"/>
      <c r="S172" s="235"/>
      <c r="T172" s="292"/>
      <c r="U172" s="237"/>
      <c r="V172" s="292"/>
      <c r="W172" s="339"/>
    </row>
    <row r="173" spans="12:23" ht="14.25" thickTop="1" thickBot="1" x14ac:dyDescent="0.25">
      <c r="L173" s="239" t="s">
        <v>61</v>
      </c>
      <c r="M173" s="240">
        <f>+Lcc_BKK!M173+Lcc_DMK!M173</f>
        <v>0</v>
      </c>
      <c r="N173" s="241">
        <f>+Lcc_BKK!N173+Lcc_DMK!N173</f>
        <v>0</v>
      </c>
      <c r="O173" s="242">
        <f t="shared" ref="O173" si="207">SUM(M173:N173)</f>
        <v>0</v>
      </c>
      <c r="P173" s="240">
        <f>Lcc_BKK!P173+Lcc_DMK!P173</f>
        <v>0</v>
      </c>
      <c r="Q173" s="242">
        <f t="shared" ref="Q173" si="208">O173+P173</f>
        <v>0</v>
      </c>
      <c r="R173" s="240"/>
      <c r="S173" s="241"/>
      <c r="T173" s="242"/>
      <c r="U173" s="240"/>
      <c r="V173" s="242"/>
      <c r="W173" s="338"/>
    </row>
    <row r="174" spans="12:23" ht="13.5" thickTop="1" x14ac:dyDescent="0.2">
      <c r="L174" s="218" t="s">
        <v>16</v>
      </c>
      <c r="M174" s="234">
        <f>+Lcc_BKK!M174+Lcc_DMK!M174</f>
        <v>0</v>
      </c>
      <c r="N174" s="235">
        <f>+Lcc_BKK!N174+Lcc_DMK!N174</f>
        <v>0</v>
      </c>
      <c r="O174" s="292">
        <f>SUM(M174:N174)</f>
        <v>0</v>
      </c>
      <c r="P174" s="237">
        <f>Lcc_BKK!P174+Lcc_DMK!P174</f>
        <v>0</v>
      </c>
      <c r="Q174" s="292">
        <f>O174+P174</f>
        <v>0</v>
      </c>
      <c r="R174" s="234"/>
      <c r="S174" s="235"/>
      <c r="T174" s="292"/>
      <c r="U174" s="237"/>
      <c r="V174" s="292"/>
      <c r="W174" s="339"/>
    </row>
    <row r="175" spans="12:23" x14ac:dyDescent="0.2">
      <c r="L175" s="218" t="s">
        <v>17</v>
      </c>
      <c r="M175" s="234">
        <f>+Lcc_BKK!M175+Lcc_DMK!M175</f>
        <v>0</v>
      </c>
      <c r="N175" s="235">
        <f>+Lcc_BKK!N175+Lcc_DMK!N175</f>
        <v>0</v>
      </c>
      <c r="O175" s="292">
        <f>SUM(M175:N175)</f>
        <v>0</v>
      </c>
      <c r="P175" s="237">
        <f>Lcc_BKK!P175+Lcc_DMK!P175</f>
        <v>0</v>
      </c>
      <c r="Q175" s="292">
        <f>O175+P175</f>
        <v>0</v>
      </c>
      <c r="R175" s="234"/>
      <c r="S175" s="235"/>
      <c r="T175" s="292"/>
      <c r="U175" s="237"/>
      <c r="V175" s="292"/>
      <c r="W175" s="339"/>
    </row>
    <row r="176" spans="12:23" ht="13.5" thickBot="1" x14ac:dyDescent="0.25">
      <c r="L176" s="218" t="s">
        <v>18</v>
      </c>
      <c r="M176" s="234">
        <f>+Lcc_BKK!M176+Lcc_DMK!M176</f>
        <v>0</v>
      </c>
      <c r="N176" s="235">
        <f>+Lcc_BKK!N176+Lcc_DMK!N176</f>
        <v>0</v>
      </c>
      <c r="O176" s="293">
        <f>SUM(M176:N176)</f>
        <v>0</v>
      </c>
      <c r="P176" s="245">
        <f>Lcc_BKK!P176+Lcc_DMK!P176</f>
        <v>0</v>
      </c>
      <c r="Q176" s="293">
        <f>O176+P176</f>
        <v>0</v>
      </c>
      <c r="R176" s="234"/>
      <c r="S176" s="235"/>
      <c r="T176" s="293"/>
      <c r="U176" s="245"/>
      <c r="V176" s="293"/>
      <c r="W176" s="339"/>
    </row>
    <row r="177" spans="1:23" ht="14.25" thickTop="1" thickBot="1" x14ac:dyDescent="0.25">
      <c r="L177" s="246" t="s">
        <v>19</v>
      </c>
      <c r="M177" s="247">
        <f>+M174+M175+M176</f>
        <v>0</v>
      </c>
      <c r="N177" s="247">
        <f t="shared" ref="N177:Q177" si="209">+N174+N175+N176</f>
        <v>0</v>
      </c>
      <c r="O177" s="248">
        <f t="shared" si="209"/>
        <v>0</v>
      </c>
      <c r="P177" s="249">
        <f t="shared" si="209"/>
        <v>0</v>
      </c>
      <c r="Q177" s="248">
        <f t="shared" si="209"/>
        <v>0</v>
      </c>
      <c r="R177" s="247"/>
      <c r="S177" s="247"/>
      <c r="T177" s="248"/>
      <c r="U177" s="249"/>
      <c r="V177" s="248"/>
      <c r="W177" s="340"/>
    </row>
    <row r="178" spans="1:23" ht="13.5" thickTop="1" x14ac:dyDescent="0.2">
      <c r="A178" s="326"/>
      <c r="K178" s="326"/>
      <c r="L178" s="218" t="s">
        <v>21</v>
      </c>
      <c r="M178" s="234">
        <f>+Lcc_BKK!M178+Lcc_DMK!M178</f>
        <v>0</v>
      </c>
      <c r="N178" s="235">
        <f>+Lcc_BKK!N178+Lcc_DMK!N178</f>
        <v>0</v>
      </c>
      <c r="O178" s="293">
        <f>SUM(M178:N178)</f>
        <v>0</v>
      </c>
      <c r="P178" s="251">
        <f>Lcc_BKK!P178+Lcc_DMK!P178</f>
        <v>0</v>
      </c>
      <c r="Q178" s="293">
        <f>O178+P178</f>
        <v>0</v>
      </c>
      <c r="R178" s="234"/>
      <c r="S178" s="235"/>
      <c r="T178" s="293"/>
      <c r="U178" s="251"/>
      <c r="V178" s="293"/>
      <c r="W178" s="339"/>
    </row>
    <row r="179" spans="1:23" x14ac:dyDescent="0.2">
      <c r="A179" s="326"/>
      <c r="K179" s="326"/>
      <c r="L179" s="218" t="s">
        <v>22</v>
      </c>
      <c r="M179" s="234">
        <f>+Lcc_BKK!M179+Lcc_DMK!M179</f>
        <v>0</v>
      </c>
      <c r="N179" s="235">
        <f>+Lcc_BKK!N179+Lcc_DMK!N179</f>
        <v>0</v>
      </c>
      <c r="O179" s="293">
        <f>SUM(M179:N179)</f>
        <v>0</v>
      </c>
      <c r="P179" s="237">
        <f>Lcc_BKK!P179+Lcc_DMK!P179</f>
        <v>0</v>
      </c>
      <c r="Q179" s="293">
        <f>O179+P179</f>
        <v>0</v>
      </c>
      <c r="R179" s="234"/>
      <c r="S179" s="235"/>
      <c r="T179" s="293"/>
      <c r="U179" s="237"/>
      <c r="V179" s="293"/>
      <c r="W179" s="339"/>
    </row>
    <row r="180" spans="1:23" ht="13.5" thickBot="1" x14ac:dyDescent="0.25">
      <c r="A180" s="326"/>
      <c r="K180" s="326"/>
      <c r="L180" s="218" t="s">
        <v>23</v>
      </c>
      <c r="M180" s="234">
        <f>+Lcc_BKK!M180+Lcc_DMK!M180</f>
        <v>0</v>
      </c>
      <c r="N180" s="235">
        <f>+Lcc_BKK!N180+Lcc_DMK!N180</f>
        <v>0</v>
      </c>
      <c r="O180" s="293">
        <f t="shared" ref="O180" si="210">SUM(M180:N180)</f>
        <v>0</v>
      </c>
      <c r="P180" s="237">
        <f>Lcc_BKK!P180+Lcc_DMK!P180</f>
        <v>0</v>
      </c>
      <c r="Q180" s="293">
        <f t="shared" ref="Q180" si="211">O180+P180</f>
        <v>0</v>
      </c>
      <c r="R180" s="234"/>
      <c r="S180" s="235"/>
      <c r="T180" s="293"/>
      <c r="U180" s="237"/>
      <c r="V180" s="293"/>
      <c r="W180" s="339"/>
    </row>
    <row r="181" spans="1:23" ht="14.25" thickTop="1" thickBot="1" x14ac:dyDescent="0.25">
      <c r="L181" s="239" t="s">
        <v>40</v>
      </c>
      <c r="M181" s="240">
        <f t="shared" ref="M181:Q181" si="212">+M178+M179+M180</f>
        <v>0</v>
      </c>
      <c r="N181" s="241">
        <f t="shared" si="212"/>
        <v>0</v>
      </c>
      <c r="O181" s="242">
        <f t="shared" si="212"/>
        <v>0</v>
      </c>
      <c r="P181" s="240">
        <f t="shared" si="212"/>
        <v>0</v>
      </c>
      <c r="Q181" s="242">
        <f t="shared" si="212"/>
        <v>0</v>
      </c>
      <c r="R181" s="240"/>
      <c r="S181" s="241"/>
      <c r="T181" s="242"/>
      <c r="U181" s="240"/>
      <c r="V181" s="242"/>
      <c r="W181" s="338"/>
    </row>
    <row r="182" spans="1:23" ht="14.25" thickTop="1" thickBot="1" x14ac:dyDescent="0.25">
      <c r="L182" s="239" t="s">
        <v>63</v>
      </c>
      <c r="M182" s="240">
        <f t="shared" ref="M182:Q182" si="213">+M168+M173+M177+M181</f>
        <v>0</v>
      </c>
      <c r="N182" s="241">
        <f t="shared" si="213"/>
        <v>0</v>
      </c>
      <c r="O182" s="242">
        <f t="shared" si="213"/>
        <v>0</v>
      </c>
      <c r="P182" s="240">
        <f t="shared" si="213"/>
        <v>0</v>
      </c>
      <c r="Q182" s="242">
        <f t="shared" si="213"/>
        <v>0</v>
      </c>
      <c r="R182" s="240"/>
      <c r="S182" s="241"/>
      <c r="T182" s="242"/>
      <c r="U182" s="240"/>
      <c r="V182" s="242"/>
      <c r="W182" s="338"/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726" t="s">
        <v>55</v>
      </c>
      <c r="M184" s="727"/>
      <c r="N184" s="727"/>
      <c r="O184" s="727"/>
      <c r="P184" s="727"/>
      <c r="Q184" s="727"/>
      <c r="R184" s="727"/>
      <c r="S184" s="727"/>
      <c r="T184" s="727"/>
      <c r="U184" s="727"/>
      <c r="V184" s="727"/>
      <c r="W184" s="728"/>
    </row>
    <row r="185" spans="1:23" ht="13.5" thickBot="1" x14ac:dyDescent="0.25">
      <c r="L185" s="729" t="s">
        <v>52</v>
      </c>
      <c r="M185" s="730"/>
      <c r="N185" s="730"/>
      <c r="O185" s="730"/>
      <c r="P185" s="730"/>
      <c r="Q185" s="730"/>
      <c r="R185" s="730"/>
      <c r="S185" s="730"/>
      <c r="T185" s="730"/>
      <c r="U185" s="730"/>
      <c r="V185" s="730"/>
      <c r="W185" s="731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customHeight="1" thickTop="1" thickBot="1" x14ac:dyDescent="0.25">
      <c r="L187" s="214"/>
      <c r="M187" s="215" t="s">
        <v>64</v>
      </c>
      <c r="N187" s="215"/>
      <c r="O187" s="215"/>
      <c r="P187" s="215"/>
      <c r="Q187" s="216"/>
      <c r="R187" s="215" t="s">
        <v>65</v>
      </c>
      <c r="S187" s="215"/>
      <c r="T187" s="215"/>
      <c r="U187" s="215"/>
      <c r="V187" s="216"/>
      <c r="W187" s="217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222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228"/>
    </row>
    <row r="190" spans="1:23" ht="4.5" customHeight="1" thickTop="1" x14ac:dyDescent="0.2">
      <c r="L190" s="218"/>
      <c r="M190" s="229"/>
      <c r="N190" s="230"/>
      <c r="O190" s="291"/>
      <c r="P190" s="232"/>
      <c r="Q190" s="291"/>
      <c r="R190" s="229"/>
      <c r="S190" s="230"/>
      <c r="T190" s="291"/>
      <c r="U190" s="232"/>
      <c r="V190" s="291"/>
      <c r="W190" s="233"/>
    </row>
    <row r="191" spans="1:23" x14ac:dyDescent="0.2">
      <c r="L191" s="218" t="s">
        <v>10</v>
      </c>
      <c r="M191" s="234">
        <f>+Lcc_BKK!M191+Lcc_DMK!M191</f>
        <v>0</v>
      </c>
      <c r="N191" s="235">
        <f>+Lcc_BKK!N191+Lcc_DMK!N191</f>
        <v>0</v>
      </c>
      <c r="O191" s="293">
        <f>SUM(M191:N191)</f>
        <v>0</v>
      </c>
      <c r="P191" s="237">
        <f>+Lcc_BKK!P191+Lcc_DMK!P191</f>
        <v>0</v>
      </c>
      <c r="Q191" s="292">
        <f>O191+P191</f>
        <v>0</v>
      </c>
      <c r="R191" s="234">
        <f>+Lcc_BKK!R191+Lcc_DMK!R191</f>
        <v>0</v>
      </c>
      <c r="S191" s="235">
        <f>+Lcc_BKK!S191+Lcc_DMK!S191</f>
        <v>0</v>
      </c>
      <c r="T191" s="293">
        <f>SUM(R191:S191)</f>
        <v>0</v>
      </c>
      <c r="U191" s="237">
        <f>+Lcc_BKK!U191+Lcc_DMK!U191</f>
        <v>0</v>
      </c>
      <c r="V191" s="292">
        <f>T191+U191</f>
        <v>0</v>
      </c>
      <c r="W191" s="238">
        <f>IF(Q191=0,0,((V191/Q191)-1)*100)</f>
        <v>0</v>
      </c>
    </row>
    <row r="192" spans="1:23" x14ac:dyDescent="0.2">
      <c r="L192" s="218" t="s">
        <v>11</v>
      </c>
      <c r="M192" s="234">
        <f>+Lcc_BKK!M192+Lcc_DMK!M192</f>
        <v>0</v>
      </c>
      <c r="N192" s="235">
        <f>+Lcc_BKK!N192+Lcc_DMK!N192</f>
        <v>0</v>
      </c>
      <c r="O192" s="293">
        <f t="shared" ref="O192:O195" si="214">SUM(M192:N192)</f>
        <v>0</v>
      </c>
      <c r="P192" s="237">
        <f>+Lcc_BKK!P192+Lcc_DMK!P192</f>
        <v>0</v>
      </c>
      <c r="Q192" s="292">
        <f>O192+P192</f>
        <v>0</v>
      </c>
      <c r="R192" s="234">
        <f>+Lcc_BKK!R192+Lcc_DMK!R192</f>
        <v>0</v>
      </c>
      <c r="S192" s="235">
        <f>+Lcc_BKK!S192+Lcc_DMK!S192</f>
        <v>0</v>
      </c>
      <c r="T192" s="293">
        <f t="shared" ref="T192" si="215">SUM(R192:S192)</f>
        <v>0</v>
      </c>
      <c r="U192" s="237">
        <f>+Lcc_BKK!U192+Lcc_DMK!U192</f>
        <v>0</v>
      </c>
      <c r="V192" s="292">
        <f>T192+U192</f>
        <v>0</v>
      </c>
      <c r="W192" s="238">
        <f>IF(Q192=0,0,((V192/Q192)-1)*100)</f>
        <v>0</v>
      </c>
    </row>
    <row r="193" spans="1:23" ht="13.5" thickBot="1" x14ac:dyDescent="0.25">
      <c r="L193" s="223" t="s">
        <v>12</v>
      </c>
      <c r="M193" s="234">
        <f>+Lcc_BKK!M193+Lcc_DMK!M193</f>
        <v>0</v>
      </c>
      <c r="N193" s="235">
        <f>+Lcc_BKK!N193+Lcc_DMK!N193</f>
        <v>0</v>
      </c>
      <c r="O193" s="293">
        <f t="shared" si="214"/>
        <v>0</v>
      </c>
      <c r="P193" s="237">
        <f>+Lcc_BKK!P193+Lcc_DMK!P193</f>
        <v>0</v>
      </c>
      <c r="Q193" s="292">
        <f t="shared" ref="Q193:Q195" si="216">O193+P193</f>
        <v>0</v>
      </c>
      <c r="R193" s="234">
        <f>+Lcc_BKK!R193+Lcc_DMK!R193</f>
        <v>0</v>
      </c>
      <c r="S193" s="235">
        <f>+Lcc_BKK!S193+Lcc_DMK!S193</f>
        <v>0</v>
      </c>
      <c r="T193" s="293">
        <f t="shared" ref="T193:T195" si="217">SUM(R193:S193)</f>
        <v>0</v>
      </c>
      <c r="U193" s="237">
        <f>+Lcc_BKK!U193+Lcc_DMK!U193</f>
        <v>0</v>
      </c>
      <c r="V193" s="292">
        <f t="shared" ref="V193:V195" si="218">T193+U193</f>
        <v>0</v>
      </c>
      <c r="W193" s="238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>+Lcc_BKK!M194+Lcc_DMK!M194</f>
        <v>0</v>
      </c>
      <c r="N194" s="241">
        <f>+Lcc_BKK!N194+Lcc_DMK!N194</f>
        <v>0</v>
      </c>
      <c r="O194" s="242">
        <f t="shared" si="214"/>
        <v>0</v>
      </c>
      <c r="P194" s="240">
        <f>+Lcc_BKK!P194+Lcc_DMK!P194</f>
        <v>0</v>
      </c>
      <c r="Q194" s="242">
        <f t="shared" si="216"/>
        <v>0</v>
      </c>
      <c r="R194" s="240">
        <f>+Lcc_BKK!R194+Lcc_DMK!R194</f>
        <v>0</v>
      </c>
      <c r="S194" s="241">
        <f>+Lcc_BKK!S194+Lcc_DMK!S194</f>
        <v>0</v>
      </c>
      <c r="T194" s="242">
        <f t="shared" si="217"/>
        <v>0</v>
      </c>
      <c r="U194" s="240">
        <f>+Lcc_BKK!U194+Lcc_DMK!U194</f>
        <v>0</v>
      </c>
      <c r="V194" s="242">
        <f t="shared" si="218"/>
        <v>0</v>
      </c>
      <c r="W194" s="243">
        <f t="shared" ref="W194" si="219">IF(Q194=0,0,((V194/Q194)-1)*100)</f>
        <v>0</v>
      </c>
    </row>
    <row r="195" spans="1:23" ht="14.25" thickTop="1" thickBot="1" x14ac:dyDescent="0.25">
      <c r="L195" s="218" t="s">
        <v>13</v>
      </c>
      <c r="M195" s="234">
        <f>+Lcc_BKK!M195+Lcc_DMK!M195</f>
        <v>0</v>
      </c>
      <c r="N195" s="235">
        <f>+Lcc_BKK!N195+Lcc_DMK!N195</f>
        <v>0</v>
      </c>
      <c r="O195" s="292">
        <f t="shared" si="214"/>
        <v>0</v>
      </c>
      <c r="P195" s="237">
        <f>+Lcc_BKK!P195+Lcc_DMK!P195</f>
        <v>0</v>
      </c>
      <c r="Q195" s="292">
        <f t="shared" si="216"/>
        <v>0</v>
      </c>
      <c r="R195" s="234">
        <f>+Lcc_BKK!R195+Lcc_DMK!R195</f>
        <v>0</v>
      </c>
      <c r="S195" s="235">
        <f>+Lcc_BKK!S195+Lcc_DMK!S195</f>
        <v>0</v>
      </c>
      <c r="T195" s="292">
        <f t="shared" si="217"/>
        <v>0</v>
      </c>
      <c r="U195" s="237">
        <f>+Lcc_BKK!U195+Lcc_DMK!U195</f>
        <v>0</v>
      </c>
      <c r="V195" s="292">
        <f t="shared" si="218"/>
        <v>0</v>
      </c>
      <c r="W195" s="238">
        <f t="shared" ref="W195:W196" si="220">IF(Q195=0,0,((V195/Q195)-1)*100)</f>
        <v>0</v>
      </c>
    </row>
    <row r="196" spans="1:23" ht="14.25" thickTop="1" thickBot="1" x14ac:dyDescent="0.25">
      <c r="L196" s="239" t="s">
        <v>67</v>
      </c>
      <c r="M196" s="240">
        <f>+M194+M195</f>
        <v>0</v>
      </c>
      <c r="N196" s="241">
        <f t="shared" ref="N196" si="221">+N194+N195</f>
        <v>0</v>
      </c>
      <c r="O196" s="242">
        <f t="shared" ref="O196" si="222">+O194+O195</f>
        <v>0</v>
      </c>
      <c r="P196" s="240">
        <f t="shared" ref="P196" si="223">+P194+P195</f>
        <v>0</v>
      </c>
      <c r="Q196" s="242">
        <f t="shared" ref="Q196" si="224">+Q194+Q195</f>
        <v>0</v>
      </c>
      <c r="R196" s="240">
        <f t="shared" ref="R196" si="225">+R194+R195</f>
        <v>0</v>
      </c>
      <c r="S196" s="241">
        <f t="shared" ref="S196" si="226">+S194+S195</f>
        <v>0</v>
      </c>
      <c r="T196" s="242">
        <f t="shared" ref="T196" si="227">+T194+T195</f>
        <v>0</v>
      </c>
      <c r="U196" s="240">
        <f t="shared" ref="U196" si="228">+U194+U195</f>
        <v>0</v>
      </c>
      <c r="V196" s="242">
        <f t="shared" ref="V196" si="229">+V194+V195</f>
        <v>0</v>
      </c>
      <c r="W196" s="338">
        <f t="shared" si="220"/>
        <v>0</v>
      </c>
    </row>
    <row r="197" spans="1:23" ht="13.5" thickTop="1" x14ac:dyDescent="0.2">
      <c r="L197" s="218" t="s">
        <v>14</v>
      </c>
      <c r="M197" s="234">
        <f>+Lcc_BKK!M197+Lcc_DMK!M197</f>
        <v>0</v>
      </c>
      <c r="N197" s="235">
        <f>+Lcc_BKK!N197+Lcc_DMK!N197</f>
        <v>0</v>
      </c>
      <c r="O197" s="292">
        <f>SUM(M197:N197)</f>
        <v>0</v>
      </c>
      <c r="P197" s="237">
        <f>+Lcc_BKK!P197+Lcc_DMK!P197</f>
        <v>0</v>
      </c>
      <c r="Q197" s="292">
        <f>O197+P197</f>
        <v>0</v>
      </c>
      <c r="R197" s="234"/>
      <c r="S197" s="235"/>
      <c r="T197" s="292"/>
      <c r="U197" s="237"/>
      <c r="V197" s="292"/>
      <c r="W197" s="238"/>
    </row>
    <row r="198" spans="1:23" ht="13.5" thickBot="1" x14ac:dyDescent="0.25">
      <c r="L198" s="218" t="s">
        <v>15</v>
      </c>
      <c r="M198" s="234">
        <f>+Lcc_BKK!M198+Lcc_DMK!M198</f>
        <v>0</v>
      </c>
      <c r="N198" s="235">
        <f>+Lcc_BKK!N198+Lcc_DMK!N198</f>
        <v>0</v>
      </c>
      <c r="O198" s="292">
        <f>SUM(M198:N198)</f>
        <v>0</v>
      </c>
      <c r="P198" s="237">
        <f>+Lcc_BKK!P198+Lcc_DMK!P198</f>
        <v>0</v>
      </c>
      <c r="Q198" s="292">
        <f>O198+P198</f>
        <v>0</v>
      </c>
      <c r="R198" s="234"/>
      <c r="S198" s="235"/>
      <c r="T198" s="292"/>
      <c r="U198" s="237"/>
      <c r="V198" s="292"/>
      <c r="W198" s="238"/>
    </row>
    <row r="199" spans="1:23" ht="14.25" thickTop="1" thickBot="1" x14ac:dyDescent="0.25">
      <c r="L199" s="239" t="s">
        <v>61</v>
      </c>
      <c r="M199" s="240">
        <f>+M195+M197+M198</f>
        <v>0</v>
      </c>
      <c r="N199" s="241">
        <f t="shared" ref="N199:Q199" si="230">+N195+N197+N198</f>
        <v>0</v>
      </c>
      <c r="O199" s="242">
        <f t="shared" si="230"/>
        <v>0</v>
      </c>
      <c r="P199" s="240">
        <f t="shared" si="230"/>
        <v>0</v>
      </c>
      <c r="Q199" s="242">
        <f t="shared" si="230"/>
        <v>0</v>
      </c>
      <c r="R199" s="240"/>
      <c r="S199" s="241"/>
      <c r="T199" s="242"/>
      <c r="U199" s="240"/>
      <c r="V199" s="242"/>
      <c r="W199" s="243"/>
    </row>
    <row r="200" spans="1:23" ht="13.5" thickTop="1" x14ac:dyDescent="0.2">
      <c r="L200" s="218" t="s">
        <v>16</v>
      </c>
      <c r="M200" s="234">
        <f>+Lcc_BKK!M200+Lcc_DMK!M200</f>
        <v>0</v>
      </c>
      <c r="N200" s="235">
        <f>+Lcc_BKK!N200+Lcc_DMK!N200</f>
        <v>0</v>
      </c>
      <c r="O200" s="292">
        <f>SUM(M200:N200)</f>
        <v>0</v>
      </c>
      <c r="P200" s="237">
        <f>+Lcc_BKK!P200+Lcc_DMK!P200</f>
        <v>0</v>
      </c>
      <c r="Q200" s="292">
        <f>O200+P200</f>
        <v>0</v>
      </c>
      <c r="R200" s="234"/>
      <c r="S200" s="235"/>
      <c r="T200" s="292"/>
      <c r="U200" s="237"/>
      <c r="V200" s="292"/>
      <c r="W200" s="238"/>
    </row>
    <row r="201" spans="1:23" x14ac:dyDescent="0.2">
      <c r="L201" s="218" t="s">
        <v>17</v>
      </c>
      <c r="M201" s="234">
        <f>+Lcc_BKK!M201+Lcc_DMK!M201</f>
        <v>0</v>
      </c>
      <c r="N201" s="235">
        <f>+Lcc_BKK!N201+Lcc_DMK!N201</f>
        <v>0</v>
      </c>
      <c r="O201" s="292">
        <f>SUM(M201:N201)</f>
        <v>0</v>
      </c>
      <c r="P201" s="237">
        <f>+Lcc_BKK!P201+Lcc_DMK!P201</f>
        <v>0</v>
      </c>
      <c r="Q201" s="292">
        <f>O201+P201</f>
        <v>0</v>
      </c>
      <c r="R201" s="234"/>
      <c r="S201" s="235"/>
      <c r="T201" s="292"/>
      <c r="U201" s="237"/>
      <c r="V201" s="292"/>
      <c r="W201" s="238"/>
    </row>
    <row r="202" spans="1:23" ht="13.5" thickBot="1" x14ac:dyDescent="0.25">
      <c r="L202" s="218" t="s">
        <v>18</v>
      </c>
      <c r="M202" s="234">
        <f>+Lcc_BKK!M202+Lcc_DMK!M202</f>
        <v>0</v>
      </c>
      <c r="N202" s="235">
        <f>+Lcc_BKK!N202+Lcc_DMK!N202</f>
        <v>0</v>
      </c>
      <c r="O202" s="293">
        <f>SUM(M202:N202)</f>
        <v>0</v>
      </c>
      <c r="P202" s="245">
        <f>+Lcc_BKK!P202+Lcc_DMK!P202</f>
        <v>0</v>
      </c>
      <c r="Q202" s="293">
        <f>O202+P202</f>
        <v>0</v>
      </c>
      <c r="R202" s="234"/>
      <c r="S202" s="235"/>
      <c r="T202" s="293"/>
      <c r="U202" s="245"/>
      <c r="V202" s="293"/>
      <c r="W202" s="238"/>
    </row>
    <row r="203" spans="1:23" ht="14.25" thickTop="1" thickBot="1" x14ac:dyDescent="0.25">
      <c r="L203" s="246" t="s">
        <v>19</v>
      </c>
      <c r="M203" s="247">
        <f>+M200+M201+M202</f>
        <v>0</v>
      </c>
      <c r="N203" s="247">
        <f t="shared" ref="N203" si="231">+N200+N201+N202</f>
        <v>0</v>
      </c>
      <c r="O203" s="248">
        <f t="shared" ref="O203" si="232">+O200+O201+O202</f>
        <v>0</v>
      </c>
      <c r="P203" s="249">
        <f t="shared" ref="P203" si="233">+P200+P201+P202</f>
        <v>0</v>
      </c>
      <c r="Q203" s="248">
        <f t="shared" ref="Q203" si="234">+Q200+Q201+Q202</f>
        <v>0</v>
      </c>
      <c r="R203" s="247"/>
      <c r="S203" s="247"/>
      <c r="T203" s="248"/>
      <c r="U203" s="249"/>
      <c r="V203" s="248"/>
      <c r="W203" s="340"/>
    </row>
    <row r="204" spans="1:23" ht="13.5" thickTop="1" x14ac:dyDescent="0.2">
      <c r="A204" s="326"/>
      <c r="K204" s="326"/>
      <c r="L204" s="218" t="s">
        <v>21</v>
      </c>
      <c r="M204" s="234">
        <f>+Lcc_BKK!M204+Lcc_DMK!M204</f>
        <v>0</v>
      </c>
      <c r="N204" s="235">
        <f>+Lcc_BKK!N204+Lcc_DMK!N204</f>
        <v>0</v>
      </c>
      <c r="O204" s="293">
        <f>SUM(M204:N204)</f>
        <v>0</v>
      </c>
      <c r="P204" s="251">
        <f>+Lcc_BKK!P204+Lcc_DMK!P204</f>
        <v>0</v>
      </c>
      <c r="Q204" s="293">
        <f>O204+P204</f>
        <v>0</v>
      </c>
      <c r="R204" s="234"/>
      <c r="S204" s="235"/>
      <c r="T204" s="293"/>
      <c r="U204" s="251"/>
      <c r="V204" s="293"/>
      <c r="W204" s="238"/>
    </row>
    <row r="205" spans="1:23" x14ac:dyDescent="0.2">
      <c r="A205" s="326"/>
      <c r="K205" s="326"/>
      <c r="L205" s="218" t="s">
        <v>22</v>
      </c>
      <c r="M205" s="234">
        <f>+Lcc_BKK!M205+Lcc_DMK!M205</f>
        <v>0</v>
      </c>
      <c r="N205" s="235">
        <f>+Lcc_BKK!N205+Lcc_DMK!N205</f>
        <v>0</v>
      </c>
      <c r="O205" s="293">
        <f>SUM(M205:N205)</f>
        <v>0</v>
      </c>
      <c r="P205" s="237">
        <f>+Lcc_BKK!P205+Lcc_DMK!P205</f>
        <v>0</v>
      </c>
      <c r="Q205" s="293">
        <f>O205+P205</f>
        <v>0</v>
      </c>
      <c r="R205" s="234"/>
      <c r="S205" s="235"/>
      <c r="T205" s="293"/>
      <c r="U205" s="237"/>
      <c r="V205" s="293"/>
      <c r="W205" s="238"/>
    </row>
    <row r="206" spans="1:23" ht="13.5" thickBot="1" x14ac:dyDescent="0.25">
      <c r="A206" s="326"/>
      <c r="K206" s="326"/>
      <c r="L206" s="218" t="s">
        <v>23</v>
      </c>
      <c r="M206" s="234">
        <f>+Lcc_BKK!M206+Lcc_DMK!M206</f>
        <v>0</v>
      </c>
      <c r="N206" s="235">
        <f>+Lcc_BKK!N206+Lcc_DMK!N206</f>
        <v>0</v>
      </c>
      <c r="O206" s="293">
        <f t="shared" ref="O206" si="235">SUM(M206:N206)</f>
        <v>0</v>
      </c>
      <c r="P206" s="237">
        <f>+Lcc_BKK!P206+Lcc_DMK!P206</f>
        <v>0</v>
      </c>
      <c r="Q206" s="293">
        <f t="shared" ref="Q206" si="236">O206+P206</f>
        <v>0</v>
      </c>
      <c r="R206" s="234"/>
      <c r="S206" s="235"/>
      <c r="T206" s="293"/>
      <c r="U206" s="237"/>
      <c r="V206" s="293"/>
      <c r="W206" s="238"/>
    </row>
    <row r="207" spans="1:23" ht="14.25" thickTop="1" thickBot="1" x14ac:dyDescent="0.25">
      <c r="L207" s="239" t="s">
        <v>40</v>
      </c>
      <c r="M207" s="240">
        <f t="shared" ref="M207:Q207" si="237">+M204+M205+M206</f>
        <v>0</v>
      </c>
      <c r="N207" s="241">
        <f t="shared" si="237"/>
        <v>0</v>
      </c>
      <c r="O207" s="242">
        <f t="shared" si="237"/>
        <v>0</v>
      </c>
      <c r="P207" s="240">
        <f t="shared" si="237"/>
        <v>0</v>
      </c>
      <c r="Q207" s="242">
        <f t="shared" si="237"/>
        <v>0</v>
      </c>
      <c r="R207" s="240"/>
      <c r="S207" s="241"/>
      <c r="T207" s="242"/>
      <c r="U207" s="240"/>
      <c r="V207" s="242"/>
      <c r="W207" s="243"/>
    </row>
    <row r="208" spans="1:23" ht="14.25" thickTop="1" thickBot="1" x14ac:dyDescent="0.25">
      <c r="L208" s="239" t="s">
        <v>63</v>
      </c>
      <c r="M208" s="240">
        <f t="shared" ref="M208:Q208" si="238">+M194+M199+M203+M207</f>
        <v>0</v>
      </c>
      <c r="N208" s="241">
        <f t="shared" si="238"/>
        <v>0</v>
      </c>
      <c r="O208" s="242">
        <f t="shared" si="238"/>
        <v>0</v>
      </c>
      <c r="P208" s="240">
        <f t="shared" si="238"/>
        <v>0</v>
      </c>
      <c r="Q208" s="242">
        <f t="shared" si="238"/>
        <v>0</v>
      </c>
      <c r="R208" s="240"/>
      <c r="S208" s="241"/>
      <c r="T208" s="242"/>
      <c r="U208" s="240"/>
      <c r="V208" s="242"/>
      <c r="W208" s="243"/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customHeight="1" thickTop="1" thickBot="1" x14ac:dyDescent="0.25">
      <c r="L213" s="214"/>
      <c r="M213" s="215" t="s">
        <v>64</v>
      </c>
      <c r="N213" s="215"/>
      <c r="O213" s="215"/>
      <c r="P213" s="215"/>
      <c r="Q213" s="216"/>
      <c r="R213" s="215" t="s">
        <v>65</v>
      </c>
      <c r="S213" s="215"/>
      <c r="T213" s="215"/>
      <c r="U213" s="215"/>
      <c r="V213" s="216"/>
      <c r="W213" s="217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220"/>
      <c r="R214" s="219"/>
      <c r="S214" s="211"/>
      <c r="T214" s="220"/>
      <c r="U214" s="221"/>
      <c r="V214" s="220"/>
      <c r="W214" s="222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226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226" t="s">
        <v>7</v>
      </c>
      <c r="W215" s="228"/>
    </row>
    <row r="216" spans="12:23" ht="4.5" customHeight="1" thickTop="1" x14ac:dyDescent="0.2">
      <c r="L216" s="218"/>
      <c r="M216" s="229"/>
      <c r="N216" s="230"/>
      <c r="O216" s="291"/>
      <c r="P216" s="232"/>
      <c r="Q216" s="294"/>
      <c r="R216" s="229"/>
      <c r="S216" s="230"/>
      <c r="T216" s="291"/>
      <c r="U216" s="232"/>
      <c r="V216" s="294"/>
      <c r="W216" s="233"/>
    </row>
    <row r="217" spans="12:23" ht="12.75" customHeight="1" x14ac:dyDescent="0.2">
      <c r="L217" s="218" t="s">
        <v>10</v>
      </c>
      <c r="M217" s="234">
        <f t="shared" ref="M217:N219" si="239">+M165+M191</f>
        <v>0</v>
      </c>
      <c r="N217" s="235">
        <f t="shared" si="239"/>
        <v>0</v>
      </c>
      <c r="O217" s="292">
        <f>M217+N217</f>
        <v>0</v>
      </c>
      <c r="P217" s="237">
        <f>+P165+P191</f>
        <v>0</v>
      </c>
      <c r="Q217" s="295">
        <f>O217+P217</f>
        <v>0</v>
      </c>
      <c r="R217" s="234">
        <f t="shared" ref="R217:S219" si="240">+R165+R191</f>
        <v>0</v>
      </c>
      <c r="S217" s="235">
        <f t="shared" si="240"/>
        <v>0</v>
      </c>
      <c r="T217" s="292">
        <f>R217+S217</f>
        <v>0</v>
      </c>
      <c r="U217" s="237">
        <f>+U165+U191</f>
        <v>0</v>
      </c>
      <c r="V217" s="295">
        <f>T217+U217</f>
        <v>0</v>
      </c>
      <c r="W217" s="238">
        <f>IF(Q217=0,0,((V217/Q217)-1)*100)</f>
        <v>0</v>
      </c>
    </row>
    <row r="218" spans="12:23" x14ac:dyDescent="0.2">
      <c r="L218" s="218" t="s">
        <v>11</v>
      </c>
      <c r="M218" s="234">
        <f t="shared" si="239"/>
        <v>0</v>
      </c>
      <c r="N218" s="235">
        <f t="shared" si="239"/>
        <v>0</v>
      </c>
      <c r="O218" s="292">
        <f t="shared" ref="O218:O219" si="241">M218+N218</f>
        <v>0</v>
      </c>
      <c r="P218" s="237">
        <f>+P166+P192</f>
        <v>0</v>
      </c>
      <c r="Q218" s="295">
        <f>O218+P218</f>
        <v>0</v>
      </c>
      <c r="R218" s="234">
        <f t="shared" si="240"/>
        <v>0</v>
      </c>
      <c r="S218" s="235">
        <f t="shared" si="240"/>
        <v>0</v>
      </c>
      <c r="T218" s="292">
        <f t="shared" ref="T218:T219" si="242">R218+S218</f>
        <v>0</v>
      </c>
      <c r="U218" s="237">
        <f>+U166+U192</f>
        <v>0</v>
      </c>
      <c r="V218" s="295">
        <f>T218+U218</f>
        <v>0</v>
      </c>
      <c r="W218" s="238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239"/>
        <v>0</v>
      </c>
      <c r="N219" s="235">
        <f t="shared" si="239"/>
        <v>0</v>
      </c>
      <c r="O219" s="292">
        <f t="shared" si="241"/>
        <v>0</v>
      </c>
      <c r="P219" s="237">
        <f>+P167+P193</f>
        <v>0</v>
      </c>
      <c r="Q219" s="295">
        <f>O219+P219</f>
        <v>0</v>
      </c>
      <c r="R219" s="234">
        <f t="shared" si="240"/>
        <v>0</v>
      </c>
      <c r="S219" s="235">
        <f t="shared" si="240"/>
        <v>0</v>
      </c>
      <c r="T219" s="292">
        <f t="shared" si="242"/>
        <v>0</v>
      </c>
      <c r="U219" s="237">
        <f>+U167+U193</f>
        <v>0</v>
      </c>
      <c r="V219" s="295">
        <f>T219+U219</f>
        <v>0</v>
      </c>
      <c r="W219" s="238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243">+M217+M218+M219</f>
        <v>0</v>
      </c>
      <c r="N220" s="241">
        <f t="shared" si="243"/>
        <v>0</v>
      </c>
      <c r="O220" s="242">
        <f t="shared" si="243"/>
        <v>0</v>
      </c>
      <c r="P220" s="240">
        <f t="shared" si="243"/>
        <v>0</v>
      </c>
      <c r="Q220" s="242">
        <f t="shared" si="243"/>
        <v>0</v>
      </c>
      <c r="R220" s="240">
        <f t="shared" ref="R220:V220" si="244">+R217+R218+R219</f>
        <v>0</v>
      </c>
      <c r="S220" s="241">
        <f t="shared" si="244"/>
        <v>0</v>
      </c>
      <c r="T220" s="242">
        <f t="shared" si="244"/>
        <v>0</v>
      </c>
      <c r="U220" s="240">
        <f t="shared" si="244"/>
        <v>0</v>
      </c>
      <c r="V220" s="242">
        <f t="shared" si="244"/>
        <v>0</v>
      </c>
      <c r="W220" s="243">
        <f t="shared" ref="W220" si="245">IF(Q220=0,0,((V220/Q220)-1)*100)</f>
        <v>0</v>
      </c>
    </row>
    <row r="221" spans="12:23" ht="14.25" thickTop="1" thickBot="1" x14ac:dyDescent="0.25">
      <c r="L221" s="218" t="s">
        <v>13</v>
      </c>
      <c r="M221" s="234">
        <f>+M169+M195</f>
        <v>0</v>
      </c>
      <c r="N221" s="235">
        <f>+N169+N195</f>
        <v>0</v>
      </c>
      <c r="O221" s="292">
        <f>M221+N221</f>
        <v>0</v>
      </c>
      <c r="P221" s="237">
        <f>+P169+P195</f>
        <v>0</v>
      </c>
      <c r="Q221" s="295">
        <f>O221+P221</f>
        <v>0</v>
      </c>
      <c r="R221" s="234">
        <f>+R169+R195</f>
        <v>0</v>
      </c>
      <c r="S221" s="235">
        <f>+S169+S195</f>
        <v>0</v>
      </c>
      <c r="T221" s="292">
        <f>R221+S221</f>
        <v>0</v>
      </c>
      <c r="U221" s="237">
        <f>+U169+U195</f>
        <v>0</v>
      </c>
      <c r="V221" s="295">
        <f>T221+U221</f>
        <v>0</v>
      </c>
      <c r="W221" s="238">
        <f>IF(Q221=0,0,((V221/Q221)-1)*100)</f>
        <v>0</v>
      </c>
    </row>
    <row r="222" spans="12:23" ht="14.25" thickTop="1" thickBot="1" x14ac:dyDescent="0.25">
      <c r="L222" s="239" t="s">
        <v>67</v>
      </c>
      <c r="M222" s="240">
        <f>+M220+M221</f>
        <v>0</v>
      </c>
      <c r="N222" s="241">
        <f t="shared" ref="N222" si="246">+N220+N221</f>
        <v>0</v>
      </c>
      <c r="O222" s="242">
        <f t="shared" ref="O222" si="247">+O220+O221</f>
        <v>0</v>
      </c>
      <c r="P222" s="240">
        <f t="shared" ref="P222" si="248">+P220+P221</f>
        <v>0</v>
      </c>
      <c r="Q222" s="242">
        <f t="shared" ref="Q222" si="249">+Q220+Q221</f>
        <v>0</v>
      </c>
      <c r="R222" s="240">
        <f t="shared" ref="R222" si="250">+R220+R221</f>
        <v>0</v>
      </c>
      <c r="S222" s="241">
        <f t="shared" ref="S222" si="251">+S220+S221</f>
        <v>0</v>
      </c>
      <c r="T222" s="242">
        <f t="shared" ref="T222" si="252">+T220+T221</f>
        <v>0</v>
      </c>
      <c r="U222" s="240">
        <f t="shared" ref="U222" si="253">+U220+U221</f>
        <v>0</v>
      </c>
      <c r="V222" s="242">
        <f t="shared" ref="V222" si="254">+V220+V221</f>
        <v>0</v>
      </c>
      <c r="W222" s="338">
        <f t="shared" ref="W222" si="255">IF(Q222=0,0,((V222/Q222)-1)*100)</f>
        <v>0</v>
      </c>
    </row>
    <row r="223" spans="12:23" ht="13.5" thickTop="1" x14ac:dyDescent="0.2">
      <c r="L223" s="218" t="s">
        <v>14</v>
      </c>
      <c r="M223" s="234">
        <f>+M171+M197</f>
        <v>0</v>
      </c>
      <c r="N223" s="235">
        <f>+N171+N197</f>
        <v>0</v>
      </c>
      <c r="O223" s="292">
        <f>M223+N223</f>
        <v>0</v>
      </c>
      <c r="P223" s="237">
        <f>+P171+P197</f>
        <v>0</v>
      </c>
      <c r="Q223" s="295">
        <f>O223+P223</f>
        <v>0</v>
      </c>
      <c r="R223" s="234"/>
      <c r="S223" s="235"/>
      <c r="T223" s="292"/>
      <c r="U223" s="237"/>
      <c r="V223" s="295"/>
      <c r="W223" s="238"/>
    </row>
    <row r="224" spans="12:23" ht="13.5" thickBot="1" x14ac:dyDescent="0.25">
      <c r="L224" s="218" t="s">
        <v>15</v>
      </c>
      <c r="M224" s="234">
        <f>+M172+M198</f>
        <v>0</v>
      </c>
      <c r="N224" s="235">
        <f>+N172+N198</f>
        <v>0</v>
      </c>
      <c r="O224" s="292">
        <f>M224+N224</f>
        <v>0</v>
      </c>
      <c r="P224" s="237">
        <f>+P172+P198</f>
        <v>0</v>
      </c>
      <c r="Q224" s="295">
        <f>O224+P224</f>
        <v>0</v>
      </c>
      <c r="R224" s="234"/>
      <c r="S224" s="235"/>
      <c r="T224" s="292"/>
      <c r="U224" s="237"/>
      <c r="V224" s="295"/>
      <c r="W224" s="238"/>
    </row>
    <row r="225" spans="1:23" ht="14.25" thickTop="1" thickBot="1" x14ac:dyDescent="0.25">
      <c r="L225" s="239" t="s">
        <v>61</v>
      </c>
      <c r="M225" s="240">
        <f t="shared" ref="M225:Q225" si="256">+M221+M223+M224</f>
        <v>0</v>
      </c>
      <c r="N225" s="241">
        <f t="shared" si="256"/>
        <v>0</v>
      </c>
      <c r="O225" s="242">
        <f t="shared" si="256"/>
        <v>0</v>
      </c>
      <c r="P225" s="240">
        <f t="shared" si="256"/>
        <v>0</v>
      </c>
      <c r="Q225" s="242">
        <f t="shared" si="256"/>
        <v>0</v>
      </c>
      <c r="R225" s="240"/>
      <c r="S225" s="241"/>
      <c r="T225" s="242"/>
      <c r="U225" s="240"/>
      <c r="V225" s="242"/>
      <c r="W225" s="243"/>
    </row>
    <row r="226" spans="1:23" ht="13.5" thickTop="1" x14ac:dyDescent="0.2">
      <c r="L226" s="218" t="s">
        <v>16</v>
      </c>
      <c r="M226" s="234">
        <f t="shared" ref="M226:N228" si="257">+M174+M200</f>
        <v>0</v>
      </c>
      <c r="N226" s="235">
        <f t="shared" si="257"/>
        <v>0</v>
      </c>
      <c r="O226" s="292">
        <f t="shared" ref="O226" si="258">M226+N226</f>
        <v>0</v>
      </c>
      <c r="P226" s="237">
        <f>+P174+P200</f>
        <v>0</v>
      </c>
      <c r="Q226" s="295">
        <f>O226+P226</f>
        <v>0</v>
      </c>
      <c r="R226" s="234"/>
      <c r="S226" s="235"/>
      <c r="T226" s="292"/>
      <c r="U226" s="237"/>
      <c r="V226" s="295"/>
      <c r="W226" s="238"/>
    </row>
    <row r="227" spans="1:23" x14ac:dyDescent="0.2">
      <c r="L227" s="218" t="s">
        <v>17</v>
      </c>
      <c r="M227" s="234">
        <f t="shared" si="257"/>
        <v>0</v>
      </c>
      <c r="N227" s="235">
        <f t="shared" si="257"/>
        <v>0</v>
      </c>
      <c r="O227" s="292">
        <f>M227+N227</f>
        <v>0</v>
      </c>
      <c r="P227" s="237">
        <f>+P175+P201</f>
        <v>0</v>
      </c>
      <c r="Q227" s="295">
        <f>O227+P227</f>
        <v>0</v>
      </c>
      <c r="R227" s="234"/>
      <c r="S227" s="235"/>
      <c r="T227" s="292"/>
      <c r="U227" s="237"/>
      <c r="V227" s="295"/>
      <c r="W227" s="238"/>
    </row>
    <row r="228" spans="1:23" ht="13.5" thickBot="1" x14ac:dyDescent="0.25">
      <c r="L228" s="218" t="s">
        <v>18</v>
      </c>
      <c r="M228" s="234">
        <f t="shared" si="257"/>
        <v>0</v>
      </c>
      <c r="N228" s="235">
        <f t="shared" si="257"/>
        <v>0</v>
      </c>
      <c r="O228" s="293">
        <f>M228+N228</f>
        <v>0</v>
      </c>
      <c r="P228" s="245">
        <f>+P176+P202</f>
        <v>0</v>
      </c>
      <c r="Q228" s="295">
        <f>O228+P228</f>
        <v>0</v>
      </c>
      <c r="R228" s="234"/>
      <c r="S228" s="235"/>
      <c r="T228" s="293"/>
      <c r="U228" s="245"/>
      <c r="V228" s="295"/>
      <c r="W228" s="238"/>
    </row>
    <row r="229" spans="1:23" ht="14.25" thickTop="1" thickBot="1" x14ac:dyDescent="0.25">
      <c r="L229" s="246" t="s">
        <v>19</v>
      </c>
      <c r="M229" s="247">
        <f>+M226+M227+M228</f>
        <v>0</v>
      </c>
      <c r="N229" s="247">
        <f t="shared" ref="N229" si="259">+N226+N227+N228</f>
        <v>0</v>
      </c>
      <c r="O229" s="248">
        <f t="shared" ref="O229" si="260">+O226+O227+O228</f>
        <v>0</v>
      </c>
      <c r="P229" s="249">
        <f t="shared" ref="P229" si="261">+P226+P227+P228</f>
        <v>0</v>
      </c>
      <c r="Q229" s="248">
        <f t="shared" ref="Q229" si="262">+Q226+Q227+Q228</f>
        <v>0</v>
      </c>
      <c r="R229" s="247"/>
      <c r="S229" s="247"/>
      <c r="T229" s="248"/>
      <c r="U229" s="249"/>
      <c r="V229" s="248"/>
      <c r="W229" s="340"/>
    </row>
    <row r="230" spans="1:23" ht="13.5" thickTop="1" x14ac:dyDescent="0.2">
      <c r="A230" s="326"/>
      <c r="K230" s="326"/>
      <c r="L230" s="218" t="s">
        <v>21</v>
      </c>
      <c r="M230" s="234">
        <f t="shared" ref="M230:N232" si="263">+M178+M204</f>
        <v>0</v>
      </c>
      <c r="N230" s="235">
        <f t="shared" si="263"/>
        <v>0</v>
      </c>
      <c r="O230" s="293">
        <f>M230+N230</f>
        <v>0</v>
      </c>
      <c r="P230" s="251">
        <f>+P178+P204</f>
        <v>0</v>
      </c>
      <c r="Q230" s="295">
        <f>O230+P230</f>
        <v>0</v>
      </c>
      <c r="R230" s="234"/>
      <c r="S230" s="235"/>
      <c r="T230" s="293"/>
      <c r="U230" s="251"/>
      <c r="V230" s="295"/>
      <c r="W230" s="238"/>
    </row>
    <row r="231" spans="1:23" x14ac:dyDescent="0.2">
      <c r="A231" s="326"/>
      <c r="K231" s="326"/>
      <c r="L231" s="218" t="s">
        <v>22</v>
      </c>
      <c r="M231" s="234">
        <f t="shared" si="263"/>
        <v>0</v>
      </c>
      <c r="N231" s="235">
        <f t="shared" si="263"/>
        <v>0</v>
      </c>
      <c r="O231" s="293">
        <f>M231+N231</f>
        <v>0</v>
      </c>
      <c r="P231" s="237">
        <f>+P179+P205</f>
        <v>0</v>
      </c>
      <c r="Q231" s="295">
        <f>O231+P231</f>
        <v>0</v>
      </c>
      <c r="R231" s="234"/>
      <c r="S231" s="235"/>
      <c r="T231" s="293"/>
      <c r="U231" s="237"/>
      <c r="V231" s="295"/>
      <c r="W231" s="238"/>
    </row>
    <row r="232" spans="1:23" ht="13.5" thickBot="1" x14ac:dyDescent="0.25">
      <c r="A232" s="326"/>
      <c r="K232" s="326"/>
      <c r="L232" s="218" t="s">
        <v>23</v>
      </c>
      <c r="M232" s="234">
        <f t="shared" si="263"/>
        <v>0</v>
      </c>
      <c r="N232" s="235">
        <f t="shared" si="263"/>
        <v>0</v>
      </c>
      <c r="O232" s="293">
        <f t="shared" ref="O232" si="264">M232+N232</f>
        <v>0</v>
      </c>
      <c r="P232" s="237">
        <f>+P180+P206</f>
        <v>0</v>
      </c>
      <c r="Q232" s="295">
        <f>O232+P232</f>
        <v>0</v>
      </c>
      <c r="R232" s="234"/>
      <c r="S232" s="235"/>
      <c r="T232" s="293"/>
      <c r="U232" s="237"/>
      <c r="V232" s="295"/>
      <c r="W232" s="238"/>
    </row>
    <row r="233" spans="1:23" ht="14.25" thickTop="1" thickBot="1" x14ac:dyDescent="0.25">
      <c r="L233" s="239" t="s">
        <v>40</v>
      </c>
      <c r="M233" s="240">
        <f t="shared" ref="M233:Q233" si="265">+M230+M231+M232</f>
        <v>0</v>
      </c>
      <c r="N233" s="241">
        <f t="shared" si="265"/>
        <v>0</v>
      </c>
      <c r="O233" s="242">
        <f t="shared" si="265"/>
        <v>0</v>
      </c>
      <c r="P233" s="240">
        <f t="shared" si="265"/>
        <v>0</v>
      </c>
      <c r="Q233" s="242">
        <f t="shared" si="265"/>
        <v>0</v>
      </c>
      <c r="R233" s="240"/>
      <c r="S233" s="241"/>
      <c r="T233" s="242"/>
      <c r="U233" s="240"/>
      <c r="V233" s="242"/>
      <c r="W233" s="243"/>
    </row>
    <row r="234" spans="1:23" ht="14.25" thickTop="1" thickBot="1" x14ac:dyDescent="0.25">
      <c r="L234" s="239" t="s">
        <v>63</v>
      </c>
      <c r="M234" s="240">
        <f t="shared" ref="M234:Q234" si="266">+M220+M225+M229+M233</f>
        <v>0</v>
      </c>
      <c r="N234" s="241">
        <f t="shared" si="266"/>
        <v>0</v>
      </c>
      <c r="O234" s="242">
        <f t="shared" si="266"/>
        <v>0</v>
      </c>
      <c r="P234" s="240">
        <f t="shared" si="266"/>
        <v>0</v>
      </c>
      <c r="Q234" s="242">
        <f t="shared" si="266"/>
        <v>0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CSsVyzaK6QAQfwgpr9DD+xVi44PyF1398gPC+/n7sgH/oMOSvcuCSKMjZZkhAHMjVhmiXKLgzPjvQbVZxCL7UA==" saltValue="oLZ4pxPs9SUmRqqjlCUPBA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379" priority="502" operator="containsText" text="NOT OK">
      <formula>NOT(ISERROR(SEARCH("NOT OK",A1)))</formula>
    </cfRule>
  </conditionalFormatting>
  <conditionalFormatting sqref="A57 K57">
    <cfRule type="containsText" dxfId="378" priority="345" operator="containsText" text="NOT OK">
      <formula>NOT(ISERROR(SEARCH("NOT OK",A57)))</formula>
    </cfRule>
  </conditionalFormatting>
  <conditionalFormatting sqref="A31 K31">
    <cfRule type="containsText" dxfId="377" priority="346" operator="containsText" text="NOT OK">
      <formula>NOT(ISERROR(SEARCH("NOT OK",A31)))</formula>
    </cfRule>
  </conditionalFormatting>
  <conditionalFormatting sqref="K135 A135">
    <cfRule type="containsText" dxfId="376" priority="343" operator="containsText" text="NOT OK">
      <formula>NOT(ISERROR(SEARCH("NOT OK",A135)))</formula>
    </cfRule>
  </conditionalFormatting>
  <conditionalFormatting sqref="K109 A109">
    <cfRule type="containsText" dxfId="375" priority="344" operator="containsText" text="NOT OK">
      <formula>NOT(ISERROR(SEARCH("NOT OK",A109)))</formula>
    </cfRule>
  </conditionalFormatting>
  <conditionalFormatting sqref="A187 K187">
    <cfRule type="containsText" dxfId="374" priority="342" operator="containsText" text="NOT OK">
      <formula>NOT(ISERROR(SEARCH("NOT OK",A187)))</formula>
    </cfRule>
  </conditionalFormatting>
  <conditionalFormatting sqref="A213 K213">
    <cfRule type="containsText" dxfId="373" priority="341" operator="containsText" text="NOT OK">
      <formula>NOT(ISERROR(SEARCH("NOT OK",A213)))</formula>
    </cfRule>
  </conditionalFormatting>
  <conditionalFormatting sqref="A16:A17 K16:K17">
    <cfRule type="containsText" dxfId="372" priority="340" operator="containsText" text="NOT OK">
      <formula>NOT(ISERROR(SEARCH("NOT OK",A16)))</formula>
    </cfRule>
  </conditionalFormatting>
  <conditionalFormatting sqref="K42 A42">
    <cfRule type="containsText" dxfId="371" priority="339" operator="containsText" text="NOT OK">
      <formula>NOT(ISERROR(SEARCH("NOT OK",A42)))</formula>
    </cfRule>
  </conditionalFormatting>
  <conditionalFormatting sqref="K68 A68">
    <cfRule type="containsText" dxfId="370" priority="337" operator="containsText" text="NOT OK">
      <formula>NOT(ISERROR(SEARCH("NOT OK",A68)))</formula>
    </cfRule>
  </conditionalFormatting>
  <conditionalFormatting sqref="K120 A120">
    <cfRule type="containsText" dxfId="369" priority="334" operator="containsText" text="NOT OK">
      <formula>NOT(ISERROR(SEARCH("NOT OK",A120)))</formula>
    </cfRule>
  </conditionalFormatting>
  <conditionalFormatting sqref="A146 K146">
    <cfRule type="containsText" dxfId="368" priority="332" operator="containsText" text="NOT OK">
      <formula>NOT(ISERROR(SEARCH("NOT OK",A146)))</formula>
    </cfRule>
  </conditionalFormatting>
  <conditionalFormatting sqref="A198 K198">
    <cfRule type="containsText" dxfId="367" priority="329" operator="containsText" text="NOT OK">
      <formula>NOT(ISERROR(SEARCH("NOT OK",A198)))</formula>
    </cfRule>
  </conditionalFormatting>
  <conditionalFormatting sqref="A224 K224">
    <cfRule type="containsText" dxfId="366" priority="327" operator="containsText" text="NOT OK">
      <formula>NOT(ISERROR(SEARCH("NOT OK",A224)))</formula>
    </cfRule>
  </conditionalFormatting>
  <conditionalFormatting sqref="A26 K26">
    <cfRule type="containsText" dxfId="365" priority="301" operator="containsText" text="NOT OK">
      <formula>NOT(ISERROR(SEARCH("NOT OK",A26)))</formula>
    </cfRule>
  </conditionalFormatting>
  <conditionalFormatting sqref="K104 A104">
    <cfRule type="containsText" dxfId="364" priority="296" operator="containsText" text="NOT OK">
      <formula>NOT(ISERROR(SEARCH("NOT OK",A104)))</formula>
    </cfRule>
  </conditionalFormatting>
  <conditionalFormatting sqref="A182 K182">
    <cfRule type="containsText" dxfId="363" priority="290" operator="containsText" text="NOT OK">
      <formula>NOT(ISERROR(SEARCH("NOT OK",A182)))</formula>
    </cfRule>
  </conditionalFormatting>
  <conditionalFormatting sqref="A52 K52">
    <cfRule type="containsText" dxfId="362" priority="225" operator="containsText" text="NOT OK">
      <formula>NOT(ISERROR(SEARCH("NOT OK",A52)))</formula>
    </cfRule>
  </conditionalFormatting>
  <conditionalFormatting sqref="A78 K78">
    <cfRule type="containsText" dxfId="361" priority="223" operator="containsText" text="NOT OK">
      <formula>NOT(ISERROR(SEARCH("NOT OK",A78)))</formula>
    </cfRule>
  </conditionalFormatting>
  <conditionalFormatting sqref="K130 A130">
    <cfRule type="containsText" dxfId="360" priority="222" operator="containsText" text="NOT OK">
      <formula>NOT(ISERROR(SEARCH("NOT OK",A130)))</formula>
    </cfRule>
  </conditionalFormatting>
  <conditionalFormatting sqref="K156 A156">
    <cfRule type="containsText" dxfId="359" priority="220" operator="containsText" text="NOT OK">
      <formula>NOT(ISERROR(SEARCH("NOT OK",A156)))</formula>
    </cfRule>
  </conditionalFormatting>
  <conditionalFormatting sqref="A208 K208">
    <cfRule type="containsText" dxfId="358" priority="218" operator="containsText" text="NOT OK">
      <formula>NOT(ISERROR(SEARCH("NOT OK",A208)))</formula>
    </cfRule>
  </conditionalFormatting>
  <conditionalFormatting sqref="A234 K234">
    <cfRule type="containsText" dxfId="357" priority="216" operator="containsText" text="NOT OK">
      <formula>NOT(ISERROR(SEARCH("NOT OK",A234)))</formula>
    </cfRule>
  </conditionalFormatting>
  <conditionalFormatting sqref="K43 A43">
    <cfRule type="containsText" dxfId="356" priority="170" operator="containsText" text="NOT OK">
      <formula>NOT(ISERROR(SEARCH("NOT OK",A43)))</formula>
    </cfRule>
  </conditionalFormatting>
  <conditionalFormatting sqref="A43 K43">
    <cfRule type="containsText" dxfId="355" priority="169" operator="containsText" text="NOT OK">
      <formula>NOT(ISERROR(SEARCH("NOT OK",A43)))</formula>
    </cfRule>
  </conditionalFormatting>
  <conditionalFormatting sqref="K121 A121">
    <cfRule type="containsText" dxfId="354" priority="164" operator="containsText" text="NOT OK">
      <formula>NOT(ISERROR(SEARCH("NOT OK",A121)))</formula>
    </cfRule>
  </conditionalFormatting>
  <conditionalFormatting sqref="K69 A69">
    <cfRule type="containsText" dxfId="353" priority="167" operator="containsText" text="NOT OK">
      <formula>NOT(ISERROR(SEARCH("NOT OK",A69)))</formula>
    </cfRule>
  </conditionalFormatting>
  <conditionalFormatting sqref="A69 K69">
    <cfRule type="containsText" dxfId="352" priority="166" operator="containsText" text="NOT OK">
      <formula>NOT(ISERROR(SEARCH("NOT OK",A69)))</formula>
    </cfRule>
  </conditionalFormatting>
  <conditionalFormatting sqref="K147 A147">
    <cfRule type="containsText" dxfId="351" priority="162" operator="containsText" text="NOT OK">
      <formula>NOT(ISERROR(SEARCH("NOT OK",A147)))</formula>
    </cfRule>
  </conditionalFormatting>
  <conditionalFormatting sqref="A199 K199">
    <cfRule type="containsText" dxfId="350" priority="119" operator="containsText" text="NOT OK">
      <formula>NOT(ISERROR(SEARCH("NOT OK",A199)))</formula>
    </cfRule>
  </conditionalFormatting>
  <conditionalFormatting sqref="A225 K225">
    <cfRule type="containsText" dxfId="349" priority="121" operator="containsText" text="NOT OK">
      <formula>NOT(ISERROR(SEARCH("NOT OK",A225)))</formula>
    </cfRule>
  </conditionalFormatting>
  <conditionalFormatting sqref="A47:A49 K47:K49">
    <cfRule type="containsText" dxfId="348" priority="73" operator="containsText" text="NOT OK">
      <formula>NOT(ISERROR(SEARCH("NOT OK",A47)))</formula>
    </cfRule>
  </conditionalFormatting>
  <conditionalFormatting sqref="A73:A75 K73:K75">
    <cfRule type="containsText" dxfId="347" priority="69" operator="containsText" text="NOT OK">
      <formula>NOT(ISERROR(SEARCH("NOT OK",A73)))</formula>
    </cfRule>
  </conditionalFormatting>
  <conditionalFormatting sqref="A125:A127 K125:K127">
    <cfRule type="containsText" dxfId="346" priority="65" operator="containsText" text="NOT OK">
      <formula>NOT(ISERROR(SEARCH("NOT OK",A125)))</formula>
    </cfRule>
  </conditionalFormatting>
  <conditionalFormatting sqref="A151:A153 K151:K153">
    <cfRule type="containsText" dxfId="345" priority="62" operator="containsText" text="NOT OK">
      <formula>NOT(ISERROR(SEARCH("NOT OK",A151)))</formula>
    </cfRule>
  </conditionalFormatting>
  <conditionalFormatting sqref="K203:K205 A203:A205">
    <cfRule type="containsText" dxfId="344" priority="59" operator="containsText" text="NOT OK">
      <formula>NOT(ISERROR(SEARCH("NOT OK",A203)))</formula>
    </cfRule>
  </conditionalFormatting>
  <conditionalFormatting sqref="K229:K231 A229:A231">
    <cfRule type="containsText" dxfId="343" priority="56" operator="containsText" text="NOT OK">
      <formula>NOT(ISERROR(SEARCH("NOT OK",A229)))</formula>
    </cfRule>
  </conditionalFormatting>
  <conditionalFormatting sqref="A14 K14">
    <cfRule type="containsText" dxfId="342" priority="9" operator="containsText" text="NOT OK">
      <formula>NOT(ISERROR(SEARCH("NOT OK",A14)))</formula>
    </cfRule>
  </conditionalFormatting>
  <conditionalFormatting sqref="A40 K40">
    <cfRule type="containsText" dxfId="341" priority="8" operator="containsText" text="NOT OK">
      <formula>NOT(ISERROR(SEARCH("NOT OK",A40)))</formula>
    </cfRule>
  </conditionalFormatting>
  <conditionalFormatting sqref="A66 K66">
    <cfRule type="containsText" dxfId="340" priority="7" operator="containsText" text="NOT OK">
      <formula>NOT(ISERROR(SEARCH("NOT OK",A66)))</formula>
    </cfRule>
  </conditionalFormatting>
  <conditionalFormatting sqref="K92 A92">
    <cfRule type="containsText" dxfId="339" priority="6" operator="containsText" text="NOT OK">
      <formula>NOT(ISERROR(SEARCH("NOT OK",A92)))</formula>
    </cfRule>
  </conditionalFormatting>
  <conditionalFormatting sqref="K118 A118">
    <cfRule type="containsText" dxfId="338" priority="5" operator="containsText" text="NOT OK">
      <formula>NOT(ISERROR(SEARCH("NOT OK",A118)))</formula>
    </cfRule>
  </conditionalFormatting>
  <conditionalFormatting sqref="K144 A144">
    <cfRule type="containsText" dxfId="337" priority="4" operator="containsText" text="NOT OK">
      <formula>NOT(ISERROR(SEARCH("NOT OK",A144)))</formula>
    </cfRule>
  </conditionalFormatting>
  <conditionalFormatting sqref="A170 K170">
    <cfRule type="containsText" dxfId="336" priority="3" operator="containsText" text="NOT OK">
      <formula>NOT(ISERROR(SEARCH("NOT OK",A170)))</formula>
    </cfRule>
  </conditionalFormatting>
  <conditionalFormatting sqref="A196 K196">
    <cfRule type="containsText" dxfId="335" priority="2" operator="containsText" text="NOT OK">
      <formula>NOT(ISERROR(SEARCH("NOT OK",A196)))</formula>
    </cfRule>
  </conditionalFormatting>
  <conditionalFormatting sqref="A222 K222">
    <cfRule type="containsText" dxfId="334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35"/>
  <sheetViews>
    <sheetView zoomScaleNormal="100" zoomScaleSheetLayoutView="100" workbookViewId="0">
      <selection activeCell="Z111" sqref="Z111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4" width="11.85546875" style="1" customWidth="1"/>
    <col min="5" max="5" width="12.85546875" style="1" customWidth="1"/>
    <col min="6" max="6" width="12.7109375" style="1" customWidth="1"/>
    <col min="7" max="7" width="12.140625" style="1" customWidth="1"/>
    <col min="8" max="8" width="12.28515625" style="1" customWidth="1"/>
    <col min="9" max="9" width="11.42578125" style="2" customWidth="1"/>
    <col min="10" max="10" width="8.7109375" style="1" bestFit="1" customWidth="1"/>
    <col min="11" max="11" width="9.140625" style="3"/>
    <col min="12" max="12" width="13" style="1" customWidth="1"/>
    <col min="13" max="13" width="12.7109375" style="1" customWidth="1"/>
    <col min="14" max="14" width="13" style="1" customWidth="1"/>
    <col min="15" max="15" width="14.5703125" style="1" customWidth="1"/>
    <col min="16" max="16" width="12.28515625" style="1" customWidth="1"/>
    <col min="17" max="17" width="15.42578125" style="1" customWidth="1"/>
    <col min="18" max="18" width="13.85546875" style="1" customWidth="1"/>
    <col min="19" max="19" width="12.85546875" style="1" customWidth="1"/>
    <col min="20" max="20" width="15.28515625" style="1" customWidth="1"/>
    <col min="21" max="21" width="11" style="1" customWidth="1"/>
    <col min="22" max="22" width="14.28515625" style="1" customWidth="1"/>
    <col min="23" max="23" width="13.140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1462</v>
      </c>
      <c r="D9" s="122">
        <v>1464</v>
      </c>
      <c r="E9" s="296">
        <f>SUM(C9:D9)</f>
        <v>2926</v>
      </c>
      <c r="F9" s="120">
        <v>2031</v>
      </c>
      <c r="G9" s="122">
        <v>2030</v>
      </c>
      <c r="H9" s="296">
        <f>SUM(F9:G9)</f>
        <v>4061</v>
      </c>
      <c r="I9" s="123">
        <f>IF(E9=0,0,((H9/E9)-1)*100)</f>
        <v>38.790157211209845</v>
      </c>
      <c r="J9" s="3"/>
      <c r="L9" s="13" t="s">
        <v>10</v>
      </c>
      <c r="M9" s="39">
        <v>233754</v>
      </c>
      <c r="N9" s="37">
        <v>240974</v>
      </c>
      <c r="O9" s="301">
        <f>SUM(M9:N9)</f>
        <v>474728</v>
      </c>
      <c r="P9" s="140">
        <v>0</v>
      </c>
      <c r="Q9" s="301">
        <f t="shared" ref="Q9" si="0">O9+P9</f>
        <v>474728</v>
      </c>
      <c r="R9" s="39">
        <v>318310</v>
      </c>
      <c r="S9" s="37">
        <v>321559</v>
      </c>
      <c r="T9" s="301">
        <f>SUM(R9:S9)</f>
        <v>639869</v>
      </c>
      <c r="U9" s="140">
        <v>123</v>
      </c>
      <c r="V9" s="301">
        <f t="shared" ref="V9" si="1">T9+U9</f>
        <v>639992</v>
      </c>
      <c r="W9" s="40">
        <f>IF(Q9=0,0,((V9/Q9)-1)*100)</f>
        <v>34.812355706846866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1508</v>
      </c>
      <c r="D10" s="122">
        <v>1509</v>
      </c>
      <c r="E10" s="296">
        <f t="shared" ref="E10:E13" si="2">SUM(C10:D10)</f>
        <v>3017</v>
      </c>
      <c r="F10" s="120">
        <v>1896</v>
      </c>
      <c r="G10" s="122">
        <v>1895</v>
      </c>
      <c r="H10" s="296">
        <f t="shared" ref="H10:H13" si="3">SUM(F10:G10)</f>
        <v>3791</v>
      </c>
      <c r="I10" s="123">
        <f>IF(E10=0,0,((H10/E10)-1)*100)</f>
        <v>25.654623798475296</v>
      </c>
      <c r="J10" s="3"/>
      <c r="K10" s="6"/>
      <c r="L10" s="13" t="s">
        <v>11</v>
      </c>
      <c r="M10" s="39">
        <v>253697</v>
      </c>
      <c r="N10" s="37">
        <v>245676</v>
      </c>
      <c r="O10" s="301">
        <f>SUM(M10:N10)</f>
        <v>499373</v>
      </c>
      <c r="P10" s="140">
        <v>0</v>
      </c>
      <c r="Q10" s="301">
        <f>O10+P10</f>
        <v>499373</v>
      </c>
      <c r="R10" s="39">
        <v>319993</v>
      </c>
      <c r="S10" s="37">
        <v>318791</v>
      </c>
      <c r="T10" s="301">
        <f>SUM(R10:S10)</f>
        <v>638784</v>
      </c>
      <c r="U10" s="140">
        <v>0</v>
      </c>
      <c r="V10" s="301">
        <f>T10+U10</f>
        <v>638784</v>
      </c>
      <c r="W10" s="40">
        <f>IF(Q10=0,0,((V10/Q10)-1)*100)</f>
        <v>27.917208179056541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1708</v>
      </c>
      <c r="D11" s="125">
        <v>1707</v>
      </c>
      <c r="E11" s="296">
        <f t="shared" si="2"/>
        <v>3415</v>
      </c>
      <c r="F11" s="124">
        <v>2020</v>
      </c>
      <c r="G11" s="125">
        <v>2020</v>
      </c>
      <c r="H11" s="296">
        <f t="shared" si="3"/>
        <v>4040</v>
      </c>
      <c r="I11" s="123">
        <f>IF(E11=0,0,((H11/E11)-1)*100)</f>
        <v>18.301610541727676</v>
      </c>
      <c r="J11" s="3"/>
      <c r="K11" s="6"/>
      <c r="L11" s="22" t="s">
        <v>12</v>
      </c>
      <c r="M11" s="39">
        <v>298290</v>
      </c>
      <c r="N11" s="37">
        <v>296688</v>
      </c>
      <c r="O11" s="301">
        <f t="shared" ref="O11" si="4">SUM(M11:N11)</f>
        <v>594978</v>
      </c>
      <c r="P11" s="38">
        <v>0</v>
      </c>
      <c r="Q11" s="320">
        <f t="shared" ref="Q11" si="5">O11+P11</f>
        <v>594978</v>
      </c>
      <c r="R11" s="39">
        <v>355510</v>
      </c>
      <c r="S11" s="37">
        <v>351209</v>
      </c>
      <c r="T11" s="301">
        <f t="shared" ref="T11" si="6">SUM(R11:S11)</f>
        <v>706719</v>
      </c>
      <c r="U11" s="38">
        <v>0</v>
      </c>
      <c r="V11" s="320">
        <f>T11+U11</f>
        <v>706719</v>
      </c>
      <c r="W11" s="40">
        <f>IF(Q11=0,0,((V11/Q11)-1)*100)</f>
        <v>18.780694412230361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4678</v>
      </c>
      <c r="D12" s="129">
        <f t="shared" si="7"/>
        <v>4680</v>
      </c>
      <c r="E12" s="300">
        <f t="shared" si="2"/>
        <v>9358</v>
      </c>
      <c r="F12" s="127">
        <f t="shared" ref="F12:G12" si="8">+F9+F10+F11</f>
        <v>5947</v>
      </c>
      <c r="G12" s="129">
        <f t="shared" si="8"/>
        <v>5945</v>
      </c>
      <c r="H12" s="300">
        <f t="shared" si="3"/>
        <v>11892</v>
      </c>
      <c r="I12" s="130">
        <f>IF(E12=0,0,((H12/E12)-1)*100)</f>
        <v>27.078435563154525</v>
      </c>
      <c r="J12" s="3"/>
      <c r="L12" s="41" t="s">
        <v>57</v>
      </c>
      <c r="M12" s="45">
        <f>+M9+M10+M11</f>
        <v>785741</v>
      </c>
      <c r="N12" s="43">
        <f>+N9+N10+N11</f>
        <v>783338</v>
      </c>
      <c r="O12" s="302">
        <f>+O9+O10+O11</f>
        <v>1569079</v>
      </c>
      <c r="P12" s="43">
        <f t="shared" ref="P12:Q12" si="9">+P9+P10+P11</f>
        <v>0</v>
      </c>
      <c r="Q12" s="302">
        <f t="shared" si="9"/>
        <v>1569079</v>
      </c>
      <c r="R12" s="45">
        <f>+R9+R10+R11</f>
        <v>993813</v>
      </c>
      <c r="S12" s="43">
        <f>+S9+S10+S11</f>
        <v>991559</v>
      </c>
      <c r="T12" s="302">
        <f>+T9+T10+T11</f>
        <v>1985372</v>
      </c>
      <c r="U12" s="43">
        <f t="shared" ref="U12:V12" si="10">+U9+U10+U11</f>
        <v>123</v>
      </c>
      <c r="V12" s="302">
        <f t="shared" si="10"/>
        <v>1985495</v>
      </c>
      <c r="W12" s="46">
        <f>IF(Q12=0,0,((V12/Q12)-1)*100)</f>
        <v>26.538880451526015</v>
      </c>
    </row>
    <row r="13" spans="1:23" ht="14.25" thickTop="1" thickBot="1" x14ac:dyDescent="0.25">
      <c r="A13" s="3" t="str">
        <f t="shared" ref="A13:A65" si="11">IF(ISERROR(F13/G13)," ",IF(F13/G13&gt;0.5,IF(F13/G13&lt;1.5," ","NOT OK"),"NOT OK"))</f>
        <v xml:space="preserve"> </v>
      </c>
      <c r="B13" s="106" t="s">
        <v>13</v>
      </c>
      <c r="C13" s="120">
        <v>1762</v>
      </c>
      <c r="D13" s="122">
        <v>1762</v>
      </c>
      <c r="E13" s="296">
        <f t="shared" si="2"/>
        <v>3524</v>
      </c>
      <c r="F13" s="120">
        <v>2085</v>
      </c>
      <c r="G13" s="122">
        <v>2085</v>
      </c>
      <c r="H13" s="296">
        <f t="shared" si="3"/>
        <v>4170</v>
      </c>
      <c r="I13" s="123">
        <f t="shared" ref="I13" si="12">IF(E13=0,0,((H13/E13)-1)*100)</f>
        <v>18.331441543700343</v>
      </c>
      <c r="J13" s="3"/>
      <c r="L13" s="13" t="s">
        <v>13</v>
      </c>
      <c r="M13" s="39">
        <v>303894</v>
      </c>
      <c r="N13" s="498">
        <v>304783</v>
      </c>
      <c r="O13" s="301">
        <f t="shared" ref="O13" si="13">+M13+N13</f>
        <v>608677</v>
      </c>
      <c r="P13" s="140">
        <v>131</v>
      </c>
      <c r="Q13" s="301">
        <f>O13+P13</f>
        <v>608808</v>
      </c>
      <c r="R13" s="39">
        <v>349340</v>
      </c>
      <c r="S13" s="498">
        <v>354993</v>
      </c>
      <c r="T13" s="301">
        <f t="shared" ref="T13" si="14">+R13+S13</f>
        <v>704333</v>
      </c>
      <c r="U13" s="140">
        <v>0</v>
      </c>
      <c r="V13" s="301">
        <f>T13+U13</f>
        <v>704333</v>
      </c>
      <c r="W13" s="40">
        <f t="shared" ref="W13" si="15">IF(Q13=0,0,((V13/Q13)-1)*100)</f>
        <v>15.690496839726142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27">
        <f>+C12+C13</f>
        <v>6440</v>
      </c>
      <c r="D14" s="129">
        <f t="shared" ref="D14:H14" si="16">+D12+D13</f>
        <v>6442</v>
      </c>
      <c r="E14" s="300">
        <f t="shared" si="16"/>
        <v>12882</v>
      </c>
      <c r="F14" s="127">
        <f t="shared" si="16"/>
        <v>8032</v>
      </c>
      <c r="G14" s="129">
        <f t="shared" si="16"/>
        <v>8030</v>
      </c>
      <c r="H14" s="300">
        <f t="shared" si="16"/>
        <v>16062</v>
      </c>
      <c r="I14" s="130">
        <f>IF(E14=0,0,((H14/E14)-1)*100)</f>
        <v>24.685607824871923</v>
      </c>
      <c r="J14" s="3"/>
      <c r="L14" s="41" t="s">
        <v>66</v>
      </c>
      <c r="M14" s="45">
        <f>+M12+M13</f>
        <v>1089635</v>
      </c>
      <c r="N14" s="43">
        <f t="shared" ref="N14:V14" si="17">+N12+N13</f>
        <v>1088121</v>
      </c>
      <c r="O14" s="302">
        <f t="shared" si="17"/>
        <v>2177756</v>
      </c>
      <c r="P14" s="43">
        <f t="shared" si="17"/>
        <v>131</v>
      </c>
      <c r="Q14" s="302">
        <f t="shared" si="17"/>
        <v>2177887</v>
      </c>
      <c r="R14" s="45">
        <f t="shared" si="17"/>
        <v>1343153</v>
      </c>
      <c r="S14" s="43">
        <f t="shared" si="17"/>
        <v>1346552</v>
      </c>
      <c r="T14" s="302">
        <f t="shared" si="17"/>
        <v>2689705</v>
      </c>
      <c r="U14" s="43">
        <f t="shared" si="17"/>
        <v>123</v>
      </c>
      <c r="V14" s="302">
        <f t="shared" si="17"/>
        <v>2689828</v>
      </c>
      <c r="W14" s="46">
        <f>IF(Q14=0,0,((V14/Q14)-1)*100)</f>
        <v>23.506315984254456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20">
        <v>1643</v>
      </c>
      <c r="D15" s="122">
        <v>1643</v>
      </c>
      <c r="E15" s="296">
        <f>SUM(C15:D15)</f>
        <v>3286</v>
      </c>
      <c r="F15" s="120"/>
      <c r="G15" s="122"/>
      <c r="H15" s="296"/>
      <c r="I15" s="123"/>
      <c r="J15" s="3"/>
      <c r="L15" s="13" t="s">
        <v>14</v>
      </c>
      <c r="M15" s="37">
        <v>274515</v>
      </c>
      <c r="N15" s="471">
        <v>284336</v>
      </c>
      <c r="O15" s="303">
        <f>+M15+N15</f>
        <v>558851</v>
      </c>
      <c r="P15" s="140">
        <v>0</v>
      </c>
      <c r="Q15" s="301">
        <f>O15+P15</f>
        <v>558851</v>
      </c>
      <c r="R15" s="37"/>
      <c r="S15" s="471"/>
      <c r="T15" s="303"/>
      <c r="U15" s="140"/>
      <c r="V15" s="301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20">
        <v>1749</v>
      </c>
      <c r="D16" s="122">
        <v>1749</v>
      </c>
      <c r="E16" s="296">
        <f>SUM(C16:D16)</f>
        <v>3498</v>
      </c>
      <c r="F16" s="120"/>
      <c r="G16" s="122"/>
      <c r="H16" s="296"/>
      <c r="I16" s="123"/>
      <c r="J16" s="7"/>
      <c r="L16" s="13" t="s">
        <v>15</v>
      </c>
      <c r="M16" s="37">
        <v>289298</v>
      </c>
      <c r="N16" s="471">
        <v>306728</v>
      </c>
      <c r="O16" s="482">
        <f>+M16+N16</f>
        <v>596026</v>
      </c>
      <c r="P16" s="484">
        <v>0</v>
      </c>
      <c r="Q16" s="301">
        <f>O16+P16</f>
        <v>596026</v>
      </c>
      <c r="R16" s="37"/>
      <c r="S16" s="471"/>
      <c r="T16" s="482"/>
      <c r="U16" s="484"/>
      <c r="V16" s="301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27">
        <f>+C13+C15+C16</f>
        <v>5154</v>
      </c>
      <c r="D17" s="129">
        <f t="shared" ref="D17:E17" si="18">+D13+D15+D16</f>
        <v>5154</v>
      </c>
      <c r="E17" s="300">
        <f t="shared" si="18"/>
        <v>10308</v>
      </c>
      <c r="F17" s="127"/>
      <c r="G17" s="129"/>
      <c r="H17" s="300"/>
      <c r="I17" s="130"/>
      <c r="J17" s="3"/>
      <c r="L17" s="41" t="s">
        <v>61</v>
      </c>
      <c r="M17" s="43">
        <f t="shared" ref="M17:Q17" si="19">+M13+M15+M16</f>
        <v>867707</v>
      </c>
      <c r="N17" s="472">
        <f t="shared" si="19"/>
        <v>895847</v>
      </c>
      <c r="O17" s="476">
        <f t="shared" si="19"/>
        <v>1763554</v>
      </c>
      <c r="P17" s="485">
        <f t="shared" si="19"/>
        <v>131</v>
      </c>
      <c r="Q17" s="302">
        <f t="shared" si="19"/>
        <v>1763685</v>
      </c>
      <c r="R17" s="43"/>
      <c r="S17" s="472"/>
      <c r="T17" s="476"/>
      <c r="U17" s="485"/>
      <c r="V17" s="302"/>
      <c r="W17" s="46"/>
    </row>
    <row r="18" spans="1:23" ht="13.5" thickTop="1" x14ac:dyDescent="0.2">
      <c r="A18" s="3" t="str">
        <f t="shared" ref="A18" si="20">IF(ISERROR(F18/G18)," ",IF(F18/G18&gt;0.5,IF(F18/G18&lt;1.5," ","NOT OK"),"NOT OK"))</f>
        <v xml:space="preserve"> </v>
      </c>
      <c r="B18" s="106" t="s">
        <v>16</v>
      </c>
      <c r="C18" s="120">
        <v>1711</v>
      </c>
      <c r="D18" s="122">
        <v>1711</v>
      </c>
      <c r="E18" s="296">
        <f t="shared" ref="E18" si="21">SUM(C18:D18)</f>
        <v>3422</v>
      </c>
      <c r="F18" s="120"/>
      <c r="G18" s="122"/>
      <c r="H18" s="296"/>
      <c r="I18" s="123"/>
      <c r="J18" s="7"/>
      <c r="L18" s="13" t="s">
        <v>16</v>
      </c>
      <c r="M18" s="37">
        <v>286769</v>
      </c>
      <c r="N18" s="471">
        <v>288216</v>
      </c>
      <c r="O18" s="482">
        <f>+M18+N18</f>
        <v>574985</v>
      </c>
      <c r="P18" s="484">
        <v>145</v>
      </c>
      <c r="Q18" s="301">
        <f>O18+P18</f>
        <v>575130</v>
      </c>
      <c r="R18" s="37"/>
      <c r="S18" s="471"/>
      <c r="T18" s="482"/>
      <c r="U18" s="484"/>
      <c r="V18" s="301"/>
      <c r="W18" s="40"/>
    </row>
    <row r="19" spans="1:23" x14ac:dyDescent="0.2">
      <c r="A19" s="3" t="str">
        <f t="shared" ref="A19" si="22">IF(ISERROR(F19/G19)," ",IF(F19/G19&gt;0.5,IF(F19/G19&lt;1.5," ","NOT OK"),"NOT OK"))</f>
        <v xml:space="preserve"> </v>
      </c>
      <c r="B19" s="106" t="s">
        <v>17</v>
      </c>
      <c r="C19" s="120">
        <v>1797</v>
      </c>
      <c r="D19" s="122">
        <v>1798</v>
      </c>
      <c r="E19" s="296">
        <f>SUM(C19:D19)</f>
        <v>3595</v>
      </c>
      <c r="F19" s="120"/>
      <c r="G19" s="122"/>
      <c r="H19" s="296"/>
      <c r="I19" s="123"/>
      <c r="L19" s="13" t="s">
        <v>17</v>
      </c>
      <c r="M19" s="37">
        <v>279389</v>
      </c>
      <c r="N19" s="471">
        <v>284455</v>
      </c>
      <c r="O19" s="482">
        <f>+M19+N19</f>
        <v>563844</v>
      </c>
      <c r="P19" s="484">
        <v>0</v>
      </c>
      <c r="Q19" s="301">
        <f>O19+P19</f>
        <v>563844</v>
      </c>
      <c r="R19" s="37"/>
      <c r="S19" s="471"/>
      <c r="T19" s="482"/>
      <c r="U19" s="484"/>
      <c r="V19" s="301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20">
        <v>1792</v>
      </c>
      <c r="D20" s="122">
        <v>1787</v>
      </c>
      <c r="E20" s="296">
        <f>SUM(C20:D20)</f>
        <v>3579</v>
      </c>
      <c r="F20" s="120"/>
      <c r="G20" s="122"/>
      <c r="H20" s="296"/>
      <c r="I20" s="123"/>
      <c r="J20" s="3"/>
      <c r="L20" s="13" t="s">
        <v>18</v>
      </c>
      <c r="M20" s="37">
        <v>295406</v>
      </c>
      <c r="N20" s="471">
        <v>298937</v>
      </c>
      <c r="O20" s="482">
        <f>+M20+N20</f>
        <v>594343</v>
      </c>
      <c r="P20" s="484">
        <v>0</v>
      </c>
      <c r="Q20" s="301">
        <f>O20+P20</f>
        <v>594343</v>
      </c>
      <c r="R20" s="37"/>
      <c r="S20" s="471"/>
      <c r="T20" s="482"/>
      <c r="U20" s="484"/>
      <c r="V20" s="301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27">
        <f t="shared" ref="C21:E21" si="23">+C18+C19+C20</f>
        <v>5300</v>
      </c>
      <c r="D21" s="135">
        <f t="shared" si="23"/>
        <v>5296</v>
      </c>
      <c r="E21" s="333">
        <f t="shared" si="23"/>
        <v>10596</v>
      </c>
      <c r="F21" s="127"/>
      <c r="G21" s="135"/>
      <c r="H21" s="333"/>
      <c r="I21" s="130"/>
      <c r="J21" s="3"/>
      <c r="K21" s="10"/>
      <c r="L21" s="47" t="s">
        <v>19</v>
      </c>
      <c r="M21" s="49">
        <f t="shared" ref="M21:Q21" si="24">+M18+M19+M20</f>
        <v>861564</v>
      </c>
      <c r="N21" s="473">
        <f t="shared" si="24"/>
        <v>871608</v>
      </c>
      <c r="O21" s="483">
        <f t="shared" si="24"/>
        <v>1733172</v>
      </c>
      <c r="P21" s="486">
        <f t="shared" si="24"/>
        <v>145</v>
      </c>
      <c r="Q21" s="331">
        <f t="shared" si="24"/>
        <v>1733317</v>
      </c>
      <c r="R21" s="49"/>
      <c r="S21" s="473"/>
      <c r="T21" s="483"/>
      <c r="U21" s="486"/>
      <c r="V21" s="33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20">
        <v>1914</v>
      </c>
      <c r="D22" s="122">
        <v>1915</v>
      </c>
      <c r="E22" s="297">
        <f>SUM(C22:D22)</f>
        <v>3829</v>
      </c>
      <c r="F22" s="120"/>
      <c r="G22" s="122"/>
      <c r="H22" s="297"/>
      <c r="I22" s="123"/>
      <c r="J22" s="279"/>
      <c r="L22" s="13" t="s">
        <v>21</v>
      </c>
      <c r="M22" s="37">
        <v>314542</v>
      </c>
      <c r="N22" s="471">
        <v>317657</v>
      </c>
      <c r="O22" s="482">
        <f>+M22+N22</f>
        <v>632199</v>
      </c>
      <c r="P22" s="484">
        <v>152</v>
      </c>
      <c r="Q22" s="301">
        <f>O22+P22</f>
        <v>632351</v>
      </c>
      <c r="R22" s="37"/>
      <c r="S22" s="471"/>
      <c r="T22" s="482"/>
      <c r="U22" s="484"/>
      <c r="V22" s="301"/>
      <c r="W22" s="40"/>
    </row>
    <row r="23" spans="1:23" x14ac:dyDescent="0.2">
      <c r="A23" s="3" t="str">
        <f t="shared" ref="A23" si="25">IF(ISERROR(F23/G23)," ",IF(F23/G23&gt;0.5,IF(F23/G23&lt;1.5," ","NOT OK"),"NOT OK"))</f>
        <v xml:space="preserve"> </v>
      </c>
      <c r="B23" s="106" t="s">
        <v>22</v>
      </c>
      <c r="C23" s="120">
        <v>1988</v>
      </c>
      <c r="D23" s="122">
        <v>1988</v>
      </c>
      <c r="E23" s="298">
        <f>SUM(C23:D23)</f>
        <v>3976</v>
      </c>
      <c r="F23" s="120"/>
      <c r="G23" s="122"/>
      <c r="H23" s="298"/>
      <c r="I23" s="123"/>
      <c r="J23" s="9"/>
      <c r="L23" s="13" t="s">
        <v>22</v>
      </c>
      <c r="M23" s="37">
        <v>319103</v>
      </c>
      <c r="N23" s="471">
        <v>325169</v>
      </c>
      <c r="O23" s="482">
        <f t="shared" ref="O23" si="26">+M23+N23</f>
        <v>644272</v>
      </c>
      <c r="P23" s="484">
        <v>0</v>
      </c>
      <c r="Q23" s="301">
        <f>O23+P23</f>
        <v>644272</v>
      </c>
      <c r="R23" s="37"/>
      <c r="S23" s="471"/>
      <c r="T23" s="482"/>
      <c r="U23" s="484"/>
      <c r="V23" s="301"/>
      <c r="W23" s="40"/>
    </row>
    <row r="24" spans="1:23" ht="13.5" thickBot="1" x14ac:dyDescent="0.25">
      <c r="A24" s="3" t="str">
        <f t="shared" ref="A24:A26" si="27">IF(ISERROR(F24/G24)," ",IF(F24/G24&gt;0.5,IF(F24/G24&lt;1.5," ","NOT OK"),"NOT OK"))</f>
        <v xml:space="preserve"> </v>
      </c>
      <c r="B24" s="106" t="s">
        <v>23</v>
      </c>
      <c r="C24" s="120">
        <v>1961</v>
      </c>
      <c r="D24" s="136">
        <v>1964</v>
      </c>
      <c r="E24" s="299">
        <f t="shared" ref="E24" si="28">SUM(C24:D24)</f>
        <v>3925</v>
      </c>
      <c r="F24" s="120"/>
      <c r="G24" s="136"/>
      <c r="H24" s="299"/>
      <c r="I24" s="137"/>
      <c r="J24" s="3"/>
      <c r="L24" s="13" t="s">
        <v>23</v>
      </c>
      <c r="M24" s="37">
        <v>299849</v>
      </c>
      <c r="N24" s="471">
        <v>304454</v>
      </c>
      <c r="O24" s="482">
        <f>+M24+N24</f>
        <v>604303</v>
      </c>
      <c r="P24" s="484">
        <v>0</v>
      </c>
      <c r="Q24" s="301">
        <f>O24+P24</f>
        <v>604303</v>
      </c>
      <c r="R24" s="37"/>
      <c r="S24" s="471"/>
      <c r="T24" s="482"/>
      <c r="U24" s="484"/>
      <c r="V24" s="301"/>
      <c r="W24" s="40"/>
    </row>
    <row r="25" spans="1:23" ht="14.25" thickTop="1" thickBot="1" x14ac:dyDescent="0.25">
      <c r="A25" s="3" t="str">
        <f t="shared" si="27"/>
        <v xml:space="preserve"> </v>
      </c>
      <c r="B25" s="126" t="s">
        <v>40</v>
      </c>
      <c r="C25" s="127">
        <f>+C22+C23+C24</f>
        <v>5863</v>
      </c>
      <c r="D25" s="127">
        <f t="shared" ref="D25:E25" si="29">+D22+D23+D24</f>
        <v>5867</v>
      </c>
      <c r="E25" s="127">
        <f t="shared" si="29"/>
        <v>11730</v>
      </c>
      <c r="F25" s="127"/>
      <c r="G25" s="127"/>
      <c r="H25" s="127"/>
      <c r="I25" s="130"/>
      <c r="J25" s="3"/>
      <c r="L25" s="470" t="s">
        <v>40</v>
      </c>
      <c r="M25" s="43">
        <f t="shared" ref="M25:Q25" si="30">+M22+M23+M24</f>
        <v>933494</v>
      </c>
      <c r="N25" s="472">
        <f t="shared" si="30"/>
        <v>947280</v>
      </c>
      <c r="O25" s="476">
        <f t="shared" si="30"/>
        <v>1880774</v>
      </c>
      <c r="P25" s="485">
        <f t="shared" si="30"/>
        <v>152</v>
      </c>
      <c r="Q25" s="302">
        <f t="shared" si="30"/>
        <v>1880926</v>
      </c>
      <c r="R25" s="43"/>
      <c r="S25" s="472"/>
      <c r="T25" s="476"/>
      <c r="U25" s="485"/>
      <c r="V25" s="302"/>
      <c r="W25" s="46"/>
    </row>
    <row r="26" spans="1:23" ht="14.25" thickTop="1" thickBot="1" x14ac:dyDescent="0.25">
      <c r="A26" s="3" t="str">
        <f t="shared" si="27"/>
        <v xml:space="preserve"> </v>
      </c>
      <c r="B26" s="126" t="s">
        <v>63</v>
      </c>
      <c r="C26" s="127">
        <f t="shared" ref="C26:E26" si="31">+C12+C17+C21+C25</f>
        <v>20995</v>
      </c>
      <c r="D26" s="129">
        <f t="shared" si="31"/>
        <v>20997</v>
      </c>
      <c r="E26" s="300">
        <f t="shared" si="31"/>
        <v>41992</v>
      </c>
      <c r="F26" s="127"/>
      <c r="G26" s="129"/>
      <c r="H26" s="300"/>
      <c r="I26" s="130"/>
      <c r="J26" s="3"/>
      <c r="L26" s="470" t="s">
        <v>63</v>
      </c>
      <c r="M26" s="43">
        <f t="shared" ref="M26:Q26" si="32">+M12+M17+M21+M25</f>
        <v>3448506</v>
      </c>
      <c r="N26" s="472">
        <f t="shared" si="32"/>
        <v>3498073</v>
      </c>
      <c r="O26" s="476">
        <f t="shared" si="32"/>
        <v>6946579</v>
      </c>
      <c r="P26" s="485">
        <f t="shared" si="32"/>
        <v>428</v>
      </c>
      <c r="Q26" s="302">
        <f t="shared" si="32"/>
        <v>6947007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469"/>
      <c r="Q32" s="18"/>
      <c r="R32" s="19"/>
      <c r="S32" s="15"/>
      <c r="T32" s="16"/>
      <c r="U32" s="469"/>
      <c r="V32" s="18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09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09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616</v>
      </c>
      <c r="D35" s="122">
        <v>617</v>
      </c>
      <c r="E35" s="296">
        <f t="shared" ref="E35" si="33">SUM(C35:D35)</f>
        <v>1233</v>
      </c>
      <c r="F35" s="120">
        <v>521</v>
      </c>
      <c r="G35" s="122">
        <v>520</v>
      </c>
      <c r="H35" s="296">
        <f t="shared" ref="H35:H39" si="34">SUM(F35:G35)</f>
        <v>1041</v>
      </c>
      <c r="I35" s="334">
        <f t="shared" ref="I35:I37" si="35">IF(E35=0,0,((H35/E35)-1)*100)</f>
        <v>-15.571776155717764</v>
      </c>
      <c r="J35" s="3"/>
      <c r="K35" s="6"/>
      <c r="L35" s="13" t="s">
        <v>10</v>
      </c>
      <c r="M35" s="39">
        <v>92253</v>
      </c>
      <c r="N35" s="37">
        <v>92522</v>
      </c>
      <c r="O35" s="301">
        <f t="shared" ref="O35" si="36">SUM(M35:N35)</f>
        <v>184775</v>
      </c>
      <c r="P35" s="37">
        <v>0</v>
      </c>
      <c r="Q35" s="301">
        <f>O35+P35</f>
        <v>184775</v>
      </c>
      <c r="R35" s="39">
        <v>82571</v>
      </c>
      <c r="S35" s="37">
        <v>83599</v>
      </c>
      <c r="T35" s="301">
        <f t="shared" ref="T35" si="37">SUM(R35:S35)</f>
        <v>166170</v>
      </c>
      <c r="U35" s="37">
        <v>0</v>
      </c>
      <c r="V35" s="301">
        <f>T35+U35</f>
        <v>166170</v>
      </c>
      <c r="W35" s="282">
        <f t="shared" ref="W35:W37" si="38">IF(Q35=0,0,((V35/Q35)-1)*100)</f>
        <v>-10.069002841293461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631</v>
      </c>
      <c r="D36" s="122">
        <v>631</v>
      </c>
      <c r="E36" s="296">
        <f>SUM(C36:D36)</f>
        <v>1262</v>
      </c>
      <c r="F36" s="120">
        <v>518</v>
      </c>
      <c r="G36" s="122">
        <v>518</v>
      </c>
      <c r="H36" s="296">
        <f>SUM(F36:G36)</f>
        <v>1036</v>
      </c>
      <c r="I36" s="334">
        <f>IF(E36=0,0,((H36/E36)-1)*100)</f>
        <v>-17.908082408874805</v>
      </c>
      <c r="J36" s="3"/>
      <c r="K36" s="6"/>
      <c r="L36" s="13" t="s">
        <v>11</v>
      </c>
      <c r="M36" s="39">
        <v>99153</v>
      </c>
      <c r="N36" s="37">
        <v>102733</v>
      </c>
      <c r="O36" s="301">
        <f>SUM(M36:N36)</f>
        <v>201886</v>
      </c>
      <c r="P36" s="37">
        <v>125</v>
      </c>
      <c r="Q36" s="301">
        <f>O36+P36</f>
        <v>202011</v>
      </c>
      <c r="R36" s="39">
        <v>89858</v>
      </c>
      <c r="S36" s="37">
        <v>90895</v>
      </c>
      <c r="T36" s="301">
        <f>SUM(R36:S36)</f>
        <v>180753</v>
      </c>
      <c r="U36" s="37">
        <v>0</v>
      </c>
      <c r="V36" s="301">
        <f>T36+U36</f>
        <v>180753</v>
      </c>
      <c r="W36" s="282">
        <f t="shared" si="38"/>
        <v>-10.523189331274041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675</v>
      </c>
      <c r="D37" s="125">
        <v>674</v>
      </c>
      <c r="E37" s="296">
        <f t="shared" ref="E37:E39" si="39">SUM(C37:D37)</f>
        <v>1349</v>
      </c>
      <c r="F37" s="124">
        <v>573</v>
      </c>
      <c r="G37" s="125">
        <v>575</v>
      </c>
      <c r="H37" s="296">
        <f t="shared" si="34"/>
        <v>1148</v>
      </c>
      <c r="I37" s="334">
        <f t="shared" si="35"/>
        <v>-14.899925871015562</v>
      </c>
      <c r="J37" s="3"/>
      <c r="K37" s="6"/>
      <c r="L37" s="22" t="s">
        <v>12</v>
      </c>
      <c r="M37" s="39">
        <v>105600</v>
      </c>
      <c r="N37" s="37">
        <v>111263</v>
      </c>
      <c r="O37" s="301">
        <f>SUM(M37:N37)</f>
        <v>216863</v>
      </c>
      <c r="P37" s="37">
        <v>0</v>
      </c>
      <c r="Q37" s="320">
        <f>O37+P37</f>
        <v>216863</v>
      </c>
      <c r="R37" s="39">
        <v>100136</v>
      </c>
      <c r="S37" s="37">
        <v>104587</v>
      </c>
      <c r="T37" s="301">
        <f>SUM(R37:S37)</f>
        <v>204723</v>
      </c>
      <c r="U37" s="37">
        <v>0</v>
      </c>
      <c r="V37" s="320">
        <f>T37+U37</f>
        <v>204723</v>
      </c>
      <c r="W37" s="282">
        <f t="shared" si="38"/>
        <v>-5.5980042699768973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0">+C35+C36+C37</f>
        <v>1922</v>
      </c>
      <c r="D38" s="129">
        <f t="shared" si="40"/>
        <v>1922</v>
      </c>
      <c r="E38" s="300">
        <f t="shared" si="39"/>
        <v>3844</v>
      </c>
      <c r="F38" s="127">
        <f t="shared" ref="F38:G38" si="41">+F35+F36+F37</f>
        <v>1612</v>
      </c>
      <c r="G38" s="129">
        <f t="shared" si="41"/>
        <v>1613</v>
      </c>
      <c r="H38" s="300">
        <f t="shared" si="34"/>
        <v>3225</v>
      </c>
      <c r="I38" s="130">
        <f>IF(E38=0,0,((H38/E38)-1)*100)</f>
        <v>-16.103017689906352</v>
      </c>
      <c r="J38" s="3"/>
      <c r="L38" s="41" t="s">
        <v>57</v>
      </c>
      <c r="M38" s="45">
        <f t="shared" ref="M38:N38" si="42">+M35+M36+M37</f>
        <v>297006</v>
      </c>
      <c r="N38" s="43">
        <f t="shared" si="42"/>
        <v>306518</v>
      </c>
      <c r="O38" s="302">
        <f>+O35+O36+O37</f>
        <v>603524</v>
      </c>
      <c r="P38" s="43">
        <f t="shared" ref="P38:Q38" si="43">+P35+P36+P37</f>
        <v>125</v>
      </c>
      <c r="Q38" s="302">
        <f t="shared" si="43"/>
        <v>603649</v>
      </c>
      <c r="R38" s="45">
        <f t="shared" ref="R38:V38" si="44">+R35+R36+R37</f>
        <v>272565</v>
      </c>
      <c r="S38" s="43">
        <f t="shared" si="44"/>
        <v>279081</v>
      </c>
      <c r="T38" s="302">
        <f>+T35+T36+T37</f>
        <v>551646</v>
      </c>
      <c r="U38" s="43">
        <f t="shared" si="44"/>
        <v>0</v>
      </c>
      <c r="V38" s="302">
        <f t="shared" si="44"/>
        <v>551646</v>
      </c>
      <c r="W38" s="325">
        <f>IF(Q38=0,0,((V38/Q38)-1)*100)</f>
        <v>-8.6147744798715777</v>
      </c>
    </row>
    <row r="39" spans="1:23" ht="14.25" thickTop="1" thickBot="1" x14ac:dyDescent="0.25">
      <c r="A39" s="3" t="str">
        <f t="shared" si="11"/>
        <v xml:space="preserve"> </v>
      </c>
      <c r="B39" s="106" t="s">
        <v>13</v>
      </c>
      <c r="C39" s="120">
        <v>676</v>
      </c>
      <c r="D39" s="122">
        <v>678</v>
      </c>
      <c r="E39" s="296">
        <f t="shared" si="39"/>
        <v>1354</v>
      </c>
      <c r="F39" s="120">
        <v>521</v>
      </c>
      <c r="G39" s="122">
        <v>521</v>
      </c>
      <c r="H39" s="296">
        <f t="shared" si="34"/>
        <v>1042</v>
      </c>
      <c r="I39" s="123">
        <f t="shared" ref="I39" si="45">IF(E39=0,0,((H39/E39)-1)*100)</f>
        <v>-23.042836041358939</v>
      </c>
      <c r="L39" s="13" t="s">
        <v>13</v>
      </c>
      <c r="M39" s="39">
        <v>110214</v>
      </c>
      <c r="N39" s="39">
        <v>109964</v>
      </c>
      <c r="O39" s="301">
        <f t="shared" ref="O39" si="46">+M39+N39</f>
        <v>220178</v>
      </c>
      <c r="P39" s="37">
        <v>0</v>
      </c>
      <c r="Q39" s="301">
        <f>O39+P39</f>
        <v>220178</v>
      </c>
      <c r="R39" s="39">
        <v>91048</v>
      </c>
      <c r="S39" s="39">
        <v>88658</v>
      </c>
      <c r="T39" s="301">
        <f t="shared" ref="T39" si="47">+R39+S39</f>
        <v>179706</v>
      </c>
      <c r="U39" s="37">
        <v>0</v>
      </c>
      <c r="V39" s="301">
        <f>T39+U39</f>
        <v>179706</v>
      </c>
      <c r="W39" s="40">
        <f t="shared" ref="W39" si="48">IF(Q39=0,0,((V39/Q39)-1)*100)</f>
        <v>-18.38149133882586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27">
        <f>+C38+C39</f>
        <v>2598</v>
      </c>
      <c r="D40" s="129">
        <f t="shared" ref="D40" si="49">+D38+D39</f>
        <v>2600</v>
      </c>
      <c r="E40" s="300">
        <f t="shared" ref="E40" si="50">+E38+E39</f>
        <v>5198</v>
      </c>
      <c r="F40" s="127">
        <f t="shared" ref="F40" si="51">+F38+F39</f>
        <v>2133</v>
      </c>
      <c r="G40" s="129">
        <f t="shared" ref="G40" si="52">+G38+G39</f>
        <v>2134</v>
      </c>
      <c r="H40" s="300">
        <f t="shared" ref="H40" si="53">+H38+H39</f>
        <v>4267</v>
      </c>
      <c r="I40" s="130">
        <f>IF(E40=0,0,((H40/E40)-1)*100)</f>
        <v>-17.910734898037706</v>
      </c>
      <c r="J40" s="3"/>
      <c r="L40" s="41" t="s">
        <v>66</v>
      </c>
      <c r="M40" s="45">
        <f>+M38+M39</f>
        <v>407220</v>
      </c>
      <c r="N40" s="43">
        <f t="shared" ref="N40" si="54">+N38+N39</f>
        <v>416482</v>
      </c>
      <c r="O40" s="302">
        <f t="shared" ref="O40" si="55">+O38+O39</f>
        <v>823702</v>
      </c>
      <c r="P40" s="43">
        <f t="shared" ref="P40" si="56">+P38+P39</f>
        <v>125</v>
      </c>
      <c r="Q40" s="302">
        <f t="shared" ref="Q40" si="57">+Q38+Q39</f>
        <v>823827</v>
      </c>
      <c r="R40" s="45">
        <f t="shared" ref="R40" si="58">+R38+R39</f>
        <v>363613</v>
      </c>
      <c r="S40" s="43">
        <f t="shared" ref="S40" si="59">+S38+S39</f>
        <v>367739</v>
      </c>
      <c r="T40" s="302">
        <f t="shared" ref="T40" si="60">+T38+T39</f>
        <v>731352</v>
      </c>
      <c r="U40" s="43">
        <f t="shared" ref="U40" si="61">+U38+U39</f>
        <v>0</v>
      </c>
      <c r="V40" s="302">
        <f t="shared" ref="V40" si="62">+V38+V39</f>
        <v>731352</v>
      </c>
      <c r="W40" s="46">
        <f>IF(Q40=0,0,((V40/Q40)-1)*100)</f>
        <v>-11.225050890538913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579</v>
      </c>
      <c r="D41" s="122">
        <v>579</v>
      </c>
      <c r="E41" s="296">
        <f>SUM(C41:D41)</f>
        <v>1158</v>
      </c>
      <c r="F41" s="120"/>
      <c r="G41" s="122"/>
      <c r="H41" s="296"/>
      <c r="I41" s="123"/>
      <c r="J41" s="3"/>
      <c r="L41" s="13" t="s">
        <v>14</v>
      </c>
      <c r="M41" s="39">
        <v>95513</v>
      </c>
      <c r="N41" s="37">
        <v>92483</v>
      </c>
      <c r="O41" s="301">
        <f>+M41+N41</f>
        <v>187996</v>
      </c>
      <c r="P41" s="140">
        <v>0</v>
      </c>
      <c r="Q41" s="301">
        <f>O41+P41</f>
        <v>187996</v>
      </c>
      <c r="R41" s="39"/>
      <c r="S41" s="37"/>
      <c r="T41" s="301"/>
      <c r="U41" s="140"/>
      <c r="V41" s="301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641</v>
      </c>
      <c r="D42" s="122">
        <v>640</v>
      </c>
      <c r="E42" s="296">
        <f t="shared" ref="E42" si="63">SUM(C42:D42)</f>
        <v>1281</v>
      </c>
      <c r="F42" s="120"/>
      <c r="G42" s="122"/>
      <c r="H42" s="296"/>
      <c r="I42" s="123"/>
      <c r="J42" s="3"/>
      <c r="L42" s="13" t="s">
        <v>15</v>
      </c>
      <c r="M42" s="39">
        <v>101796</v>
      </c>
      <c r="N42" s="37">
        <v>97499</v>
      </c>
      <c r="O42" s="301">
        <f>+M42+N42</f>
        <v>199295</v>
      </c>
      <c r="P42" s="140">
        <v>130</v>
      </c>
      <c r="Q42" s="301">
        <f>O42+P42</f>
        <v>199425</v>
      </c>
      <c r="R42" s="39"/>
      <c r="S42" s="37"/>
      <c r="T42" s="301"/>
      <c r="U42" s="140"/>
      <c r="V42" s="301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 t="shared" ref="C43:E43" si="64">+C39+C41+C42</f>
        <v>1896</v>
      </c>
      <c r="D43" s="129">
        <f t="shared" si="64"/>
        <v>1897</v>
      </c>
      <c r="E43" s="300">
        <f t="shared" si="64"/>
        <v>3793</v>
      </c>
      <c r="F43" s="127"/>
      <c r="G43" s="129"/>
      <c r="H43" s="300"/>
      <c r="I43" s="130"/>
      <c r="J43" s="3"/>
      <c r="L43" s="41" t="s">
        <v>61</v>
      </c>
      <c r="M43" s="43">
        <f t="shared" ref="M43:Q43" si="65">+M39+M41+M42</f>
        <v>307523</v>
      </c>
      <c r="N43" s="472">
        <f t="shared" si="65"/>
        <v>299946</v>
      </c>
      <c r="O43" s="476">
        <f t="shared" si="65"/>
        <v>607469</v>
      </c>
      <c r="P43" s="485">
        <f t="shared" si="65"/>
        <v>130</v>
      </c>
      <c r="Q43" s="302">
        <f t="shared" si="65"/>
        <v>607599</v>
      </c>
      <c r="R43" s="43"/>
      <c r="S43" s="472"/>
      <c r="T43" s="476"/>
      <c r="U43" s="485"/>
      <c r="V43" s="302"/>
      <c r="W43" s="46"/>
    </row>
    <row r="44" spans="1:23" ht="13.5" thickTop="1" x14ac:dyDescent="0.2">
      <c r="A44" s="3" t="str">
        <f t="shared" ref="A44" si="66">IF(ISERROR(F44/G44)," ",IF(F44/G44&gt;0.5,IF(F44/G44&lt;1.5," ","NOT OK"),"NOT OK"))</f>
        <v xml:space="preserve"> </v>
      </c>
      <c r="B44" s="106" t="s">
        <v>16</v>
      </c>
      <c r="C44" s="120">
        <v>509</v>
      </c>
      <c r="D44" s="122">
        <v>509</v>
      </c>
      <c r="E44" s="296">
        <f t="shared" ref="E44" si="67">SUM(C44:D44)</f>
        <v>1018</v>
      </c>
      <c r="F44" s="120"/>
      <c r="G44" s="122"/>
      <c r="H44" s="296"/>
      <c r="I44" s="123"/>
      <c r="J44" s="7"/>
      <c r="L44" s="13" t="s">
        <v>16</v>
      </c>
      <c r="M44" s="39">
        <v>83613</v>
      </c>
      <c r="N44" s="37">
        <v>80840</v>
      </c>
      <c r="O44" s="301">
        <f>+M44+N44</f>
        <v>164453</v>
      </c>
      <c r="P44" s="140">
        <v>0</v>
      </c>
      <c r="Q44" s="332">
        <f>O44+P44</f>
        <v>164453</v>
      </c>
      <c r="R44" s="39"/>
      <c r="S44" s="37"/>
      <c r="T44" s="301"/>
      <c r="U44" s="140"/>
      <c r="V44" s="332"/>
      <c r="W44" s="40"/>
    </row>
    <row r="45" spans="1:23" x14ac:dyDescent="0.2">
      <c r="A45" s="3" t="str">
        <f t="shared" ref="A45" si="68">IF(ISERROR(F45/G45)," ",IF(F45/G45&gt;0.5,IF(F45/G45&lt;1.5," ","NOT OK"),"NOT OK"))</f>
        <v xml:space="preserve"> </v>
      </c>
      <c r="B45" s="106" t="s">
        <v>17</v>
      </c>
      <c r="C45" s="120">
        <v>478</v>
      </c>
      <c r="D45" s="122">
        <v>478</v>
      </c>
      <c r="E45" s="296">
        <f>SUM(C45:D45)</f>
        <v>956</v>
      </c>
      <c r="F45" s="120"/>
      <c r="G45" s="122"/>
      <c r="H45" s="296"/>
      <c r="I45" s="123"/>
      <c r="J45" s="3"/>
      <c r="L45" s="13" t="s">
        <v>17</v>
      </c>
      <c r="M45" s="39">
        <v>77781</v>
      </c>
      <c r="N45" s="37">
        <v>75602</v>
      </c>
      <c r="O45" s="301">
        <f>+M45+N45</f>
        <v>153383</v>
      </c>
      <c r="P45" s="140">
        <v>0</v>
      </c>
      <c r="Q45" s="301">
        <f>O45+P45</f>
        <v>153383</v>
      </c>
      <c r="R45" s="39"/>
      <c r="S45" s="37"/>
      <c r="T45" s="301"/>
      <c r="U45" s="140"/>
      <c r="V45" s="301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20">
        <v>475</v>
      </c>
      <c r="D46" s="122">
        <v>476</v>
      </c>
      <c r="E46" s="296">
        <f>SUM(C46:D46)</f>
        <v>951</v>
      </c>
      <c r="F46" s="120"/>
      <c r="G46" s="122"/>
      <c r="H46" s="296"/>
      <c r="I46" s="123"/>
      <c r="J46" s="3"/>
      <c r="L46" s="13" t="s">
        <v>18</v>
      </c>
      <c r="M46" s="37">
        <v>76899</v>
      </c>
      <c r="N46" s="471">
        <v>74710</v>
      </c>
      <c r="O46" s="303">
        <f>+M46+N46</f>
        <v>151609</v>
      </c>
      <c r="P46" s="140">
        <v>0</v>
      </c>
      <c r="Q46" s="301">
        <f>O46+P46</f>
        <v>151609</v>
      </c>
      <c r="R46" s="37"/>
      <c r="S46" s="471"/>
      <c r="T46" s="303"/>
      <c r="U46" s="140"/>
      <c r="V46" s="301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27">
        <f t="shared" ref="C47:E47" si="69">+C44+C45+C46</f>
        <v>1462</v>
      </c>
      <c r="D47" s="135">
        <f t="shared" si="69"/>
        <v>1463</v>
      </c>
      <c r="E47" s="333">
        <f t="shared" si="69"/>
        <v>2925</v>
      </c>
      <c r="F47" s="127"/>
      <c r="G47" s="135"/>
      <c r="H47" s="333"/>
      <c r="I47" s="130"/>
      <c r="J47" s="3"/>
      <c r="K47" s="10"/>
      <c r="L47" s="47" t="s">
        <v>19</v>
      </c>
      <c r="M47" s="49">
        <f t="shared" ref="M47:Q47" si="70">+M44+M45+M46</f>
        <v>238293</v>
      </c>
      <c r="N47" s="473">
        <f t="shared" si="70"/>
        <v>231152</v>
      </c>
      <c r="O47" s="483">
        <f t="shared" si="70"/>
        <v>469445</v>
      </c>
      <c r="P47" s="486">
        <f t="shared" si="70"/>
        <v>0</v>
      </c>
      <c r="Q47" s="331">
        <f t="shared" si="70"/>
        <v>469445</v>
      </c>
      <c r="R47" s="49"/>
      <c r="S47" s="473"/>
      <c r="T47" s="483"/>
      <c r="U47" s="486"/>
      <c r="V47" s="331"/>
      <c r="W47" s="50"/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20</v>
      </c>
      <c r="C48" s="120">
        <v>434</v>
      </c>
      <c r="D48" s="122">
        <v>435</v>
      </c>
      <c r="E48" s="297">
        <f>SUM(C48:D48)</f>
        <v>869</v>
      </c>
      <c r="F48" s="120"/>
      <c r="G48" s="122"/>
      <c r="H48" s="297"/>
      <c r="I48" s="123"/>
      <c r="J48" s="3"/>
      <c r="L48" s="13" t="s">
        <v>21</v>
      </c>
      <c r="M48" s="37">
        <v>70034</v>
      </c>
      <c r="N48" s="471">
        <v>70619</v>
      </c>
      <c r="O48" s="303">
        <f>+M48+N48</f>
        <v>140653</v>
      </c>
      <c r="P48" s="140">
        <v>0</v>
      </c>
      <c r="Q48" s="301">
        <f>O48+P48</f>
        <v>140653</v>
      </c>
      <c r="R48" s="37"/>
      <c r="S48" s="471"/>
      <c r="T48" s="303"/>
      <c r="U48" s="140"/>
      <c r="V48" s="301"/>
      <c r="W48" s="40"/>
    </row>
    <row r="49" spans="1:23" x14ac:dyDescent="0.2">
      <c r="A49" s="3" t="str">
        <f t="shared" ref="A49" si="71">IF(ISERROR(F49/G49)," ",IF(F49/G49&gt;0.5,IF(F49/G49&lt;1.5," ","NOT OK"),"NOT OK"))</f>
        <v xml:space="preserve"> </v>
      </c>
      <c r="B49" s="106" t="s">
        <v>22</v>
      </c>
      <c r="C49" s="120">
        <v>481</v>
      </c>
      <c r="D49" s="122">
        <v>480</v>
      </c>
      <c r="E49" s="298">
        <f>SUM(C49:D49)</f>
        <v>961</v>
      </c>
      <c r="F49" s="120"/>
      <c r="G49" s="122"/>
      <c r="H49" s="298"/>
      <c r="I49" s="123"/>
      <c r="J49" s="9"/>
      <c r="L49" s="13" t="s">
        <v>22</v>
      </c>
      <c r="M49" s="37">
        <v>76448</v>
      </c>
      <c r="N49" s="471">
        <v>75382</v>
      </c>
      <c r="O49" s="301">
        <f t="shared" ref="O49" si="72">+M49+N49</f>
        <v>151830</v>
      </c>
      <c r="P49" s="484">
        <v>0</v>
      </c>
      <c r="Q49" s="301">
        <f>O49+P49</f>
        <v>151830</v>
      </c>
      <c r="R49" s="37"/>
      <c r="S49" s="471"/>
      <c r="T49" s="301"/>
      <c r="U49" s="484"/>
      <c r="V49" s="301"/>
      <c r="W49" s="40"/>
    </row>
    <row r="50" spans="1:23" ht="13.5" thickBot="1" x14ac:dyDescent="0.25">
      <c r="A50" s="3" t="str">
        <f t="shared" ref="A50:A52" si="73">IF(ISERROR(F50/G50)," ",IF(F50/G50&gt;0.5,IF(F50/G50&lt;1.5," ","NOT OK"),"NOT OK"))</f>
        <v xml:space="preserve"> </v>
      </c>
      <c r="B50" s="106" t="s">
        <v>23</v>
      </c>
      <c r="C50" s="120">
        <v>476</v>
      </c>
      <c r="D50" s="136">
        <v>477</v>
      </c>
      <c r="E50" s="299">
        <f t="shared" ref="E50" si="74">SUM(C50:D50)</f>
        <v>953</v>
      </c>
      <c r="F50" s="120"/>
      <c r="G50" s="136"/>
      <c r="H50" s="299"/>
      <c r="I50" s="137"/>
      <c r="J50" s="3"/>
      <c r="L50" s="13" t="s">
        <v>23</v>
      </c>
      <c r="M50" s="37">
        <v>74963</v>
      </c>
      <c r="N50" s="471">
        <v>77391</v>
      </c>
      <c r="O50" s="301">
        <f>+M50+N50</f>
        <v>152354</v>
      </c>
      <c r="P50" s="484">
        <v>0</v>
      </c>
      <c r="Q50" s="301">
        <f>O50+P50</f>
        <v>152354</v>
      </c>
      <c r="R50" s="37"/>
      <c r="S50" s="471"/>
      <c r="T50" s="301"/>
      <c r="U50" s="484"/>
      <c r="V50" s="301"/>
      <c r="W50" s="40"/>
    </row>
    <row r="51" spans="1:23" ht="14.25" thickTop="1" thickBot="1" x14ac:dyDescent="0.25">
      <c r="A51" s="3" t="str">
        <f t="shared" si="73"/>
        <v xml:space="preserve"> </v>
      </c>
      <c r="B51" s="126" t="s">
        <v>40</v>
      </c>
      <c r="C51" s="127">
        <f t="shared" ref="C51:E51" si="75">+C48+C49+C50</f>
        <v>1391</v>
      </c>
      <c r="D51" s="127">
        <f t="shared" si="75"/>
        <v>1392</v>
      </c>
      <c r="E51" s="127">
        <f t="shared" si="75"/>
        <v>2783</v>
      </c>
      <c r="F51" s="127"/>
      <c r="G51" s="127"/>
      <c r="H51" s="127"/>
      <c r="I51" s="130"/>
      <c r="J51" s="3"/>
      <c r="L51" s="470" t="s">
        <v>40</v>
      </c>
      <c r="M51" s="43">
        <f t="shared" ref="M51:Q51" si="76">+M48+M49+M50</f>
        <v>221445</v>
      </c>
      <c r="N51" s="472">
        <f t="shared" si="76"/>
        <v>223392</v>
      </c>
      <c r="O51" s="476">
        <f t="shared" si="76"/>
        <v>444837</v>
      </c>
      <c r="P51" s="485">
        <f t="shared" si="76"/>
        <v>0</v>
      </c>
      <c r="Q51" s="302">
        <f t="shared" si="76"/>
        <v>444837</v>
      </c>
      <c r="R51" s="43"/>
      <c r="S51" s="472"/>
      <c r="T51" s="476"/>
      <c r="U51" s="485"/>
      <c r="V51" s="302"/>
      <c r="W51" s="46"/>
    </row>
    <row r="52" spans="1:23" ht="14.25" thickTop="1" thickBot="1" x14ac:dyDescent="0.25">
      <c r="A52" s="3" t="str">
        <f t="shared" si="73"/>
        <v xml:space="preserve"> </v>
      </c>
      <c r="B52" s="126" t="s">
        <v>63</v>
      </c>
      <c r="C52" s="127">
        <f t="shared" ref="C52:E52" si="77">+C38+C43+C47+C51</f>
        <v>6671</v>
      </c>
      <c r="D52" s="129">
        <f t="shared" si="77"/>
        <v>6674</v>
      </c>
      <c r="E52" s="300">
        <f t="shared" si="77"/>
        <v>13345</v>
      </c>
      <c r="F52" s="127"/>
      <c r="G52" s="129"/>
      <c r="H52" s="300"/>
      <c r="I52" s="130"/>
      <c r="J52" s="3"/>
      <c r="L52" s="470" t="s">
        <v>63</v>
      </c>
      <c r="M52" s="43">
        <f t="shared" ref="M52:Q52" si="78">+M38+M43+M47+M51</f>
        <v>1064267</v>
      </c>
      <c r="N52" s="472">
        <f t="shared" si="78"/>
        <v>1061008</v>
      </c>
      <c r="O52" s="476">
        <f t="shared" si="78"/>
        <v>2125275</v>
      </c>
      <c r="P52" s="485">
        <f t="shared" si="78"/>
        <v>255</v>
      </c>
      <c r="Q52" s="302">
        <f t="shared" si="78"/>
        <v>2125530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79">+C9+C35</f>
        <v>2078</v>
      </c>
      <c r="D61" s="122">
        <f t="shared" si="79"/>
        <v>2081</v>
      </c>
      <c r="E61" s="296">
        <f t="shared" si="79"/>
        <v>4159</v>
      </c>
      <c r="F61" s="120">
        <f t="shared" si="79"/>
        <v>2552</v>
      </c>
      <c r="G61" s="122">
        <f t="shared" si="79"/>
        <v>2550</v>
      </c>
      <c r="H61" s="296">
        <f t="shared" si="79"/>
        <v>5102</v>
      </c>
      <c r="I61" s="123">
        <f t="shared" ref="I61:I63" si="80">IF(E61=0,0,((H61/E61)-1)*100)</f>
        <v>22.673719644145219</v>
      </c>
      <c r="J61" s="3"/>
      <c r="K61" s="6"/>
      <c r="L61" s="13" t="s">
        <v>10</v>
      </c>
      <c r="M61" s="39">
        <f t="shared" ref="M61:N63" si="81">+M9+M35</f>
        <v>326007</v>
      </c>
      <c r="N61" s="37">
        <f t="shared" si="81"/>
        <v>333496</v>
      </c>
      <c r="O61" s="301">
        <f>SUM(M61:N61)</f>
        <v>659503</v>
      </c>
      <c r="P61" s="38">
        <f>P9+P35</f>
        <v>0</v>
      </c>
      <c r="Q61" s="303">
        <f>+O61+P61</f>
        <v>659503</v>
      </c>
      <c r="R61" s="39">
        <f t="shared" ref="R61:S63" si="82">+R9+R35</f>
        <v>400881</v>
      </c>
      <c r="S61" s="37">
        <f t="shared" si="82"/>
        <v>405158</v>
      </c>
      <c r="T61" s="301">
        <f>SUM(R61:S61)</f>
        <v>806039</v>
      </c>
      <c r="U61" s="38">
        <f>U9+U35</f>
        <v>123</v>
      </c>
      <c r="V61" s="303">
        <f>+T61+U61</f>
        <v>806162</v>
      </c>
      <c r="W61" s="40">
        <f t="shared" ref="W61:W63" si="83">IF(Q61=0,0,((V61/Q61)-1)*100)</f>
        <v>22.237806348113654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79"/>
        <v>2139</v>
      </c>
      <c r="D62" s="122">
        <f t="shared" si="79"/>
        <v>2140</v>
      </c>
      <c r="E62" s="296">
        <f t="shared" si="79"/>
        <v>4279</v>
      </c>
      <c r="F62" s="120">
        <f t="shared" si="79"/>
        <v>2414</v>
      </c>
      <c r="G62" s="122">
        <f t="shared" si="79"/>
        <v>2413</v>
      </c>
      <c r="H62" s="296">
        <f t="shared" si="79"/>
        <v>4827</v>
      </c>
      <c r="I62" s="123">
        <f t="shared" si="80"/>
        <v>12.806730544519752</v>
      </c>
      <c r="J62" s="3"/>
      <c r="K62" s="6"/>
      <c r="L62" s="13" t="s">
        <v>11</v>
      </c>
      <c r="M62" s="39">
        <f t="shared" si="81"/>
        <v>352850</v>
      </c>
      <c r="N62" s="37">
        <f t="shared" si="81"/>
        <v>348409</v>
      </c>
      <c r="O62" s="301">
        <f t="shared" ref="O62:O63" si="84">SUM(M62:N62)</f>
        <v>701259</v>
      </c>
      <c r="P62" s="38">
        <f>P10+P36</f>
        <v>125</v>
      </c>
      <c r="Q62" s="303">
        <f>+O62+P62</f>
        <v>701384</v>
      </c>
      <c r="R62" s="39">
        <f t="shared" si="82"/>
        <v>409851</v>
      </c>
      <c r="S62" s="37">
        <f t="shared" si="82"/>
        <v>409686</v>
      </c>
      <c r="T62" s="301">
        <f t="shared" ref="T62:T63" si="85">SUM(R62:S62)</f>
        <v>819537</v>
      </c>
      <c r="U62" s="38">
        <f>U10+U36</f>
        <v>0</v>
      </c>
      <c r="V62" s="303">
        <f>+T62+U62</f>
        <v>819537</v>
      </c>
      <c r="W62" s="40">
        <f t="shared" si="83"/>
        <v>16.845693657112214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79"/>
        <v>2383</v>
      </c>
      <c r="D63" s="125">
        <f t="shared" si="79"/>
        <v>2381</v>
      </c>
      <c r="E63" s="296">
        <f t="shared" si="79"/>
        <v>4764</v>
      </c>
      <c r="F63" s="124">
        <f t="shared" si="79"/>
        <v>2593</v>
      </c>
      <c r="G63" s="125">
        <f t="shared" si="79"/>
        <v>2595</v>
      </c>
      <c r="H63" s="296">
        <f t="shared" si="79"/>
        <v>5188</v>
      </c>
      <c r="I63" s="123">
        <f t="shared" si="80"/>
        <v>8.9000839630562609</v>
      </c>
      <c r="J63" s="3"/>
      <c r="K63" s="6"/>
      <c r="L63" s="22" t="s">
        <v>12</v>
      </c>
      <c r="M63" s="39">
        <f t="shared" si="81"/>
        <v>403890</v>
      </c>
      <c r="N63" s="37">
        <f t="shared" si="81"/>
        <v>407951</v>
      </c>
      <c r="O63" s="301">
        <f t="shared" si="84"/>
        <v>811841</v>
      </c>
      <c r="P63" s="38">
        <f>P11+P37</f>
        <v>0</v>
      </c>
      <c r="Q63" s="303">
        <f>+O63+P63</f>
        <v>811841</v>
      </c>
      <c r="R63" s="39">
        <f t="shared" si="82"/>
        <v>455646</v>
      </c>
      <c r="S63" s="37">
        <f t="shared" si="82"/>
        <v>455796</v>
      </c>
      <c r="T63" s="301">
        <f t="shared" si="85"/>
        <v>911442</v>
      </c>
      <c r="U63" s="38">
        <f>U11+U37</f>
        <v>0</v>
      </c>
      <c r="V63" s="303">
        <f>+T63+U63</f>
        <v>911442</v>
      </c>
      <c r="W63" s="40">
        <f t="shared" si="83"/>
        <v>12.268535341279874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79"/>
        <v>6600</v>
      </c>
      <c r="D64" s="129">
        <f t="shared" si="79"/>
        <v>6602</v>
      </c>
      <c r="E64" s="300">
        <f t="shared" si="79"/>
        <v>13202</v>
      </c>
      <c r="F64" s="127">
        <f t="shared" si="79"/>
        <v>7559</v>
      </c>
      <c r="G64" s="129">
        <f t="shared" si="79"/>
        <v>7558</v>
      </c>
      <c r="H64" s="300">
        <f t="shared" si="79"/>
        <v>15117</v>
      </c>
      <c r="I64" s="130">
        <f>IF(E64=0,0,((H64/E64)-1)*100)</f>
        <v>14.505377973034395</v>
      </c>
      <c r="J64" s="3"/>
      <c r="L64" s="41" t="s">
        <v>57</v>
      </c>
      <c r="M64" s="45">
        <f t="shared" ref="M64:Q64" si="86">+M61+M62+M63</f>
        <v>1082747</v>
      </c>
      <c r="N64" s="43">
        <f t="shared" si="86"/>
        <v>1089856</v>
      </c>
      <c r="O64" s="302">
        <f t="shared" si="86"/>
        <v>2172603</v>
      </c>
      <c r="P64" s="43">
        <f t="shared" si="86"/>
        <v>125</v>
      </c>
      <c r="Q64" s="302">
        <f t="shared" si="86"/>
        <v>2172728</v>
      </c>
      <c r="R64" s="45">
        <f t="shared" ref="R64:V64" si="87">+R61+R62+R63</f>
        <v>1266378</v>
      </c>
      <c r="S64" s="43">
        <f t="shared" si="87"/>
        <v>1270640</v>
      </c>
      <c r="T64" s="302">
        <f t="shared" si="87"/>
        <v>2537018</v>
      </c>
      <c r="U64" s="43">
        <f t="shared" si="87"/>
        <v>123</v>
      </c>
      <c r="V64" s="302">
        <f t="shared" si="87"/>
        <v>2537141</v>
      </c>
      <c r="W64" s="46">
        <f>IF(Q64=0,0,((V64/Q64)-1)*100)</f>
        <v>16.772140829408922</v>
      </c>
    </row>
    <row r="65" spans="1:23" ht="14.25" thickTop="1" thickBot="1" x14ac:dyDescent="0.25">
      <c r="A65" s="3" t="str">
        <f t="shared" si="11"/>
        <v xml:space="preserve"> </v>
      </c>
      <c r="B65" s="106" t="s">
        <v>13</v>
      </c>
      <c r="C65" s="120">
        <f t="shared" si="79"/>
        <v>2438</v>
      </c>
      <c r="D65" s="122">
        <f t="shared" si="79"/>
        <v>2440</v>
      </c>
      <c r="E65" s="296">
        <f t="shared" si="79"/>
        <v>4878</v>
      </c>
      <c r="F65" s="120">
        <f t="shared" si="79"/>
        <v>2606</v>
      </c>
      <c r="G65" s="122">
        <f t="shared" si="79"/>
        <v>2606</v>
      </c>
      <c r="H65" s="296">
        <f t="shared" si="79"/>
        <v>5212</v>
      </c>
      <c r="I65" s="123">
        <f t="shared" ref="I65" si="88">IF(E65=0,0,((H65/E65)-1)*100)</f>
        <v>6.8470684706847029</v>
      </c>
      <c r="J65" s="3"/>
      <c r="L65" s="13" t="s">
        <v>13</v>
      </c>
      <c r="M65" s="39">
        <f>+M13+M39</f>
        <v>414108</v>
      </c>
      <c r="N65" s="37">
        <f>+N13+N39</f>
        <v>414747</v>
      </c>
      <c r="O65" s="301">
        <f t="shared" ref="O65" si="89">SUM(M65:N65)</f>
        <v>828855</v>
      </c>
      <c r="P65" s="38">
        <f>P13+P39</f>
        <v>131</v>
      </c>
      <c r="Q65" s="303">
        <f>+O65+P65</f>
        <v>828986</v>
      </c>
      <c r="R65" s="39">
        <f>+R13+R39</f>
        <v>440388</v>
      </c>
      <c r="S65" s="37">
        <f>+S13+S39</f>
        <v>443651</v>
      </c>
      <c r="T65" s="301">
        <f t="shared" ref="T65" si="90">SUM(R65:S65)</f>
        <v>884039</v>
      </c>
      <c r="U65" s="38">
        <f>U13+U39</f>
        <v>0</v>
      </c>
      <c r="V65" s="303">
        <f>+T65+U65</f>
        <v>884039</v>
      </c>
      <c r="W65" s="40">
        <f t="shared" ref="W65" si="91">IF(Q65=0,0,((V65/Q65)-1)*100)</f>
        <v>6.6410047938083361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27">
        <f>+C64+C65</f>
        <v>9038</v>
      </c>
      <c r="D66" s="129">
        <f t="shared" ref="D66" si="92">+D64+D65</f>
        <v>9042</v>
      </c>
      <c r="E66" s="300">
        <f t="shared" ref="E66" si="93">+E64+E65</f>
        <v>18080</v>
      </c>
      <c r="F66" s="127">
        <f t="shared" ref="F66" si="94">+F64+F65</f>
        <v>10165</v>
      </c>
      <c r="G66" s="129">
        <f t="shared" ref="G66" si="95">+G64+G65</f>
        <v>10164</v>
      </c>
      <c r="H66" s="300">
        <f t="shared" ref="H66" si="96">+H64+H65</f>
        <v>20329</v>
      </c>
      <c r="I66" s="130">
        <f>IF(E66=0,0,((H66/E66)-1)*100)</f>
        <v>12.439159292035406</v>
      </c>
      <c r="J66" s="3"/>
      <c r="L66" s="41" t="s">
        <v>66</v>
      </c>
      <c r="M66" s="45">
        <f>+M64+M65</f>
        <v>1496855</v>
      </c>
      <c r="N66" s="43">
        <f t="shared" ref="N66" si="97">+N64+N65</f>
        <v>1504603</v>
      </c>
      <c r="O66" s="302">
        <f t="shared" ref="O66" si="98">+O64+O65</f>
        <v>3001458</v>
      </c>
      <c r="P66" s="43">
        <f t="shared" ref="P66" si="99">+P64+P65</f>
        <v>256</v>
      </c>
      <c r="Q66" s="302">
        <f t="shared" ref="Q66" si="100">+Q64+Q65</f>
        <v>3001714</v>
      </c>
      <c r="R66" s="45">
        <f t="shared" ref="R66" si="101">+R64+R65</f>
        <v>1706766</v>
      </c>
      <c r="S66" s="43">
        <f t="shared" ref="S66" si="102">+S64+S65</f>
        <v>1714291</v>
      </c>
      <c r="T66" s="302">
        <f t="shared" ref="T66" si="103">+T64+T65</f>
        <v>3421057</v>
      </c>
      <c r="U66" s="43">
        <f t="shared" ref="U66" si="104">+U64+U65</f>
        <v>123</v>
      </c>
      <c r="V66" s="302">
        <f t="shared" ref="V66" si="105">+V64+V65</f>
        <v>3421180</v>
      </c>
      <c r="W66" s="46">
        <f>IF(Q66=0,0,((V66/Q66)-1)*100)</f>
        <v>13.974216064555112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20">
        <f t="shared" ref="C67:E68" si="106">+C15+C41</f>
        <v>2222</v>
      </c>
      <c r="D67" s="122">
        <f t="shared" si="106"/>
        <v>2222</v>
      </c>
      <c r="E67" s="296">
        <f t="shared" si="106"/>
        <v>4444</v>
      </c>
      <c r="F67" s="120"/>
      <c r="G67" s="122"/>
      <c r="H67" s="296"/>
      <c r="I67" s="123"/>
      <c r="J67" s="3"/>
      <c r="L67" s="13" t="s">
        <v>14</v>
      </c>
      <c r="M67" s="39">
        <f>+M15+M41</f>
        <v>370028</v>
      </c>
      <c r="N67" s="37">
        <f>+N15+N41</f>
        <v>376819</v>
      </c>
      <c r="O67" s="301">
        <f>SUM(M67:N67)</f>
        <v>746847</v>
      </c>
      <c r="P67" s="38">
        <f>P15+P41</f>
        <v>0</v>
      </c>
      <c r="Q67" s="303">
        <f>+O67+P67</f>
        <v>746847</v>
      </c>
      <c r="R67" s="39"/>
      <c r="S67" s="37"/>
      <c r="T67" s="301"/>
      <c r="U67" s="38"/>
      <c r="V67" s="303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20">
        <f t="shared" si="106"/>
        <v>2390</v>
      </c>
      <c r="D68" s="122">
        <f t="shared" si="106"/>
        <v>2389</v>
      </c>
      <c r="E68" s="296">
        <f t="shared" si="106"/>
        <v>4779</v>
      </c>
      <c r="F68" s="120"/>
      <c r="G68" s="122"/>
      <c r="H68" s="296"/>
      <c r="I68" s="123"/>
      <c r="J68" s="3"/>
      <c r="L68" s="13" t="s">
        <v>15</v>
      </c>
      <c r="M68" s="39">
        <f>+M16+M42</f>
        <v>391094</v>
      </c>
      <c r="N68" s="37">
        <f>+N16+N42</f>
        <v>404227</v>
      </c>
      <c r="O68" s="301">
        <f>SUM(M68:N68)</f>
        <v>795321</v>
      </c>
      <c r="P68" s="38">
        <f>P16+P42</f>
        <v>130</v>
      </c>
      <c r="Q68" s="303">
        <f>+O68+P68</f>
        <v>795451</v>
      </c>
      <c r="R68" s="39"/>
      <c r="S68" s="37"/>
      <c r="T68" s="301"/>
      <c r="U68" s="38"/>
      <c r="V68" s="303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27">
        <f t="shared" ref="C69:E69" si="107">+C65+C67+C68</f>
        <v>7050</v>
      </c>
      <c r="D69" s="129">
        <f t="shared" si="107"/>
        <v>7051</v>
      </c>
      <c r="E69" s="300">
        <f t="shared" si="107"/>
        <v>14101</v>
      </c>
      <c r="F69" s="127"/>
      <c r="G69" s="129"/>
      <c r="H69" s="300"/>
      <c r="I69" s="130"/>
      <c r="J69" s="3"/>
      <c r="L69" s="41" t="s">
        <v>61</v>
      </c>
      <c r="M69" s="43">
        <f t="shared" ref="M69:Q69" si="108">+M65+M67+M68</f>
        <v>1175230</v>
      </c>
      <c r="N69" s="472">
        <f t="shared" si="108"/>
        <v>1195793</v>
      </c>
      <c r="O69" s="476">
        <f t="shared" si="108"/>
        <v>2371023</v>
      </c>
      <c r="P69" s="485">
        <f t="shared" si="108"/>
        <v>261</v>
      </c>
      <c r="Q69" s="302">
        <f t="shared" si="108"/>
        <v>2371284</v>
      </c>
      <c r="R69" s="43"/>
      <c r="S69" s="472"/>
      <c r="T69" s="476"/>
      <c r="U69" s="485"/>
      <c r="V69" s="302"/>
      <c r="W69" s="46"/>
    </row>
    <row r="70" spans="1:23" ht="13.5" thickTop="1" x14ac:dyDescent="0.2">
      <c r="A70" s="3" t="str">
        <f t="shared" ref="A70" si="109">IF(ISERROR(F70/G70)," ",IF(F70/G70&gt;0.5,IF(F70/G70&lt;1.5," ","NOT OK"),"NOT OK"))</f>
        <v xml:space="preserve"> </v>
      </c>
      <c r="B70" s="106" t="s">
        <v>16</v>
      </c>
      <c r="C70" s="120">
        <f t="shared" ref="C70:E72" si="110">+C18+C44</f>
        <v>2220</v>
      </c>
      <c r="D70" s="122">
        <f t="shared" si="110"/>
        <v>2220</v>
      </c>
      <c r="E70" s="296">
        <f t="shared" si="110"/>
        <v>4440</v>
      </c>
      <c r="F70" s="120"/>
      <c r="G70" s="122"/>
      <c r="H70" s="296"/>
      <c r="I70" s="123"/>
      <c r="J70" s="7"/>
      <c r="L70" s="13" t="s">
        <v>16</v>
      </c>
      <c r="M70" s="39">
        <f t="shared" ref="M70:N72" si="111">+M18+M44</f>
        <v>370382</v>
      </c>
      <c r="N70" s="37">
        <f t="shared" si="111"/>
        <v>369056</v>
      </c>
      <c r="O70" s="301">
        <f t="shared" ref="O70" si="112">SUM(M70:N70)</f>
        <v>739438</v>
      </c>
      <c r="P70" s="38">
        <f>P18+P44</f>
        <v>145</v>
      </c>
      <c r="Q70" s="303">
        <f>+O70+P70</f>
        <v>739583</v>
      </c>
      <c r="R70" s="39"/>
      <c r="S70" s="37"/>
      <c r="T70" s="301"/>
      <c r="U70" s="38"/>
      <c r="V70" s="303"/>
      <c r="W70" s="40"/>
    </row>
    <row r="71" spans="1:23" x14ac:dyDescent="0.2">
      <c r="A71" s="3" t="str">
        <f t="shared" ref="A71" si="113">IF(ISERROR(F71/G71)," ",IF(F71/G71&gt;0.5,IF(F71/G71&lt;1.5," ","NOT OK"),"NOT OK"))</f>
        <v xml:space="preserve"> </v>
      </c>
      <c r="B71" s="106" t="s">
        <v>17</v>
      </c>
      <c r="C71" s="120">
        <f t="shared" si="110"/>
        <v>2275</v>
      </c>
      <c r="D71" s="122">
        <f t="shared" si="110"/>
        <v>2276</v>
      </c>
      <c r="E71" s="296">
        <f t="shared" si="110"/>
        <v>4551</v>
      </c>
      <c r="F71" s="120"/>
      <c r="G71" s="122"/>
      <c r="H71" s="296"/>
      <c r="I71" s="123"/>
      <c r="J71" s="3"/>
      <c r="L71" s="13" t="s">
        <v>17</v>
      </c>
      <c r="M71" s="39">
        <f t="shared" si="111"/>
        <v>357170</v>
      </c>
      <c r="N71" s="37">
        <f t="shared" si="111"/>
        <v>360057</v>
      </c>
      <c r="O71" s="301">
        <f>SUM(M71:N71)</f>
        <v>717227</v>
      </c>
      <c r="P71" s="140">
        <f>P19+P45</f>
        <v>0</v>
      </c>
      <c r="Q71" s="301">
        <f>+O71+P71</f>
        <v>717227</v>
      </c>
      <c r="R71" s="39"/>
      <c r="S71" s="37"/>
      <c r="T71" s="301"/>
      <c r="U71" s="140"/>
      <c r="V71" s="301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20">
        <f t="shared" si="110"/>
        <v>2267</v>
      </c>
      <c r="D72" s="122">
        <f t="shared" si="110"/>
        <v>2263</v>
      </c>
      <c r="E72" s="296">
        <f t="shared" si="110"/>
        <v>4530</v>
      </c>
      <c r="F72" s="120"/>
      <c r="G72" s="122"/>
      <c r="H72" s="296"/>
      <c r="I72" s="123"/>
      <c r="J72" s="3"/>
      <c r="L72" s="13" t="s">
        <v>18</v>
      </c>
      <c r="M72" s="39">
        <f t="shared" si="111"/>
        <v>372305</v>
      </c>
      <c r="N72" s="37">
        <f t="shared" si="111"/>
        <v>373647</v>
      </c>
      <c r="O72" s="301">
        <f>SUM(M72:N72)</f>
        <v>745952</v>
      </c>
      <c r="P72" s="140">
        <f>P20+P46</f>
        <v>0</v>
      </c>
      <c r="Q72" s="301">
        <f>+O72+P72</f>
        <v>745952</v>
      </c>
      <c r="R72" s="39"/>
      <c r="S72" s="37"/>
      <c r="T72" s="301"/>
      <c r="U72" s="140"/>
      <c r="V72" s="301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27">
        <f t="shared" ref="C73:E73" si="114">+C70+C71+C72</f>
        <v>6762</v>
      </c>
      <c r="D73" s="135">
        <f t="shared" si="114"/>
        <v>6759</v>
      </c>
      <c r="E73" s="333">
        <f t="shared" si="114"/>
        <v>13521</v>
      </c>
      <c r="F73" s="127"/>
      <c r="G73" s="135"/>
      <c r="H73" s="333"/>
      <c r="I73" s="130"/>
      <c r="J73" s="3"/>
      <c r="K73" s="10"/>
      <c r="L73" s="47" t="s">
        <v>19</v>
      </c>
      <c r="M73" s="49">
        <f t="shared" ref="M73:Q73" si="115">+M70+M71+M72</f>
        <v>1099857</v>
      </c>
      <c r="N73" s="473">
        <f t="shared" si="115"/>
        <v>1102760</v>
      </c>
      <c r="O73" s="483">
        <f t="shared" si="115"/>
        <v>2202617</v>
      </c>
      <c r="P73" s="486">
        <f t="shared" si="115"/>
        <v>145</v>
      </c>
      <c r="Q73" s="331">
        <f t="shared" si="115"/>
        <v>2202762</v>
      </c>
      <c r="R73" s="49"/>
      <c r="S73" s="473"/>
      <c r="T73" s="483"/>
      <c r="U73" s="486"/>
      <c r="V73" s="331"/>
      <c r="W73" s="50"/>
    </row>
    <row r="74" spans="1:23" ht="13.5" thickTop="1" x14ac:dyDescent="0.2">
      <c r="A74" s="3" t="str">
        <f>IF(ISERROR(F74/G74)," ",IF(F74/G74&gt;0.5,IF(F74/G74&lt;1.5," ","NOT OK"),"NOT OK"))</f>
        <v xml:space="preserve"> </v>
      </c>
      <c r="B74" s="106" t="s">
        <v>20</v>
      </c>
      <c r="C74" s="120">
        <f t="shared" ref="C74:E78" si="116">+C22+C48</f>
        <v>2348</v>
      </c>
      <c r="D74" s="122">
        <f t="shared" si="116"/>
        <v>2350</v>
      </c>
      <c r="E74" s="297">
        <f t="shared" si="116"/>
        <v>4698</v>
      </c>
      <c r="F74" s="120"/>
      <c r="G74" s="122"/>
      <c r="H74" s="297"/>
      <c r="I74" s="123"/>
      <c r="J74" s="3"/>
      <c r="L74" s="13" t="s">
        <v>21</v>
      </c>
      <c r="M74" s="39">
        <f t="shared" ref="M74:N76" si="117">+M22+M48</f>
        <v>384576</v>
      </c>
      <c r="N74" s="37">
        <f t="shared" si="117"/>
        <v>388276</v>
      </c>
      <c r="O74" s="301">
        <f>SUM(M74:N74)</f>
        <v>772852</v>
      </c>
      <c r="P74" s="140">
        <f>P22+P48</f>
        <v>152</v>
      </c>
      <c r="Q74" s="301">
        <f>+O74+P74</f>
        <v>773004</v>
      </c>
      <c r="R74" s="39"/>
      <c r="S74" s="37"/>
      <c r="T74" s="301"/>
      <c r="U74" s="140"/>
      <c r="V74" s="301"/>
      <c r="W74" s="40"/>
    </row>
    <row r="75" spans="1:23" x14ac:dyDescent="0.2">
      <c r="A75" s="3" t="str">
        <f t="shared" ref="A75" si="118">IF(ISERROR(F75/G75)," ",IF(F75/G75&gt;0.5,IF(F75/G75&lt;1.5," ","NOT OK"),"NOT OK"))</f>
        <v xml:space="preserve"> </v>
      </c>
      <c r="B75" s="106" t="s">
        <v>22</v>
      </c>
      <c r="C75" s="120">
        <f t="shared" si="116"/>
        <v>2469</v>
      </c>
      <c r="D75" s="122">
        <f t="shared" si="116"/>
        <v>2468</v>
      </c>
      <c r="E75" s="298">
        <f t="shared" si="116"/>
        <v>4937</v>
      </c>
      <c r="F75" s="120"/>
      <c r="G75" s="122"/>
      <c r="H75" s="298"/>
      <c r="I75" s="123"/>
      <c r="J75" s="9"/>
      <c r="L75" s="13" t="s">
        <v>22</v>
      </c>
      <c r="M75" s="39">
        <f t="shared" si="117"/>
        <v>395551</v>
      </c>
      <c r="N75" s="37">
        <f t="shared" si="117"/>
        <v>400551</v>
      </c>
      <c r="O75" s="301">
        <f t="shared" ref="O75:O76" si="119">SUM(M75:N75)</f>
        <v>796102</v>
      </c>
      <c r="P75" s="140">
        <f>P23+P49</f>
        <v>0</v>
      </c>
      <c r="Q75" s="301">
        <f>+O75+P75</f>
        <v>796102</v>
      </c>
      <c r="R75" s="39"/>
      <c r="S75" s="37"/>
      <c r="T75" s="301"/>
      <c r="U75" s="140"/>
      <c r="V75" s="301"/>
      <c r="W75" s="40"/>
    </row>
    <row r="76" spans="1:23" ht="13.5" thickBot="1" x14ac:dyDescent="0.25">
      <c r="A76" s="3" t="str">
        <f t="shared" ref="A76" si="120">IF(ISERROR(F76/G76)," ",IF(F76/G76&gt;0.5,IF(F76/G76&lt;1.5," ","NOT OK"),"NOT OK"))</f>
        <v xml:space="preserve"> </v>
      </c>
      <c r="B76" s="106" t="s">
        <v>23</v>
      </c>
      <c r="C76" s="120">
        <f t="shared" si="116"/>
        <v>2437</v>
      </c>
      <c r="D76" s="136">
        <f t="shared" si="116"/>
        <v>2441</v>
      </c>
      <c r="E76" s="299">
        <f t="shared" si="116"/>
        <v>4878</v>
      </c>
      <c r="F76" s="120"/>
      <c r="G76" s="136"/>
      <c r="H76" s="299"/>
      <c r="I76" s="137"/>
      <c r="J76" s="3"/>
      <c r="L76" s="13" t="s">
        <v>23</v>
      </c>
      <c r="M76" s="39">
        <f t="shared" si="117"/>
        <v>374812</v>
      </c>
      <c r="N76" s="37">
        <f t="shared" si="117"/>
        <v>381845</v>
      </c>
      <c r="O76" s="301">
        <f t="shared" si="119"/>
        <v>756657</v>
      </c>
      <c r="P76" s="38">
        <f>P24+P50</f>
        <v>0</v>
      </c>
      <c r="Q76" s="303">
        <f>+O76+P76</f>
        <v>756657</v>
      </c>
      <c r="R76" s="39"/>
      <c r="S76" s="37"/>
      <c r="T76" s="301"/>
      <c r="U76" s="38"/>
      <c r="V76" s="303"/>
      <c r="W76" s="40"/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40</v>
      </c>
      <c r="C77" s="127">
        <f t="shared" si="116"/>
        <v>7254</v>
      </c>
      <c r="D77" s="127">
        <f t="shared" si="116"/>
        <v>7259</v>
      </c>
      <c r="E77" s="127">
        <f t="shared" si="116"/>
        <v>14513</v>
      </c>
      <c r="F77" s="127"/>
      <c r="G77" s="127"/>
      <c r="H77" s="127"/>
      <c r="I77" s="130"/>
      <c r="J77" s="3"/>
      <c r="L77" s="470" t="s">
        <v>40</v>
      </c>
      <c r="M77" s="43">
        <f t="shared" ref="M77:Q77" si="121">+M74+M75+M76</f>
        <v>1154939</v>
      </c>
      <c r="N77" s="472">
        <f t="shared" si="121"/>
        <v>1170672</v>
      </c>
      <c r="O77" s="476">
        <f t="shared" si="121"/>
        <v>2325611</v>
      </c>
      <c r="P77" s="485">
        <f t="shared" si="121"/>
        <v>152</v>
      </c>
      <c r="Q77" s="302">
        <f t="shared" si="121"/>
        <v>2325763</v>
      </c>
      <c r="R77" s="43"/>
      <c r="S77" s="472"/>
      <c r="T77" s="476"/>
      <c r="U77" s="485"/>
      <c r="V77" s="302"/>
      <c r="W77" s="46"/>
    </row>
    <row r="78" spans="1:23" ht="14.25" thickTop="1" thickBot="1" x14ac:dyDescent="0.25">
      <c r="A78" s="3" t="str">
        <f>IF(ISERROR(F78/G78)," ",IF(F78/G78&gt;0.5,IF(F78/G78&lt;1.5," ","NOT OK"),"NOT OK"))</f>
        <v xml:space="preserve"> </v>
      </c>
      <c r="B78" s="126" t="s">
        <v>63</v>
      </c>
      <c r="C78" s="127">
        <f t="shared" si="116"/>
        <v>27666</v>
      </c>
      <c r="D78" s="129">
        <f t="shared" si="116"/>
        <v>27671</v>
      </c>
      <c r="E78" s="300">
        <f t="shared" si="116"/>
        <v>55337</v>
      </c>
      <c r="F78" s="127"/>
      <c r="G78" s="129"/>
      <c r="H78" s="300"/>
      <c r="I78" s="130"/>
      <c r="J78" s="3"/>
      <c r="L78" s="470" t="s">
        <v>63</v>
      </c>
      <c r="M78" s="43">
        <f t="shared" ref="M78:Q78" si="122">+M64+M69+M73+M77</f>
        <v>4512773</v>
      </c>
      <c r="N78" s="472">
        <f t="shared" si="122"/>
        <v>4559081</v>
      </c>
      <c r="O78" s="476">
        <f t="shared" si="122"/>
        <v>9071854</v>
      </c>
      <c r="P78" s="485">
        <f t="shared" si="122"/>
        <v>683</v>
      </c>
      <c r="Q78" s="302">
        <f t="shared" si="122"/>
        <v>9072537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customHeight="1" thickTop="1" x14ac:dyDescent="0.2">
      <c r="J80" s="3"/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0:23" ht="13.5" customHeight="1" thickBot="1" x14ac:dyDescent="0.25">
      <c r="J81" s="3"/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0:23" ht="13.5" customHeight="1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0:23" ht="13.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58" t="s">
        <v>2</v>
      </c>
    </row>
    <row r="84" spans="10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63" t="s">
        <v>4</v>
      </c>
    </row>
    <row r="85" spans="10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69"/>
    </row>
    <row r="86" spans="10:23" ht="6.7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0:23" x14ac:dyDescent="0.2">
      <c r="L87" s="59" t="s">
        <v>10</v>
      </c>
      <c r="M87" s="75">
        <v>1288</v>
      </c>
      <c r="N87" s="76">
        <v>1162</v>
      </c>
      <c r="O87" s="174">
        <f>M87+N87</f>
        <v>2450</v>
      </c>
      <c r="P87" s="77">
        <v>0</v>
      </c>
      <c r="Q87" s="174">
        <f t="shared" ref="Q87" si="123">O87+P87</f>
        <v>2450</v>
      </c>
      <c r="R87" s="75">
        <v>1388</v>
      </c>
      <c r="S87" s="76">
        <v>961</v>
      </c>
      <c r="T87" s="174">
        <f>R87+S87</f>
        <v>2349</v>
      </c>
      <c r="U87" s="77">
        <v>0</v>
      </c>
      <c r="V87" s="174">
        <f t="shared" ref="V87" si="124">T87+U87</f>
        <v>2349</v>
      </c>
      <c r="W87" s="78">
        <f>IF(Q87=0,0,((V87/Q87)-1)*100)</f>
        <v>-4.1224489795918418</v>
      </c>
    </row>
    <row r="88" spans="10:23" x14ac:dyDescent="0.2">
      <c r="L88" s="59" t="s">
        <v>11</v>
      </c>
      <c r="M88" s="75">
        <v>1342</v>
      </c>
      <c r="N88" s="76">
        <v>1215</v>
      </c>
      <c r="O88" s="174">
        <f>M88+N88</f>
        <v>2557</v>
      </c>
      <c r="P88" s="77">
        <v>0</v>
      </c>
      <c r="Q88" s="174">
        <f>O88+P88</f>
        <v>2557</v>
      </c>
      <c r="R88" s="75">
        <v>1555</v>
      </c>
      <c r="S88" s="76">
        <v>1078</v>
      </c>
      <c r="T88" s="174">
        <f>R88+S88</f>
        <v>2633</v>
      </c>
      <c r="U88" s="77">
        <v>0</v>
      </c>
      <c r="V88" s="174">
        <f>T88+U88</f>
        <v>2633</v>
      </c>
      <c r="W88" s="78">
        <f>IF(Q88=0,0,((V88/Q88)-1)*100)</f>
        <v>2.9722330856472468</v>
      </c>
    </row>
    <row r="89" spans="10:23" ht="13.5" thickBot="1" x14ac:dyDescent="0.25">
      <c r="L89" s="64" t="s">
        <v>12</v>
      </c>
      <c r="M89" s="75">
        <v>1479</v>
      </c>
      <c r="N89" s="76">
        <v>1143</v>
      </c>
      <c r="O89" s="174">
        <f>M89+N89</f>
        <v>2622</v>
      </c>
      <c r="P89" s="77">
        <v>0</v>
      </c>
      <c r="Q89" s="174">
        <f t="shared" ref="Q89" si="125">O89+P89</f>
        <v>2622</v>
      </c>
      <c r="R89" s="75">
        <v>1391</v>
      </c>
      <c r="S89" s="76">
        <v>1069</v>
      </c>
      <c r="T89" s="174">
        <f>R89+S89</f>
        <v>2460</v>
      </c>
      <c r="U89" s="77">
        <v>0</v>
      </c>
      <c r="V89" s="174">
        <f>T89+U89</f>
        <v>2460</v>
      </c>
      <c r="W89" s="78">
        <f>IF(Q89=0,0,((V89/Q89)-1)*100)</f>
        <v>-6.1784897025171652</v>
      </c>
    </row>
    <row r="90" spans="10:23" ht="14.25" thickTop="1" thickBot="1" x14ac:dyDescent="0.25">
      <c r="L90" s="79" t="s">
        <v>57</v>
      </c>
      <c r="M90" s="80">
        <f t="shared" ref="M90:Q90" si="126">+M87+M88+M89</f>
        <v>4109</v>
      </c>
      <c r="N90" s="81">
        <f t="shared" si="126"/>
        <v>3520</v>
      </c>
      <c r="O90" s="175">
        <f t="shared" si="126"/>
        <v>7629</v>
      </c>
      <c r="P90" s="80">
        <f t="shared" si="126"/>
        <v>0</v>
      </c>
      <c r="Q90" s="175">
        <f t="shared" si="126"/>
        <v>7629</v>
      </c>
      <c r="R90" s="80">
        <f t="shared" ref="R90:V90" si="127">+R87+R88+R89</f>
        <v>4334</v>
      </c>
      <c r="S90" s="81">
        <f t="shared" si="127"/>
        <v>3108</v>
      </c>
      <c r="T90" s="175">
        <f t="shared" si="127"/>
        <v>7442</v>
      </c>
      <c r="U90" s="80">
        <f t="shared" si="127"/>
        <v>0</v>
      </c>
      <c r="V90" s="175">
        <f t="shared" si="127"/>
        <v>7442</v>
      </c>
      <c r="W90" s="82">
        <f t="shared" ref="W90" si="128">IF(Q90=0,0,((V90/Q90)-1)*100)</f>
        <v>-2.4511731550661997</v>
      </c>
    </row>
    <row r="91" spans="10:23" ht="14.25" thickTop="1" thickBot="1" x14ac:dyDescent="0.25">
      <c r="L91" s="59" t="s">
        <v>13</v>
      </c>
      <c r="M91" s="75">
        <v>1393</v>
      </c>
      <c r="N91" s="76">
        <v>945</v>
      </c>
      <c r="O91" s="174">
        <f t="shared" ref="O91" si="129">+M91+N91</f>
        <v>2338</v>
      </c>
      <c r="P91" s="77">
        <v>0</v>
      </c>
      <c r="Q91" s="174">
        <f>O91+P91</f>
        <v>2338</v>
      </c>
      <c r="R91" s="75">
        <v>1333</v>
      </c>
      <c r="S91" s="76">
        <v>1013</v>
      </c>
      <c r="T91" s="174">
        <f t="shared" ref="T91" si="130">+R91+S91</f>
        <v>2346</v>
      </c>
      <c r="U91" s="77">
        <v>0</v>
      </c>
      <c r="V91" s="174">
        <f>T91+U91</f>
        <v>2346</v>
      </c>
      <c r="W91" s="78">
        <f t="shared" ref="W91:W92" si="131">IF(Q91=0,0,((V91/Q91)-1)*100)</f>
        <v>0.34217279726260763</v>
      </c>
    </row>
    <row r="92" spans="10:23" ht="14.25" thickTop="1" thickBot="1" x14ac:dyDescent="0.25">
      <c r="L92" s="79" t="s">
        <v>67</v>
      </c>
      <c r="M92" s="80">
        <f>+M90+M91</f>
        <v>5502</v>
      </c>
      <c r="N92" s="81">
        <f t="shared" ref="N92:V92" si="132">+N90+N91</f>
        <v>4465</v>
      </c>
      <c r="O92" s="175">
        <f t="shared" si="132"/>
        <v>9967</v>
      </c>
      <c r="P92" s="80">
        <f t="shared" si="132"/>
        <v>0</v>
      </c>
      <c r="Q92" s="175">
        <f t="shared" si="132"/>
        <v>9967</v>
      </c>
      <c r="R92" s="80">
        <f t="shared" si="132"/>
        <v>5667</v>
      </c>
      <c r="S92" s="81">
        <f t="shared" si="132"/>
        <v>4121</v>
      </c>
      <c r="T92" s="175">
        <f t="shared" si="132"/>
        <v>9788</v>
      </c>
      <c r="U92" s="80">
        <f t="shared" si="132"/>
        <v>0</v>
      </c>
      <c r="V92" s="175">
        <f t="shared" si="132"/>
        <v>9788</v>
      </c>
      <c r="W92" s="82">
        <f t="shared" si="131"/>
        <v>-1.795926557640215</v>
      </c>
    </row>
    <row r="93" spans="10:23" ht="13.5" thickTop="1" x14ac:dyDescent="0.2">
      <c r="L93" s="59" t="s">
        <v>14</v>
      </c>
      <c r="M93" s="75">
        <v>1068</v>
      </c>
      <c r="N93" s="76">
        <v>955</v>
      </c>
      <c r="O93" s="174">
        <f>+M93+N93</f>
        <v>2023</v>
      </c>
      <c r="P93" s="77">
        <v>0</v>
      </c>
      <c r="Q93" s="174">
        <f>O93+P93</f>
        <v>2023</v>
      </c>
      <c r="R93" s="75"/>
      <c r="S93" s="76"/>
      <c r="T93" s="174"/>
      <c r="U93" s="77"/>
      <c r="V93" s="174"/>
      <c r="W93" s="78"/>
    </row>
    <row r="94" spans="10:23" ht="13.5" thickBot="1" x14ac:dyDescent="0.25">
      <c r="L94" s="59" t="s">
        <v>15</v>
      </c>
      <c r="M94" s="75">
        <v>1465</v>
      </c>
      <c r="N94" s="76">
        <v>1183</v>
      </c>
      <c r="O94" s="174">
        <f>+M94+N94</f>
        <v>2648</v>
      </c>
      <c r="P94" s="77">
        <v>0</v>
      </c>
      <c r="Q94" s="174">
        <f>O94+P94</f>
        <v>2648</v>
      </c>
      <c r="R94" s="75"/>
      <c r="S94" s="76"/>
      <c r="T94" s="174"/>
      <c r="U94" s="77"/>
      <c r="V94" s="174"/>
      <c r="W94" s="78"/>
    </row>
    <row r="95" spans="10:23" ht="14.25" thickTop="1" thickBot="1" x14ac:dyDescent="0.25">
      <c r="L95" s="79" t="s">
        <v>61</v>
      </c>
      <c r="M95" s="80">
        <f t="shared" ref="M95:Q95" si="133">+M91+M93+M94</f>
        <v>3926</v>
      </c>
      <c r="N95" s="81">
        <f t="shared" si="133"/>
        <v>3083</v>
      </c>
      <c r="O95" s="175">
        <f t="shared" si="133"/>
        <v>7009</v>
      </c>
      <c r="P95" s="80">
        <f t="shared" si="133"/>
        <v>0</v>
      </c>
      <c r="Q95" s="175">
        <f t="shared" si="133"/>
        <v>7009</v>
      </c>
      <c r="R95" s="80"/>
      <c r="S95" s="81"/>
      <c r="T95" s="175"/>
      <c r="U95" s="80"/>
      <c r="V95" s="175"/>
      <c r="W95" s="82"/>
    </row>
    <row r="96" spans="10:23" ht="13.5" thickTop="1" x14ac:dyDescent="0.2">
      <c r="L96" s="59" t="s">
        <v>16</v>
      </c>
      <c r="M96" s="75">
        <v>1133</v>
      </c>
      <c r="N96" s="76">
        <v>1027</v>
      </c>
      <c r="O96" s="174">
        <f>+M96+N96</f>
        <v>2160</v>
      </c>
      <c r="P96" s="77">
        <v>0</v>
      </c>
      <c r="Q96" s="174">
        <f>O96+P96</f>
        <v>2160</v>
      </c>
      <c r="R96" s="75"/>
      <c r="S96" s="76"/>
      <c r="T96" s="174"/>
      <c r="U96" s="77"/>
      <c r="V96" s="174"/>
      <c r="W96" s="78"/>
    </row>
    <row r="97" spans="1:23" x14ac:dyDescent="0.2">
      <c r="L97" s="59" t="s">
        <v>17</v>
      </c>
      <c r="M97" s="75">
        <v>1192</v>
      </c>
      <c r="N97" s="76">
        <v>926</v>
      </c>
      <c r="O97" s="174">
        <f>+M97+N97</f>
        <v>2118</v>
      </c>
      <c r="P97" s="77">
        <v>0</v>
      </c>
      <c r="Q97" s="174">
        <f>O97+P97</f>
        <v>2118</v>
      </c>
      <c r="R97" s="75"/>
      <c r="S97" s="76"/>
      <c r="T97" s="174"/>
      <c r="U97" s="77"/>
      <c r="V97" s="174"/>
      <c r="W97" s="78"/>
    </row>
    <row r="98" spans="1:23" ht="13.5" thickBot="1" x14ac:dyDescent="0.25">
      <c r="L98" s="59" t="s">
        <v>18</v>
      </c>
      <c r="M98" s="75">
        <v>1192</v>
      </c>
      <c r="N98" s="76">
        <v>810</v>
      </c>
      <c r="O98" s="176">
        <f>+M98+N98</f>
        <v>2002</v>
      </c>
      <c r="P98" s="83">
        <v>0</v>
      </c>
      <c r="Q98" s="176">
        <f>O98+P98</f>
        <v>2002</v>
      </c>
      <c r="R98" s="75"/>
      <c r="S98" s="76"/>
      <c r="T98" s="176"/>
      <c r="U98" s="83"/>
      <c r="V98" s="176"/>
      <c r="W98" s="78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 t="shared" ref="M99:Q99" si="134">+M96+M97+M98</f>
        <v>3517</v>
      </c>
      <c r="N99" s="85">
        <f t="shared" si="134"/>
        <v>2763</v>
      </c>
      <c r="O99" s="177">
        <f t="shared" si="134"/>
        <v>6280</v>
      </c>
      <c r="P99" s="86">
        <f t="shared" si="134"/>
        <v>0</v>
      </c>
      <c r="Q99" s="177">
        <f t="shared" si="134"/>
        <v>6280</v>
      </c>
      <c r="R99" s="85"/>
      <c r="S99" s="85"/>
      <c r="T99" s="177"/>
      <c r="U99" s="86"/>
      <c r="V99" s="177"/>
      <c r="W99" s="87"/>
    </row>
    <row r="100" spans="1:23" ht="13.5" thickTop="1" x14ac:dyDescent="0.2">
      <c r="L100" s="59" t="s">
        <v>21</v>
      </c>
      <c r="M100" s="75">
        <v>1412</v>
      </c>
      <c r="N100" s="76">
        <v>802</v>
      </c>
      <c r="O100" s="176">
        <f>+M100+N100</f>
        <v>2214</v>
      </c>
      <c r="P100" s="88">
        <v>0</v>
      </c>
      <c r="Q100" s="176">
        <f>O100+P100</f>
        <v>2214</v>
      </c>
      <c r="R100" s="75"/>
      <c r="S100" s="76"/>
      <c r="T100" s="176"/>
      <c r="U100" s="88"/>
      <c r="V100" s="176"/>
      <c r="W100" s="78"/>
    </row>
    <row r="101" spans="1:23" x14ac:dyDescent="0.2">
      <c r="L101" s="59" t="s">
        <v>22</v>
      </c>
      <c r="M101" s="75">
        <v>1313</v>
      </c>
      <c r="N101" s="76">
        <v>832</v>
      </c>
      <c r="O101" s="176">
        <f t="shared" ref="O101" si="135">+M101+N101</f>
        <v>2145</v>
      </c>
      <c r="P101" s="77">
        <v>0</v>
      </c>
      <c r="Q101" s="176">
        <f>O101+P101</f>
        <v>2145</v>
      </c>
      <c r="R101" s="75"/>
      <c r="S101" s="76"/>
      <c r="T101" s="176"/>
      <c r="U101" s="77"/>
      <c r="V101" s="176"/>
      <c r="W101" s="78"/>
    </row>
    <row r="102" spans="1:23" ht="13.5" thickBot="1" x14ac:dyDescent="0.25">
      <c r="L102" s="59" t="s">
        <v>23</v>
      </c>
      <c r="M102" s="75">
        <v>1256</v>
      </c>
      <c r="N102" s="76">
        <v>899</v>
      </c>
      <c r="O102" s="176">
        <f>+M102+N102</f>
        <v>2155</v>
      </c>
      <c r="P102" s="77">
        <v>0</v>
      </c>
      <c r="Q102" s="176">
        <f>O102+P102</f>
        <v>2155</v>
      </c>
      <c r="R102" s="75"/>
      <c r="S102" s="76"/>
      <c r="T102" s="176"/>
      <c r="U102" s="77"/>
      <c r="V102" s="176"/>
      <c r="W102" s="78"/>
    </row>
    <row r="103" spans="1:23" ht="14.25" thickTop="1" thickBot="1" x14ac:dyDescent="0.25">
      <c r="L103" s="79" t="s">
        <v>40</v>
      </c>
      <c r="M103" s="80">
        <f t="shared" ref="M103:Q103" si="136">+M100+M101+M102</f>
        <v>3981</v>
      </c>
      <c r="N103" s="81">
        <f t="shared" si="136"/>
        <v>2533</v>
      </c>
      <c r="O103" s="175">
        <f t="shared" si="136"/>
        <v>6514</v>
      </c>
      <c r="P103" s="80">
        <f t="shared" si="136"/>
        <v>0</v>
      </c>
      <c r="Q103" s="175">
        <f t="shared" si="136"/>
        <v>6514</v>
      </c>
      <c r="R103" s="80"/>
      <c r="S103" s="81"/>
      <c r="T103" s="175"/>
      <c r="U103" s="80"/>
      <c r="V103" s="175"/>
      <c r="W103" s="82"/>
    </row>
    <row r="104" spans="1:23" ht="14.25" thickTop="1" thickBot="1" x14ac:dyDescent="0.25">
      <c r="L104" s="79" t="s">
        <v>63</v>
      </c>
      <c r="M104" s="80">
        <f t="shared" ref="M104:Q104" si="137">+M90+M95+M99+M103</f>
        <v>15533</v>
      </c>
      <c r="N104" s="81">
        <f t="shared" si="137"/>
        <v>11899</v>
      </c>
      <c r="O104" s="175">
        <f t="shared" si="137"/>
        <v>27432</v>
      </c>
      <c r="P104" s="80">
        <f t="shared" si="137"/>
        <v>0</v>
      </c>
      <c r="Q104" s="175">
        <f t="shared" si="137"/>
        <v>27432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customHeight="1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customHeight="1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3.5" customHeight="1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3.5" customHeight="1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58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90"/>
      <c r="Q110" s="61"/>
      <c r="R110" s="60"/>
      <c r="S110" s="54"/>
      <c r="T110" s="61"/>
      <c r="U110" s="90"/>
      <c r="V110" s="61"/>
      <c r="W110" s="63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91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91" t="s">
        <v>32</v>
      </c>
      <c r="V111" s="67" t="s">
        <v>7</v>
      </c>
      <c r="W111" s="69"/>
    </row>
    <row r="112" spans="1:23" ht="5.25" customHeight="1" thickTop="1" x14ac:dyDescent="0.2">
      <c r="L112" s="59"/>
      <c r="M112" s="70"/>
      <c r="N112" s="71"/>
      <c r="O112" s="72"/>
      <c r="P112" s="92"/>
      <c r="Q112" s="72"/>
      <c r="R112" s="70"/>
      <c r="S112" s="71"/>
      <c r="T112" s="72"/>
      <c r="U112" s="92"/>
      <c r="V112" s="72"/>
      <c r="W112" s="93"/>
    </row>
    <row r="113" spans="1:23" x14ac:dyDescent="0.2">
      <c r="L113" s="59" t="s">
        <v>10</v>
      </c>
      <c r="M113" s="75">
        <v>0</v>
      </c>
      <c r="N113" s="76">
        <v>1</v>
      </c>
      <c r="O113" s="174">
        <f>M113+N113</f>
        <v>1</v>
      </c>
      <c r="P113" s="94">
        <v>0</v>
      </c>
      <c r="Q113" s="174">
        <f>O113+P113</f>
        <v>1</v>
      </c>
      <c r="R113" s="75">
        <v>0</v>
      </c>
      <c r="S113" s="76">
        <v>0</v>
      </c>
      <c r="T113" s="174">
        <f>R113+S113</f>
        <v>0</v>
      </c>
      <c r="U113" s="94">
        <v>0</v>
      </c>
      <c r="V113" s="174">
        <f>T113+U113</f>
        <v>0</v>
      </c>
      <c r="W113" s="78">
        <f>IF(Q113=0,0,((V113/Q113)-1)*100)</f>
        <v>-100</v>
      </c>
    </row>
    <row r="114" spans="1:23" x14ac:dyDescent="0.2">
      <c r="L114" s="59" t="s">
        <v>11</v>
      </c>
      <c r="M114" s="75">
        <v>0</v>
      </c>
      <c r="N114" s="76">
        <v>0</v>
      </c>
      <c r="O114" s="174">
        <f>M114+N114</f>
        <v>0</v>
      </c>
      <c r="P114" s="94">
        <v>0</v>
      </c>
      <c r="Q114" s="174">
        <f>O114+P114</f>
        <v>0</v>
      </c>
      <c r="R114" s="75">
        <v>0</v>
      </c>
      <c r="S114" s="76">
        <v>0</v>
      </c>
      <c r="T114" s="174">
        <f>R114+S114</f>
        <v>0</v>
      </c>
      <c r="U114" s="94">
        <v>0</v>
      </c>
      <c r="V114" s="174">
        <f>T114+U114</f>
        <v>0</v>
      </c>
      <c r="W114" s="201">
        <f>IF(Q114=0,0,((V114/Q114)-1)*100)</f>
        <v>0</v>
      </c>
    </row>
    <row r="115" spans="1:23" ht="13.5" thickBot="1" x14ac:dyDescent="0.25">
      <c r="L115" s="64" t="s">
        <v>12</v>
      </c>
      <c r="M115" s="75">
        <v>0</v>
      </c>
      <c r="N115" s="76">
        <v>0</v>
      </c>
      <c r="O115" s="174">
        <f>M115+N115</f>
        <v>0</v>
      </c>
      <c r="P115" s="94">
        <v>0</v>
      </c>
      <c r="Q115" s="174">
        <f>O115+P115</f>
        <v>0</v>
      </c>
      <c r="R115" s="75">
        <v>0</v>
      </c>
      <c r="S115" s="76">
        <v>0</v>
      </c>
      <c r="T115" s="174">
        <f>R115+S115</f>
        <v>0</v>
      </c>
      <c r="U115" s="94">
        <v>0</v>
      </c>
      <c r="V115" s="174">
        <f>T115+U115</f>
        <v>0</v>
      </c>
      <c r="W115" s="201">
        <f>IF(Q115=0,0,((V115/Q115)-1)*100)</f>
        <v>0</v>
      </c>
    </row>
    <row r="116" spans="1:23" ht="14.25" thickTop="1" thickBot="1" x14ac:dyDescent="0.25">
      <c r="L116" s="79" t="s">
        <v>38</v>
      </c>
      <c r="M116" s="80">
        <f t="shared" ref="M116:Q116" si="138">+M113+M114+M115</f>
        <v>0</v>
      </c>
      <c r="N116" s="81">
        <f t="shared" si="138"/>
        <v>1</v>
      </c>
      <c r="O116" s="175">
        <f t="shared" si="138"/>
        <v>1</v>
      </c>
      <c r="P116" s="80">
        <f t="shared" si="138"/>
        <v>0</v>
      </c>
      <c r="Q116" s="175">
        <f t="shared" si="138"/>
        <v>1</v>
      </c>
      <c r="R116" s="80">
        <f t="shared" ref="R116:V116" si="139">+R113+R114+R115</f>
        <v>0</v>
      </c>
      <c r="S116" s="81">
        <f t="shared" si="139"/>
        <v>0</v>
      </c>
      <c r="T116" s="175">
        <f t="shared" si="139"/>
        <v>0</v>
      </c>
      <c r="U116" s="80">
        <f t="shared" si="139"/>
        <v>0</v>
      </c>
      <c r="V116" s="175">
        <f t="shared" si="139"/>
        <v>0</v>
      </c>
      <c r="W116" s="82">
        <f t="shared" ref="W116" si="140">IF(Q116=0,0,((V116/Q116)-1)*100)</f>
        <v>-100</v>
      </c>
    </row>
    <row r="117" spans="1:23" ht="14.25" thickTop="1" thickBot="1" x14ac:dyDescent="0.25">
      <c r="L117" s="59" t="s">
        <v>13</v>
      </c>
      <c r="M117" s="75">
        <v>0</v>
      </c>
      <c r="N117" s="76">
        <v>0</v>
      </c>
      <c r="O117" s="174">
        <f>M117+N117</f>
        <v>0</v>
      </c>
      <c r="P117" s="94">
        <v>0</v>
      </c>
      <c r="Q117" s="174">
        <f>O117+P117</f>
        <v>0</v>
      </c>
      <c r="R117" s="75">
        <v>0</v>
      </c>
      <c r="S117" s="76">
        <v>0</v>
      </c>
      <c r="T117" s="174">
        <f>R117+S117</f>
        <v>0</v>
      </c>
      <c r="U117" s="94">
        <v>0</v>
      </c>
      <c r="V117" s="174">
        <f>T117+U117</f>
        <v>0</v>
      </c>
      <c r="W117" s="201">
        <f t="shared" ref="W117:W118" si="141">IF(Q117=0,0,((V117/Q117)-1)*100)</f>
        <v>0</v>
      </c>
    </row>
    <row r="118" spans="1:23" ht="14.25" thickTop="1" thickBot="1" x14ac:dyDescent="0.25">
      <c r="L118" s="79" t="s">
        <v>67</v>
      </c>
      <c r="M118" s="80">
        <f>+M116+M117</f>
        <v>0</v>
      </c>
      <c r="N118" s="81">
        <f t="shared" ref="N118" si="142">+N116+N117</f>
        <v>1</v>
      </c>
      <c r="O118" s="175">
        <f t="shared" ref="O118" si="143">+O116+O117</f>
        <v>1</v>
      </c>
      <c r="P118" s="80">
        <f t="shared" ref="P118" si="144">+P116+P117</f>
        <v>0</v>
      </c>
      <c r="Q118" s="175">
        <f t="shared" ref="Q118" si="145">+Q116+Q117</f>
        <v>1</v>
      </c>
      <c r="R118" s="80">
        <f t="shared" ref="R118" si="146">+R116+R117</f>
        <v>0</v>
      </c>
      <c r="S118" s="81">
        <f t="shared" ref="S118" si="147">+S116+S117</f>
        <v>0</v>
      </c>
      <c r="T118" s="175">
        <f t="shared" ref="T118" si="148">+T116+T117</f>
        <v>0</v>
      </c>
      <c r="U118" s="80">
        <f t="shared" ref="U118" si="149">+U116+U117</f>
        <v>0</v>
      </c>
      <c r="V118" s="175">
        <f t="shared" ref="V118" si="150">+V116+V117</f>
        <v>0</v>
      </c>
      <c r="W118" s="82">
        <f t="shared" si="141"/>
        <v>-100</v>
      </c>
    </row>
    <row r="119" spans="1:23" ht="13.5" thickTop="1" x14ac:dyDescent="0.2">
      <c r="L119" s="59" t="s">
        <v>14</v>
      </c>
      <c r="M119" s="75">
        <v>0</v>
      </c>
      <c r="N119" s="76">
        <v>0</v>
      </c>
      <c r="O119" s="174">
        <f>M119+N119</f>
        <v>0</v>
      </c>
      <c r="P119" s="94">
        <v>0</v>
      </c>
      <c r="Q119" s="174">
        <f>O119+P119</f>
        <v>0</v>
      </c>
      <c r="R119" s="75"/>
      <c r="S119" s="76"/>
      <c r="T119" s="174"/>
      <c r="U119" s="94"/>
      <c r="V119" s="174"/>
      <c r="W119" s="201"/>
    </row>
    <row r="120" spans="1:23" ht="13.5" thickBot="1" x14ac:dyDescent="0.25">
      <c r="L120" s="59" t="s">
        <v>15</v>
      </c>
      <c r="M120" s="75">
        <v>0</v>
      </c>
      <c r="N120" s="76">
        <v>0</v>
      </c>
      <c r="O120" s="174">
        <f>M120+N120</f>
        <v>0</v>
      </c>
      <c r="P120" s="94">
        <v>0</v>
      </c>
      <c r="Q120" s="174">
        <f>O120+P120</f>
        <v>0</v>
      </c>
      <c r="R120" s="75"/>
      <c r="S120" s="76"/>
      <c r="T120" s="174"/>
      <c r="U120" s="94"/>
      <c r="V120" s="174"/>
      <c r="W120" s="201"/>
    </row>
    <row r="121" spans="1:23" ht="14.25" thickTop="1" thickBot="1" x14ac:dyDescent="0.25">
      <c r="L121" s="79" t="s">
        <v>61</v>
      </c>
      <c r="M121" s="80">
        <f t="shared" ref="M121:Q121" si="151">+M117+M119+M120</f>
        <v>0</v>
      </c>
      <c r="N121" s="81">
        <f t="shared" si="151"/>
        <v>0</v>
      </c>
      <c r="O121" s="175">
        <f t="shared" si="151"/>
        <v>0</v>
      </c>
      <c r="P121" s="80">
        <f t="shared" si="151"/>
        <v>0</v>
      </c>
      <c r="Q121" s="175">
        <f t="shared" si="151"/>
        <v>0</v>
      </c>
      <c r="R121" s="80"/>
      <c r="S121" s="81"/>
      <c r="T121" s="175"/>
      <c r="U121" s="80"/>
      <c r="V121" s="175"/>
      <c r="W121" s="336"/>
    </row>
    <row r="122" spans="1:23" ht="13.5" thickTop="1" x14ac:dyDescent="0.2">
      <c r="L122" s="59" t="s">
        <v>16</v>
      </c>
      <c r="M122" s="75">
        <v>0</v>
      </c>
      <c r="N122" s="76">
        <v>0</v>
      </c>
      <c r="O122" s="174">
        <f>SUM(M122:N122)</f>
        <v>0</v>
      </c>
      <c r="P122" s="94">
        <v>0</v>
      </c>
      <c r="Q122" s="174">
        <f>O122+P122</f>
        <v>0</v>
      </c>
      <c r="R122" s="75"/>
      <c r="S122" s="76"/>
      <c r="T122" s="174"/>
      <c r="U122" s="94"/>
      <c r="V122" s="174"/>
      <c r="W122" s="337"/>
    </row>
    <row r="123" spans="1:23" x14ac:dyDescent="0.2">
      <c r="L123" s="59" t="s">
        <v>17</v>
      </c>
      <c r="M123" s="75">
        <v>0</v>
      </c>
      <c r="N123" s="76">
        <v>0</v>
      </c>
      <c r="O123" s="174">
        <f>SUM(M123:N123)</f>
        <v>0</v>
      </c>
      <c r="P123" s="94">
        <v>0</v>
      </c>
      <c r="Q123" s="174">
        <f>O123+P123</f>
        <v>0</v>
      </c>
      <c r="R123" s="75"/>
      <c r="S123" s="76"/>
      <c r="T123" s="174"/>
      <c r="U123" s="94"/>
      <c r="V123" s="174"/>
      <c r="W123" s="337"/>
    </row>
    <row r="124" spans="1:23" ht="13.5" thickBot="1" x14ac:dyDescent="0.25">
      <c r="L124" s="59" t="s">
        <v>18</v>
      </c>
      <c r="M124" s="75">
        <v>0</v>
      </c>
      <c r="N124" s="76">
        <v>0</v>
      </c>
      <c r="O124" s="176">
        <f>SUM(M124:N124)</f>
        <v>0</v>
      </c>
      <c r="P124" s="96">
        <v>0</v>
      </c>
      <c r="Q124" s="174">
        <f>O124+P124</f>
        <v>0</v>
      </c>
      <c r="R124" s="75"/>
      <c r="S124" s="76"/>
      <c r="T124" s="176"/>
      <c r="U124" s="96"/>
      <c r="V124" s="174"/>
      <c r="W124" s="337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 t="shared" ref="M125:Q125" si="152">+M122+M123+M124</f>
        <v>0</v>
      </c>
      <c r="N125" s="85">
        <f t="shared" si="152"/>
        <v>0</v>
      </c>
      <c r="O125" s="177">
        <f t="shared" si="152"/>
        <v>0</v>
      </c>
      <c r="P125" s="86">
        <f t="shared" si="152"/>
        <v>0</v>
      </c>
      <c r="Q125" s="177">
        <f t="shared" si="152"/>
        <v>0</v>
      </c>
      <c r="R125" s="85"/>
      <c r="S125" s="85"/>
      <c r="T125" s="177"/>
      <c r="U125" s="86"/>
      <c r="V125" s="177"/>
      <c r="W125" s="502"/>
    </row>
    <row r="126" spans="1:23" ht="13.5" thickTop="1" x14ac:dyDescent="0.2">
      <c r="A126" s="326"/>
      <c r="K126" s="326"/>
      <c r="L126" s="59" t="s">
        <v>21</v>
      </c>
      <c r="M126" s="75">
        <v>0</v>
      </c>
      <c r="N126" s="76">
        <v>0</v>
      </c>
      <c r="O126" s="176">
        <f>SUM(M126:N126)</f>
        <v>0</v>
      </c>
      <c r="P126" s="97">
        <v>0</v>
      </c>
      <c r="Q126" s="174">
        <f>O126+P126</f>
        <v>0</v>
      </c>
      <c r="R126" s="75"/>
      <c r="S126" s="76"/>
      <c r="T126" s="176"/>
      <c r="U126" s="97"/>
      <c r="V126" s="174"/>
      <c r="W126" s="337"/>
    </row>
    <row r="127" spans="1:23" x14ac:dyDescent="0.2">
      <c r="A127" s="326"/>
      <c r="K127" s="326"/>
      <c r="L127" s="59" t="s">
        <v>22</v>
      </c>
      <c r="M127" s="75">
        <v>0</v>
      </c>
      <c r="N127" s="76">
        <v>0</v>
      </c>
      <c r="O127" s="176">
        <f>SUM(M127:N127)</f>
        <v>0</v>
      </c>
      <c r="P127" s="94">
        <v>0</v>
      </c>
      <c r="Q127" s="174">
        <f>O127+P127</f>
        <v>0</v>
      </c>
      <c r="R127" s="75"/>
      <c r="S127" s="76"/>
      <c r="T127" s="176"/>
      <c r="U127" s="94"/>
      <c r="V127" s="174"/>
      <c r="W127" s="337"/>
    </row>
    <row r="128" spans="1:23" ht="13.5" thickBot="1" x14ac:dyDescent="0.25">
      <c r="A128" s="326"/>
      <c r="K128" s="326"/>
      <c r="L128" s="59" t="s">
        <v>23</v>
      </c>
      <c r="M128" s="75"/>
      <c r="N128" s="76"/>
      <c r="O128" s="176">
        <f>SUM(M128:N128)</f>
        <v>0</v>
      </c>
      <c r="P128" s="94"/>
      <c r="Q128" s="174">
        <f>O128+P128</f>
        <v>0</v>
      </c>
      <c r="R128" s="75"/>
      <c r="S128" s="76"/>
      <c r="T128" s="176"/>
      <c r="U128" s="94"/>
      <c r="V128" s="174"/>
      <c r="W128" s="337"/>
    </row>
    <row r="129" spans="12:23" ht="14.25" thickTop="1" thickBot="1" x14ac:dyDescent="0.25">
      <c r="L129" s="79" t="s">
        <v>40</v>
      </c>
      <c r="M129" s="80">
        <f t="shared" ref="M129:Q129" si="153">+M126+M127+M128</f>
        <v>0</v>
      </c>
      <c r="N129" s="81">
        <f t="shared" si="153"/>
        <v>0</v>
      </c>
      <c r="O129" s="175">
        <f t="shared" si="153"/>
        <v>0</v>
      </c>
      <c r="P129" s="80">
        <f t="shared" si="153"/>
        <v>0</v>
      </c>
      <c r="Q129" s="175">
        <f t="shared" si="153"/>
        <v>0</v>
      </c>
      <c r="R129" s="80"/>
      <c r="S129" s="81"/>
      <c r="T129" s="175"/>
      <c r="U129" s="80"/>
      <c r="V129" s="175"/>
      <c r="W129" s="336"/>
    </row>
    <row r="130" spans="12:23" ht="14.25" thickTop="1" thickBot="1" x14ac:dyDescent="0.25">
      <c r="L130" s="79" t="s">
        <v>63</v>
      </c>
      <c r="M130" s="80">
        <f t="shared" ref="M130:Q130" si="154">+M116+M121+M125+M129</f>
        <v>0</v>
      </c>
      <c r="N130" s="81">
        <f t="shared" si="154"/>
        <v>1</v>
      </c>
      <c r="O130" s="175">
        <f t="shared" si="154"/>
        <v>1</v>
      </c>
      <c r="P130" s="80">
        <f t="shared" si="154"/>
        <v>0</v>
      </c>
      <c r="Q130" s="175">
        <f t="shared" si="154"/>
        <v>1</v>
      </c>
      <c r="R130" s="80"/>
      <c r="S130" s="81"/>
      <c r="T130" s="175"/>
      <c r="U130" s="80"/>
      <c r="V130" s="175"/>
      <c r="W130" s="336"/>
    </row>
    <row r="131" spans="12:23" ht="12.75" customHeight="1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2.75" customHeight="1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3.5" customHeight="1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3.5" customHeight="1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58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90"/>
      <c r="Q136" s="61"/>
      <c r="R136" s="60"/>
      <c r="S136" s="54"/>
      <c r="T136" s="61"/>
      <c r="U136" s="90"/>
      <c r="V136" s="61"/>
      <c r="W136" s="6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91" t="s">
        <v>32</v>
      </c>
      <c r="Q137" s="67" t="s">
        <v>7</v>
      </c>
      <c r="R137" s="65" t="s">
        <v>35</v>
      </c>
      <c r="S137" s="66" t="s">
        <v>36</v>
      </c>
      <c r="T137" s="67" t="s">
        <v>37</v>
      </c>
      <c r="U137" s="91" t="s">
        <v>32</v>
      </c>
      <c r="V137" s="67" t="s">
        <v>7</v>
      </c>
      <c r="W137" s="69"/>
    </row>
    <row r="138" spans="12:23" ht="5.25" customHeight="1" thickTop="1" x14ac:dyDescent="0.2">
      <c r="L138" s="59"/>
      <c r="M138" s="70"/>
      <c r="N138" s="71"/>
      <c r="O138" s="72"/>
      <c r="P138" s="92"/>
      <c r="Q138" s="72"/>
      <c r="R138" s="70"/>
      <c r="S138" s="71"/>
      <c r="T138" s="72"/>
      <c r="U138" s="92"/>
      <c r="V138" s="72"/>
      <c r="W138" s="93"/>
    </row>
    <row r="139" spans="12:23" x14ac:dyDescent="0.2">
      <c r="L139" s="59" t="s">
        <v>10</v>
      </c>
      <c r="M139" s="75">
        <f t="shared" ref="M139:N141" si="155">+M87+M113</f>
        <v>1288</v>
      </c>
      <c r="N139" s="76">
        <f t="shared" si="155"/>
        <v>1163</v>
      </c>
      <c r="O139" s="174">
        <f>M139+N139</f>
        <v>2451</v>
      </c>
      <c r="P139" s="94">
        <f>+P87+P113</f>
        <v>0</v>
      </c>
      <c r="Q139" s="174">
        <f>O139+P139</f>
        <v>2451</v>
      </c>
      <c r="R139" s="75">
        <f t="shared" ref="R139:S141" si="156">+R87+R113</f>
        <v>1388</v>
      </c>
      <c r="S139" s="76">
        <f t="shared" si="156"/>
        <v>961</v>
      </c>
      <c r="T139" s="174">
        <f>R139+S139</f>
        <v>2349</v>
      </c>
      <c r="U139" s="94">
        <f>+U87+U113</f>
        <v>0</v>
      </c>
      <c r="V139" s="174">
        <f>T139+U139</f>
        <v>2349</v>
      </c>
      <c r="W139" s="95">
        <f>IF(Q139=0,0,((V139/Q139)-1)*100)</f>
        <v>-4.1615667074663349</v>
      </c>
    </row>
    <row r="140" spans="12:23" x14ac:dyDescent="0.2">
      <c r="L140" s="59" t="s">
        <v>11</v>
      </c>
      <c r="M140" s="75">
        <f t="shared" si="155"/>
        <v>1342</v>
      </c>
      <c r="N140" s="76">
        <f t="shared" si="155"/>
        <v>1215</v>
      </c>
      <c r="O140" s="174">
        <f>M140+N140</f>
        <v>2557</v>
      </c>
      <c r="P140" s="94">
        <f>+P88+P114</f>
        <v>0</v>
      </c>
      <c r="Q140" s="174">
        <f>O140+P140</f>
        <v>2557</v>
      </c>
      <c r="R140" s="75">
        <f t="shared" si="156"/>
        <v>1555</v>
      </c>
      <c r="S140" s="76">
        <f t="shared" si="156"/>
        <v>1078</v>
      </c>
      <c r="T140" s="174">
        <f>R140+S140</f>
        <v>2633</v>
      </c>
      <c r="U140" s="94">
        <f>+U88+U114</f>
        <v>0</v>
      </c>
      <c r="V140" s="174">
        <f>T140+U140</f>
        <v>2633</v>
      </c>
      <c r="W140" s="95">
        <f>IF(Q140=0,0,((V140/Q140)-1)*100)</f>
        <v>2.9722330856472468</v>
      </c>
    </row>
    <row r="141" spans="12:23" ht="13.5" thickBot="1" x14ac:dyDescent="0.25">
      <c r="L141" s="64" t="s">
        <v>12</v>
      </c>
      <c r="M141" s="75">
        <f t="shared" si="155"/>
        <v>1479</v>
      </c>
      <c r="N141" s="76">
        <f t="shared" si="155"/>
        <v>1143</v>
      </c>
      <c r="O141" s="174">
        <f>M141+N141</f>
        <v>2622</v>
      </c>
      <c r="P141" s="94">
        <f>+P89+P115</f>
        <v>0</v>
      </c>
      <c r="Q141" s="174">
        <f>O141+P141</f>
        <v>2622</v>
      </c>
      <c r="R141" s="75">
        <f t="shared" si="156"/>
        <v>1391</v>
      </c>
      <c r="S141" s="76">
        <f t="shared" si="156"/>
        <v>1069</v>
      </c>
      <c r="T141" s="174">
        <f>R141+S141</f>
        <v>2460</v>
      </c>
      <c r="U141" s="94">
        <f>+U89+U115</f>
        <v>0</v>
      </c>
      <c r="V141" s="174">
        <f>T141+U141</f>
        <v>2460</v>
      </c>
      <c r="W141" s="95">
        <f>IF(Q141=0,0,((V141/Q141)-1)*100)</f>
        <v>-6.1784897025171652</v>
      </c>
    </row>
    <row r="142" spans="12:23" ht="14.25" thickTop="1" thickBot="1" x14ac:dyDescent="0.25">
      <c r="L142" s="79" t="s">
        <v>38</v>
      </c>
      <c r="M142" s="80">
        <f t="shared" ref="M142:Q142" si="157">+M139+M140+M141</f>
        <v>4109</v>
      </c>
      <c r="N142" s="81">
        <f t="shared" si="157"/>
        <v>3521</v>
      </c>
      <c r="O142" s="175">
        <f t="shared" si="157"/>
        <v>7630</v>
      </c>
      <c r="P142" s="80">
        <f t="shared" si="157"/>
        <v>0</v>
      </c>
      <c r="Q142" s="175">
        <f t="shared" si="157"/>
        <v>7630</v>
      </c>
      <c r="R142" s="80">
        <f t="shared" ref="R142:V142" si="158">+R139+R140+R141</f>
        <v>4334</v>
      </c>
      <c r="S142" s="81">
        <f t="shared" si="158"/>
        <v>3108</v>
      </c>
      <c r="T142" s="175">
        <f t="shared" si="158"/>
        <v>7442</v>
      </c>
      <c r="U142" s="80">
        <f t="shared" si="158"/>
        <v>0</v>
      </c>
      <c r="V142" s="175">
        <f t="shared" si="158"/>
        <v>7442</v>
      </c>
      <c r="W142" s="82">
        <f t="shared" ref="W142" si="159">IF(Q142=0,0,((V142/Q142)-1)*100)</f>
        <v>-2.4639580602883404</v>
      </c>
    </row>
    <row r="143" spans="12:23" ht="14.25" thickTop="1" thickBot="1" x14ac:dyDescent="0.25">
      <c r="L143" s="59" t="s">
        <v>13</v>
      </c>
      <c r="M143" s="75">
        <f>+M91+M117</f>
        <v>1393</v>
      </c>
      <c r="N143" s="76">
        <f>+N91+N117</f>
        <v>945</v>
      </c>
      <c r="O143" s="174">
        <f t="shared" ref="O143" si="160">M143+N143</f>
        <v>2338</v>
      </c>
      <c r="P143" s="94">
        <f>+P91+P117</f>
        <v>0</v>
      </c>
      <c r="Q143" s="174">
        <f>O143+P143</f>
        <v>2338</v>
      </c>
      <c r="R143" s="75">
        <f>+R91+R117</f>
        <v>1333</v>
      </c>
      <c r="S143" s="76">
        <f>+S91+S117</f>
        <v>1013</v>
      </c>
      <c r="T143" s="174">
        <f t="shared" ref="T143" si="161">R143+S143</f>
        <v>2346</v>
      </c>
      <c r="U143" s="94">
        <f>+U91+U117</f>
        <v>0</v>
      </c>
      <c r="V143" s="174">
        <f>T143+U143</f>
        <v>2346</v>
      </c>
      <c r="W143" s="95">
        <f>IF(Q143=0,0,((V143/Q143)-1)*100)</f>
        <v>0.34217279726260763</v>
      </c>
    </row>
    <row r="144" spans="12:23" ht="14.25" thickTop="1" thickBot="1" x14ac:dyDescent="0.25">
      <c r="L144" s="79" t="s">
        <v>67</v>
      </c>
      <c r="M144" s="80">
        <f>+M142+M143</f>
        <v>5502</v>
      </c>
      <c r="N144" s="81">
        <f t="shared" ref="N144" si="162">+N142+N143</f>
        <v>4466</v>
      </c>
      <c r="O144" s="175">
        <f t="shared" ref="O144" si="163">+O142+O143</f>
        <v>9968</v>
      </c>
      <c r="P144" s="80">
        <f t="shared" ref="P144" si="164">+P142+P143</f>
        <v>0</v>
      </c>
      <c r="Q144" s="175">
        <f t="shared" ref="Q144" si="165">+Q142+Q143</f>
        <v>9968</v>
      </c>
      <c r="R144" s="80">
        <f t="shared" ref="R144" si="166">+R142+R143</f>
        <v>5667</v>
      </c>
      <c r="S144" s="81">
        <f t="shared" ref="S144" si="167">+S142+S143</f>
        <v>4121</v>
      </c>
      <c r="T144" s="175">
        <f t="shared" ref="T144" si="168">+T142+T143</f>
        <v>9788</v>
      </c>
      <c r="U144" s="80">
        <f t="shared" ref="U144" si="169">+U142+U143</f>
        <v>0</v>
      </c>
      <c r="V144" s="175">
        <f t="shared" ref="V144" si="170">+V142+V143</f>
        <v>9788</v>
      </c>
      <c r="W144" s="82">
        <f t="shared" ref="W144" si="171">IF(Q144=0,0,((V144/Q144)-1)*100)</f>
        <v>-1.80577849117175</v>
      </c>
    </row>
    <row r="145" spans="1:23" ht="13.5" thickTop="1" x14ac:dyDescent="0.2">
      <c r="L145" s="59" t="s">
        <v>14</v>
      </c>
      <c r="M145" s="75">
        <f>+M93+M119</f>
        <v>1068</v>
      </c>
      <c r="N145" s="76">
        <f>+N93+N119</f>
        <v>955</v>
      </c>
      <c r="O145" s="174">
        <f>M145+N145</f>
        <v>2023</v>
      </c>
      <c r="P145" s="94">
        <f>+P93+P119</f>
        <v>0</v>
      </c>
      <c r="Q145" s="174">
        <f>O145+P145</f>
        <v>2023</v>
      </c>
      <c r="R145" s="75"/>
      <c r="S145" s="76"/>
      <c r="T145" s="174"/>
      <c r="U145" s="94"/>
      <c r="V145" s="174"/>
      <c r="W145" s="95"/>
    </row>
    <row r="146" spans="1:23" ht="13.5" thickBot="1" x14ac:dyDescent="0.25">
      <c r="L146" s="59" t="s">
        <v>15</v>
      </c>
      <c r="M146" s="75">
        <f>+M94+M120</f>
        <v>1465</v>
      </c>
      <c r="N146" s="76">
        <f>+N94+N120</f>
        <v>1183</v>
      </c>
      <c r="O146" s="174">
        <f>M146+N146</f>
        <v>2648</v>
      </c>
      <c r="P146" s="94">
        <f>+P94+P120</f>
        <v>0</v>
      </c>
      <c r="Q146" s="174">
        <f>O146+P146</f>
        <v>2648</v>
      </c>
      <c r="R146" s="75"/>
      <c r="S146" s="76"/>
      <c r="T146" s="174"/>
      <c r="U146" s="94"/>
      <c r="V146" s="174"/>
      <c r="W146" s="95"/>
    </row>
    <row r="147" spans="1:23" ht="14.25" thickTop="1" thickBot="1" x14ac:dyDescent="0.25">
      <c r="L147" s="79" t="s">
        <v>61</v>
      </c>
      <c r="M147" s="80">
        <f t="shared" ref="M147:Q147" si="172">+M143+M145+M146</f>
        <v>3926</v>
      </c>
      <c r="N147" s="81">
        <f t="shared" si="172"/>
        <v>3083</v>
      </c>
      <c r="O147" s="175">
        <f t="shared" si="172"/>
        <v>7009</v>
      </c>
      <c r="P147" s="80">
        <f t="shared" si="172"/>
        <v>0</v>
      </c>
      <c r="Q147" s="175">
        <f t="shared" si="172"/>
        <v>7009</v>
      </c>
      <c r="R147" s="80"/>
      <c r="S147" s="81"/>
      <c r="T147" s="175"/>
      <c r="U147" s="80"/>
      <c r="V147" s="175"/>
      <c r="W147" s="82"/>
    </row>
    <row r="148" spans="1:23" ht="13.5" thickTop="1" x14ac:dyDescent="0.2">
      <c r="L148" s="59" t="s">
        <v>16</v>
      </c>
      <c r="M148" s="75">
        <f t="shared" ref="M148:N150" si="173">+M96+M122</f>
        <v>1133</v>
      </c>
      <c r="N148" s="76">
        <f t="shared" si="173"/>
        <v>1027</v>
      </c>
      <c r="O148" s="174">
        <f>M148+N148</f>
        <v>2160</v>
      </c>
      <c r="P148" s="94">
        <f>+P96+P122</f>
        <v>0</v>
      </c>
      <c r="Q148" s="174">
        <f>O148+P148</f>
        <v>2160</v>
      </c>
      <c r="R148" s="75"/>
      <c r="S148" s="76"/>
      <c r="T148" s="174"/>
      <c r="U148" s="94"/>
      <c r="V148" s="174"/>
      <c r="W148" s="95"/>
    </row>
    <row r="149" spans="1:23" x14ac:dyDescent="0.2">
      <c r="L149" s="59" t="s">
        <v>17</v>
      </c>
      <c r="M149" s="75">
        <f t="shared" si="173"/>
        <v>1192</v>
      </c>
      <c r="N149" s="76">
        <f t="shared" si="173"/>
        <v>926</v>
      </c>
      <c r="O149" s="174">
        <f>M149+N149</f>
        <v>2118</v>
      </c>
      <c r="P149" s="94">
        <f>+P97+P123</f>
        <v>0</v>
      </c>
      <c r="Q149" s="174">
        <f>O149+P149</f>
        <v>2118</v>
      </c>
      <c r="R149" s="75"/>
      <c r="S149" s="76"/>
      <c r="T149" s="174"/>
      <c r="U149" s="94"/>
      <c r="V149" s="174"/>
      <c r="W149" s="95"/>
    </row>
    <row r="150" spans="1:23" ht="13.5" thickBot="1" x14ac:dyDescent="0.25">
      <c r="L150" s="59" t="s">
        <v>18</v>
      </c>
      <c r="M150" s="75">
        <f t="shared" si="173"/>
        <v>1192</v>
      </c>
      <c r="N150" s="76">
        <f t="shared" si="173"/>
        <v>810</v>
      </c>
      <c r="O150" s="176">
        <f>M150+N150</f>
        <v>2002</v>
      </c>
      <c r="P150" s="96">
        <f>+P98+P124</f>
        <v>0</v>
      </c>
      <c r="Q150" s="174">
        <f>O150+P150</f>
        <v>2002</v>
      </c>
      <c r="R150" s="75"/>
      <c r="S150" s="76"/>
      <c r="T150" s="176"/>
      <c r="U150" s="96"/>
      <c r="V150" s="174"/>
      <c r="W150" s="95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 t="shared" ref="M151:Q151" si="174">+M148+M149+M150</f>
        <v>3517</v>
      </c>
      <c r="N151" s="85">
        <f t="shared" si="174"/>
        <v>2763</v>
      </c>
      <c r="O151" s="177">
        <f t="shared" si="174"/>
        <v>6280</v>
      </c>
      <c r="P151" s="86">
        <f t="shared" si="174"/>
        <v>0</v>
      </c>
      <c r="Q151" s="177">
        <f t="shared" si="174"/>
        <v>6280</v>
      </c>
      <c r="R151" s="85"/>
      <c r="S151" s="85"/>
      <c r="T151" s="177"/>
      <c r="U151" s="86"/>
      <c r="V151" s="177"/>
      <c r="W151" s="87"/>
    </row>
    <row r="152" spans="1:23" ht="13.5" thickTop="1" x14ac:dyDescent="0.2">
      <c r="L152" s="59" t="s">
        <v>21</v>
      </c>
      <c r="M152" s="75">
        <f t="shared" ref="M152:N154" si="175">+M100+M126</f>
        <v>1412</v>
      </c>
      <c r="N152" s="76">
        <f t="shared" si="175"/>
        <v>802</v>
      </c>
      <c r="O152" s="176">
        <f>M152+N152</f>
        <v>2214</v>
      </c>
      <c r="P152" s="97">
        <f>+P100+P126</f>
        <v>0</v>
      </c>
      <c r="Q152" s="174">
        <f>O152+P152</f>
        <v>2214</v>
      </c>
      <c r="R152" s="75"/>
      <c r="S152" s="76"/>
      <c r="T152" s="176"/>
      <c r="U152" s="97"/>
      <c r="V152" s="174"/>
      <c r="W152" s="95"/>
    </row>
    <row r="153" spans="1:23" x14ac:dyDescent="0.2">
      <c r="L153" s="59" t="s">
        <v>22</v>
      </c>
      <c r="M153" s="75">
        <f t="shared" si="175"/>
        <v>1313</v>
      </c>
      <c r="N153" s="76">
        <f t="shared" si="175"/>
        <v>832</v>
      </c>
      <c r="O153" s="176">
        <f t="shared" ref="O153" si="176">M153+N153</f>
        <v>2145</v>
      </c>
      <c r="P153" s="94">
        <f>+P101+P127</f>
        <v>0</v>
      </c>
      <c r="Q153" s="174">
        <f>O153+P153</f>
        <v>2145</v>
      </c>
      <c r="R153" s="75"/>
      <c r="S153" s="76"/>
      <c r="T153" s="176"/>
      <c r="U153" s="94"/>
      <c r="V153" s="174"/>
      <c r="W153" s="95"/>
    </row>
    <row r="154" spans="1:23" ht="13.5" thickBot="1" x14ac:dyDescent="0.25">
      <c r="A154" s="326"/>
      <c r="K154" s="326"/>
      <c r="L154" s="59" t="s">
        <v>23</v>
      </c>
      <c r="M154" s="75">
        <f t="shared" si="175"/>
        <v>1256</v>
      </c>
      <c r="N154" s="76">
        <f t="shared" si="175"/>
        <v>899</v>
      </c>
      <c r="O154" s="176">
        <f>M154+N154</f>
        <v>2155</v>
      </c>
      <c r="P154" s="94">
        <f>+P102+P128</f>
        <v>0</v>
      </c>
      <c r="Q154" s="174">
        <f>O154+P154</f>
        <v>2155</v>
      </c>
      <c r="R154" s="75"/>
      <c r="S154" s="76"/>
      <c r="T154" s="176"/>
      <c r="U154" s="94"/>
      <c r="V154" s="174"/>
      <c r="W154" s="95"/>
    </row>
    <row r="155" spans="1:23" ht="14.25" thickTop="1" thickBot="1" x14ac:dyDescent="0.25">
      <c r="L155" s="79" t="s">
        <v>40</v>
      </c>
      <c r="M155" s="80">
        <f t="shared" ref="M155:Q155" si="177">+M152+M153+M154</f>
        <v>3981</v>
      </c>
      <c r="N155" s="81">
        <f t="shared" si="177"/>
        <v>2533</v>
      </c>
      <c r="O155" s="175">
        <f t="shared" si="177"/>
        <v>6514</v>
      </c>
      <c r="P155" s="80">
        <f t="shared" si="177"/>
        <v>0</v>
      </c>
      <c r="Q155" s="175">
        <f t="shared" si="177"/>
        <v>6514</v>
      </c>
      <c r="R155" s="80"/>
      <c r="S155" s="81"/>
      <c r="T155" s="175"/>
      <c r="U155" s="80"/>
      <c r="V155" s="175"/>
      <c r="W155" s="82"/>
    </row>
    <row r="156" spans="1:23" ht="14.25" thickTop="1" thickBot="1" x14ac:dyDescent="0.25">
      <c r="L156" s="79" t="s">
        <v>63</v>
      </c>
      <c r="M156" s="80">
        <f t="shared" ref="M156:Q156" si="178">+M142+M147+M151+M155</f>
        <v>15533</v>
      </c>
      <c r="N156" s="81">
        <f t="shared" si="178"/>
        <v>11900</v>
      </c>
      <c r="O156" s="175">
        <f t="shared" si="178"/>
        <v>27433</v>
      </c>
      <c r="P156" s="80">
        <f t="shared" si="178"/>
        <v>0</v>
      </c>
      <c r="Q156" s="175">
        <f t="shared" si="178"/>
        <v>27433</v>
      </c>
      <c r="R156" s="80"/>
      <c r="S156" s="81"/>
      <c r="T156" s="175"/>
      <c r="U156" s="80"/>
      <c r="V156" s="175"/>
      <c r="W156" s="82"/>
    </row>
    <row r="157" spans="1:23" ht="13.5" customHeight="1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customHeight="1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13.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5"/>
      <c r="O161" s="215"/>
      <c r="P161" s="215"/>
      <c r="Q161" s="216"/>
      <c r="R161" s="215" t="s">
        <v>65</v>
      </c>
      <c r="S161" s="215"/>
      <c r="T161" s="215"/>
      <c r="U161" s="215"/>
      <c r="V161" s="216"/>
      <c r="W161" s="217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222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228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7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ref="Q166:Q167" si="179"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 t="shared" ref="V166:V169" si="180">T166+U166</f>
        <v>0</v>
      </c>
      <c r="W166" s="237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79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180"/>
        <v>0</v>
      </c>
      <c r="W167" s="237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181">+M165+M166+M167</f>
        <v>0</v>
      </c>
      <c r="N168" s="241">
        <f t="shared" si="181"/>
        <v>0</v>
      </c>
      <c r="O168" s="242">
        <f t="shared" si="181"/>
        <v>0</v>
      </c>
      <c r="P168" s="240">
        <f t="shared" si="181"/>
        <v>0</v>
      </c>
      <c r="Q168" s="242">
        <f t="shared" si="181"/>
        <v>0</v>
      </c>
      <c r="R168" s="240">
        <f t="shared" ref="R168:V168" si="182">+R165+R166+R167</f>
        <v>0</v>
      </c>
      <c r="S168" s="241">
        <f t="shared" si="182"/>
        <v>0</v>
      </c>
      <c r="T168" s="242">
        <f t="shared" si="182"/>
        <v>0</v>
      </c>
      <c r="U168" s="240">
        <f t="shared" si="182"/>
        <v>0</v>
      </c>
      <c r="V168" s="242">
        <f t="shared" si="182"/>
        <v>0</v>
      </c>
      <c r="W168" s="322">
        <f t="shared" ref="W168" si="183">IF(Q168=0,0,((V168/Q168)-1)*100)</f>
        <v>0</v>
      </c>
    </row>
    <row r="169" spans="12:23" ht="14.25" thickTop="1" thickBot="1" x14ac:dyDescent="0.25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" si="18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 t="shared" si="180"/>
        <v>0</v>
      </c>
      <c r="W169" s="237">
        <f t="shared" ref="W169:W170" si="185">IF(Q169=0,0,((V169/Q169)-1)*100)</f>
        <v>0</v>
      </c>
    </row>
    <row r="170" spans="12:23" ht="14.25" thickTop="1" thickBot="1" x14ac:dyDescent="0.25">
      <c r="L170" s="239" t="s">
        <v>67</v>
      </c>
      <c r="M170" s="240">
        <f>+M168+M169</f>
        <v>0</v>
      </c>
      <c r="N170" s="241">
        <f t="shared" ref="N170:V170" si="186">+N168+N169</f>
        <v>0</v>
      </c>
      <c r="O170" s="242">
        <f t="shared" si="186"/>
        <v>0</v>
      </c>
      <c r="P170" s="240">
        <f t="shared" si="186"/>
        <v>0</v>
      </c>
      <c r="Q170" s="242">
        <f t="shared" si="186"/>
        <v>0</v>
      </c>
      <c r="R170" s="240">
        <f t="shared" si="186"/>
        <v>0</v>
      </c>
      <c r="S170" s="241">
        <f t="shared" si="186"/>
        <v>0</v>
      </c>
      <c r="T170" s="242">
        <f t="shared" si="186"/>
        <v>0</v>
      </c>
      <c r="U170" s="240">
        <f t="shared" si="186"/>
        <v>0</v>
      </c>
      <c r="V170" s="242">
        <f t="shared" si="186"/>
        <v>0</v>
      </c>
      <c r="W170" s="322">
        <f t="shared" si="185"/>
        <v>0</v>
      </c>
    </row>
    <row r="171" spans="12:23" ht="13.5" thickTop="1" x14ac:dyDescent="0.2">
      <c r="L171" s="218" t="s">
        <v>14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/>
      <c r="S171" s="235"/>
      <c r="T171" s="236"/>
      <c r="U171" s="237"/>
      <c r="V171" s="236"/>
      <c r="W171" s="237"/>
    </row>
    <row r="172" spans="12:23" ht="13.5" thickBot="1" x14ac:dyDescent="0.25">
      <c r="L172" s="218" t="s">
        <v>15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/>
      <c r="S172" s="235"/>
      <c r="T172" s="236"/>
      <c r="U172" s="237"/>
      <c r="V172" s="236"/>
      <c r="W172" s="237"/>
    </row>
    <row r="173" spans="12:23" ht="14.25" thickTop="1" thickBot="1" x14ac:dyDescent="0.25">
      <c r="L173" s="239" t="s">
        <v>61</v>
      </c>
      <c r="M173" s="240">
        <f t="shared" ref="M173:Q173" si="187">+M169+M171+M172</f>
        <v>0</v>
      </c>
      <c r="N173" s="241">
        <f t="shared" si="187"/>
        <v>0</v>
      </c>
      <c r="O173" s="242">
        <f t="shared" si="187"/>
        <v>0</v>
      </c>
      <c r="P173" s="240">
        <f t="shared" si="187"/>
        <v>0</v>
      </c>
      <c r="Q173" s="242">
        <f t="shared" si="187"/>
        <v>0</v>
      </c>
      <c r="R173" s="240"/>
      <c r="S173" s="241"/>
      <c r="T173" s="242"/>
      <c r="U173" s="240"/>
      <c r="V173" s="242"/>
      <c r="W173" s="322"/>
    </row>
    <row r="174" spans="12:23" ht="13.5" thickTop="1" x14ac:dyDescent="0.2">
      <c r="L174" s="218" t="s">
        <v>16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 t="shared" ref="Q174" si="188">O174+P174</f>
        <v>0</v>
      </c>
      <c r="R174" s="234"/>
      <c r="S174" s="235"/>
      <c r="T174" s="236"/>
      <c r="U174" s="237"/>
      <c r="V174" s="236"/>
      <c r="W174" s="237"/>
    </row>
    <row r="175" spans="12:23" x14ac:dyDescent="0.2">
      <c r="L175" s="218" t="s">
        <v>17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/>
      <c r="S175" s="235"/>
      <c r="T175" s="236"/>
      <c r="U175" s="237"/>
      <c r="V175" s="236"/>
      <c r="W175" s="237"/>
    </row>
    <row r="176" spans="12:23" ht="13.5" thickBot="1" x14ac:dyDescent="0.25">
      <c r="L176" s="218" t="s">
        <v>18</v>
      </c>
      <c r="M176" s="234">
        <v>0</v>
      </c>
      <c r="N176" s="235">
        <v>0</v>
      </c>
      <c r="O176" s="244">
        <f>SUM(M176:N176)</f>
        <v>0</v>
      </c>
      <c r="P176" s="245">
        <v>0</v>
      </c>
      <c r="Q176" s="244">
        <f>O176+P176</f>
        <v>0</v>
      </c>
      <c r="R176" s="234"/>
      <c r="S176" s="235"/>
      <c r="T176" s="244"/>
      <c r="U176" s="245"/>
      <c r="V176" s="244"/>
      <c r="W176" s="339"/>
    </row>
    <row r="177" spans="1:23" ht="14.25" thickTop="1" thickBot="1" x14ac:dyDescent="0.25">
      <c r="L177" s="246" t="s">
        <v>19</v>
      </c>
      <c r="M177" s="247">
        <f t="shared" ref="M177:Q177" si="189">+M174+M175+M176</f>
        <v>0</v>
      </c>
      <c r="N177" s="247">
        <f t="shared" si="189"/>
        <v>0</v>
      </c>
      <c r="O177" s="248">
        <f t="shared" si="189"/>
        <v>0</v>
      </c>
      <c r="P177" s="249">
        <f t="shared" si="189"/>
        <v>0</v>
      </c>
      <c r="Q177" s="248">
        <f t="shared" si="189"/>
        <v>0</v>
      </c>
      <c r="R177" s="247"/>
      <c r="S177" s="247"/>
      <c r="T177" s="248"/>
      <c r="U177" s="249"/>
      <c r="V177" s="248"/>
      <c r="W177" s="340"/>
    </row>
    <row r="178" spans="1:23" ht="13.5" thickTop="1" x14ac:dyDescent="0.2">
      <c r="A178" s="326"/>
      <c r="K178" s="326"/>
      <c r="L178" s="218" t="s">
        <v>21</v>
      </c>
      <c r="M178" s="234">
        <v>0</v>
      </c>
      <c r="N178" s="235">
        <v>0</v>
      </c>
      <c r="O178" s="244">
        <f>SUM(M178:N178)</f>
        <v>0</v>
      </c>
      <c r="P178" s="251">
        <v>0</v>
      </c>
      <c r="Q178" s="244">
        <f>O178+P178</f>
        <v>0</v>
      </c>
      <c r="R178" s="234"/>
      <c r="S178" s="235"/>
      <c r="T178" s="244"/>
      <c r="U178" s="251"/>
      <c r="V178" s="244"/>
      <c r="W178" s="339"/>
    </row>
    <row r="179" spans="1:23" x14ac:dyDescent="0.2">
      <c r="A179" s="326"/>
      <c r="K179" s="326"/>
      <c r="L179" s="218" t="s">
        <v>22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/>
      <c r="S179" s="235"/>
      <c r="T179" s="244"/>
      <c r="U179" s="237"/>
      <c r="V179" s="244"/>
      <c r="W179" s="339"/>
    </row>
    <row r="180" spans="1:23" ht="13.5" thickBot="1" x14ac:dyDescent="0.25">
      <c r="A180" s="326"/>
      <c r="K180" s="326"/>
      <c r="L180" s="218" t="s">
        <v>23</v>
      </c>
      <c r="M180" s="234">
        <v>0</v>
      </c>
      <c r="N180" s="235">
        <v>0</v>
      </c>
      <c r="O180" s="244">
        <f>SUM(M180:N180)</f>
        <v>0</v>
      </c>
      <c r="P180" s="237">
        <v>0</v>
      </c>
      <c r="Q180" s="244">
        <f t="shared" ref="Q180:Q182" si="190">O180+P180</f>
        <v>0</v>
      </c>
      <c r="R180" s="234"/>
      <c r="S180" s="235"/>
      <c r="T180" s="244"/>
      <c r="U180" s="237"/>
      <c r="V180" s="244"/>
      <c r="W180" s="339"/>
    </row>
    <row r="181" spans="1:23" ht="13.5" customHeight="1" thickTop="1" thickBot="1" x14ac:dyDescent="0.25">
      <c r="L181" s="239" t="s">
        <v>40</v>
      </c>
      <c r="M181" s="240">
        <f t="shared" ref="M181:P181" si="191">+M178+M179+M180</f>
        <v>0</v>
      </c>
      <c r="N181" s="241">
        <f t="shared" si="191"/>
        <v>0</v>
      </c>
      <c r="O181" s="242">
        <f t="shared" si="191"/>
        <v>0</v>
      </c>
      <c r="P181" s="240">
        <f t="shared" si="191"/>
        <v>0</v>
      </c>
      <c r="Q181" s="242">
        <f t="shared" si="190"/>
        <v>0</v>
      </c>
      <c r="R181" s="240"/>
      <c r="S181" s="241"/>
      <c r="T181" s="242"/>
      <c r="U181" s="240"/>
      <c r="V181" s="242"/>
      <c r="W181" s="338"/>
    </row>
    <row r="182" spans="1:23" ht="14.25" thickTop="1" thickBot="1" x14ac:dyDescent="0.25">
      <c r="L182" s="239" t="s">
        <v>63</v>
      </c>
      <c r="M182" s="240">
        <f>+M168+M173+M177+M181</f>
        <v>0</v>
      </c>
      <c r="N182" s="241">
        <f>+N168+N173+N177+N181</f>
        <v>0</v>
      </c>
      <c r="O182" s="242">
        <f>+O168+O173+O177+O181</f>
        <v>0</v>
      </c>
      <c r="P182" s="240">
        <f>+P168+P173+P177+P181</f>
        <v>0</v>
      </c>
      <c r="Q182" s="242">
        <f t="shared" si="190"/>
        <v>0</v>
      </c>
      <c r="R182" s="240"/>
      <c r="S182" s="241"/>
      <c r="T182" s="242"/>
      <c r="U182" s="240"/>
      <c r="V182" s="242"/>
      <c r="W182" s="338"/>
    </row>
    <row r="183" spans="1:23" ht="13.5" customHeight="1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5"/>
      <c r="O187" s="215"/>
      <c r="P187" s="215"/>
      <c r="Q187" s="216"/>
      <c r="R187" s="215" t="s">
        <v>65</v>
      </c>
      <c r="S187" s="215"/>
      <c r="T187" s="215"/>
      <c r="U187" s="215"/>
      <c r="V187" s="216"/>
      <c r="W187" s="217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54"/>
      <c r="Q188" s="220"/>
      <c r="R188" s="219"/>
      <c r="S188" s="211"/>
      <c r="T188" s="220"/>
      <c r="U188" s="254"/>
      <c r="V188" s="220"/>
      <c r="W188" s="222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55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55" t="s">
        <v>32</v>
      </c>
      <c r="V189" s="226" t="s">
        <v>7</v>
      </c>
      <c r="W189" s="228"/>
    </row>
    <row r="190" spans="1:23" ht="6" customHeight="1" thickTop="1" x14ac:dyDescent="0.2">
      <c r="L190" s="218"/>
      <c r="M190" s="229"/>
      <c r="N190" s="230"/>
      <c r="O190" s="231"/>
      <c r="P190" s="256"/>
      <c r="Q190" s="231"/>
      <c r="R190" s="229"/>
      <c r="S190" s="230"/>
      <c r="T190" s="231"/>
      <c r="U190" s="256"/>
      <c r="V190" s="231"/>
      <c r="W190" s="257"/>
    </row>
    <row r="191" spans="1:23" x14ac:dyDescent="0.2">
      <c r="L191" s="218" t="s">
        <v>10</v>
      </c>
      <c r="M191" s="234">
        <v>0</v>
      </c>
      <c r="N191" s="235">
        <v>0</v>
      </c>
      <c r="O191" s="236">
        <f>+M191+N191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+R191+S191</f>
        <v>0</v>
      </c>
      <c r="U191" s="237">
        <v>0</v>
      </c>
      <c r="V191" s="236">
        <f>T191+U191</f>
        <v>0</v>
      </c>
      <c r="W191" s="274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 t="shared" ref="O192:O193" si="192">+M192+N192</f>
        <v>0</v>
      </c>
      <c r="P192" s="237">
        <v>0</v>
      </c>
      <c r="Q192" s="236">
        <f t="shared" ref="Q192:Q195" si="193">O192+P192</f>
        <v>0</v>
      </c>
      <c r="R192" s="234">
        <v>0</v>
      </c>
      <c r="S192" s="235">
        <v>0</v>
      </c>
      <c r="T192" s="236">
        <f>+R192+S192</f>
        <v>0</v>
      </c>
      <c r="U192" s="237">
        <v>0</v>
      </c>
      <c r="V192" s="236">
        <f t="shared" ref="V192:V195" si="194">T192+U192</f>
        <v>0</v>
      </c>
      <c r="W192" s="274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36">
        <f t="shared" si="192"/>
        <v>0</v>
      </c>
      <c r="P193" s="237">
        <v>0</v>
      </c>
      <c r="Q193" s="236">
        <f t="shared" si="193"/>
        <v>0</v>
      </c>
      <c r="R193" s="234">
        <v>0</v>
      </c>
      <c r="S193" s="235">
        <v>0</v>
      </c>
      <c r="T193" s="236">
        <f t="shared" ref="T193" si="195">+R193+S193</f>
        <v>0</v>
      </c>
      <c r="U193" s="237">
        <v>0</v>
      </c>
      <c r="V193" s="236">
        <f t="shared" si="194"/>
        <v>0</v>
      </c>
      <c r="W193" s="274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P194" si="196">+M191+M192+M193</f>
        <v>0</v>
      </c>
      <c r="N194" s="241">
        <f t="shared" si="196"/>
        <v>0</v>
      </c>
      <c r="O194" s="242">
        <f t="shared" si="196"/>
        <v>0</v>
      </c>
      <c r="P194" s="240">
        <f t="shared" si="196"/>
        <v>0</v>
      </c>
      <c r="Q194" s="242">
        <f t="shared" si="193"/>
        <v>0</v>
      </c>
      <c r="R194" s="240">
        <f t="shared" ref="R194:U194" si="197">+R191+R192+R193</f>
        <v>0</v>
      </c>
      <c r="S194" s="241">
        <f t="shared" si="197"/>
        <v>0</v>
      </c>
      <c r="T194" s="242">
        <f t="shared" si="197"/>
        <v>0</v>
      </c>
      <c r="U194" s="240">
        <f t="shared" si="197"/>
        <v>0</v>
      </c>
      <c r="V194" s="242">
        <f t="shared" si="194"/>
        <v>0</v>
      </c>
      <c r="W194" s="322">
        <f t="shared" ref="W194" si="198">IF(Q194=0,0,((V194/Q194)-1)*100)</f>
        <v>0</v>
      </c>
    </row>
    <row r="195" spans="1:23" ht="14.25" thickTop="1" thickBot="1" x14ac:dyDescent="0.25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si="193"/>
        <v>0</v>
      </c>
      <c r="R195" s="234">
        <v>0</v>
      </c>
      <c r="S195" s="235">
        <v>0</v>
      </c>
      <c r="T195" s="236">
        <f>R195+S195</f>
        <v>0</v>
      </c>
      <c r="U195" s="237">
        <v>0</v>
      </c>
      <c r="V195" s="236">
        <f t="shared" si="194"/>
        <v>0</v>
      </c>
      <c r="W195" s="274">
        <f t="shared" ref="W195:W196" si="199">IF(Q195=0,0,((V195/Q195)-1)*100)</f>
        <v>0</v>
      </c>
    </row>
    <row r="196" spans="1:23" ht="14.25" thickTop="1" thickBot="1" x14ac:dyDescent="0.25">
      <c r="L196" s="239" t="s">
        <v>67</v>
      </c>
      <c r="M196" s="240">
        <f>+M194+M195</f>
        <v>0</v>
      </c>
      <c r="N196" s="241">
        <f t="shared" ref="N196" si="200">+N194+N195</f>
        <v>0</v>
      </c>
      <c r="O196" s="242">
        <f t="shared" ref="O196" si="201">+O194+O195</f>
        <v>0</v>
      </c>
      <c r="P196" s="240">
        <f t="shared" ref="P196" si="202">+P194+P195</f>
        <v>0</v>
      </c>
      <c r="Q196" s="242">
        <f t="shared" ref="Q196" si="203">+Q194+Q195</f>
        <v>0</v>
      </c>
      <c r="R196" s="240">
        <f t="shared" ref="R196" si="204">+R194+R195</f>
        <v>0</v>
      </c>
      <c r="S196" s="241">
        <f t="shared" ref="S196" si="205">+S194+S195</f>
        <v>0</v>
      </c>
      <c r="T196" s="242">
        <f t="shared" ref="T196" si="206">+T194+T195</f>
        <v>0</v>
      </c>
      <c r="U196" s="240">
        <f t="shared" ref="U196" si="207">+U194+U195</f>
        <v>0</v>
      </c>
      <c r="V196" s="242">
        <f t="shared" ref="V196" si="208">+V194+V195</f>
        <v>0</v>
      </c>
      <c r="W196" s="322">
        <f t="shared" si="199"/>
        <v>0</v>
      </c>
    </row>
    <row r="197" spans="1:23" ht="13.5" thickTop="1" x14ac:dyDescent="0.2">
      <c r="L197" s="218" t="s">
        <v>14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/>
      <c r="S197" s="235"/>
      <c r="T197" s="236"/>
      <c r="U197" s="237"/>
      <c r="V197" s="236"/>
      <c r="W197" s="274"/>
    </row>
    <row r="198" spans="1:23" ht="13.5" thickBot="1" x14ac:dyDescent="0.25">
      <c r="L198" s="218" t="s">
        <v>15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34"/>
      <c r="S198" s="235"/>
      <c r="T198" s="236"/>
      <c r="U198" s="237"/>
      <c r="V198" s="236"/>
      <c r="W198" s="274"/>
    </row>
    <row r="199" spans="1:23" ht="14.25" thickTop="1" thickBot="1" x14ac:dyDescent="0.25">
      <c r="L199" s="239" t="s">
        <v>61</v>
      </c>
      <c r="M199" s="240">
        <f t="shared" ref="M199:Q199" si="209">+M195+M197+M198</f>
        <v>0</v>
      </c>
      <c r="N199" s="241">
        <f t="shared" si="209"/>
        <v>0</v>
      </c>
      <c r="O199" s="242">
        <f t="shared" si="209"/>
        <v>0</v>
      </c>
      <c r="P199" s="240">
        <f t="shared" si="209"/>
        <v>0</v>
      </c>
      <c r="Q199" s="242">
        <f t="shared" si="209"/>
        <v>0</v>
      </c>
      <c r="R199" s="240"/>
      <c r="S199" s="241"/>
      <c r="T199" s="242"/>
      <c r="U199" s="240"/>
      <c r="V199" s="242"/>
      <c r="W199" s="322"/>
    </row>
    <row r="200" spans="1:23" ht="13.5" thickTop="1" x14ac:dyDescent="0.2">
      <c r="L200" s="218" t="s">
        <v>16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 t="shared" ref="Q200" si="210">O200+P200</f>
        <v>0</v>
      </c>
      <c r="R200" s="234"/>
      <c r="S200" s="235"/>
      <c r="T200" s="236"/>
      <c r="U200" s="237"/>
      <c r="V200" s="236"/>
      <c r="W200" s="274"/>
    </row>
    <row r="201" spans="1:23" x14ac:dyDescent="0.2">
      <c r="L201" s="218" t="s">
        <v>17</v>
      </c>
      <c r="M201" s="234">
        <v>0</v>
      </c>
      <c r="N201" s="235">
        <v>0</v>
      </c>
      <c r="O201" s="236">
        <f>SUM(M201:N201)</f>
        <v>0</v>
      </c>
      <c r="P201" s="237">
        <v>0</v>
      </c>
      <c r="Q201" s="236">
        <f>O201+P201</f>
        <v>0</v>
      </c>
      <c r="R201" s="234"/>
      <c r="S201" s="235"/>
      <c r="T201" s="236"/>
      <c r="U201" s="237"/>
      <c r="V201" s="236"/>
      <c r="W201" s="274"/>
    </row>
    <row r="202" spans="1:23" ht="13.5" thickBot="1" x14ac:dyDescent="0.25">
      <c r="L202" s="218" t="s">
        <v>18</v>
      </c>
      <c r="M202" s="234">
        <v>0</v>
      </c>
      <c r="N202" s="235">
        <v>0</v>
      </c>
      <c r="O202" s="244">
        <f>SUM(M202:N202)</f>
        <v>0</v>
      </c>
      <c r="P202" s="245">
        <v>0</v>
      </c>
      <c r="Q202" s="236">
        <f>O202+P202</f>
        <v>0</v>
      </c>
      <c r="R202" s="234"/>
      <c r="S202" s="235"/>
      <c r="T202" s="244"/>
      <c r="U202" s="245"/>
      <c r="V202" s="236"/>
      <c r="W202" s="341"/>
    </row>
    <row r="203" spans="1:23" ht="14.25" thickTop="1" thickBot="1" x14ac:dyDescent="0.25">
      <c r="L203" s="246" t="s">
        <v>19</v>
      </c>
      <c r="M203" s="247">
        <f t="shared" ref="M203:Q203" si="211">+M200+M201+M202</f>
        <v>0</v>
      </c>
      <c r="N203" s="247">
        <f t="shared" si="211"/>
        <v>0</v>
      </c>
      <c r="O203" s="248">
        <f t="shared" si="211"/>
        <v>0</v>
      </c>
      <c r="P203" s="249">
        <f t="shared" si="211"/>
        <v>0</v>
      </c>
      <c r="Q203" s="248">
        <f t="shared" si="211"/>
        <v>0</v>
      </c>
      <c r="R203" s="247"/>
      <c r="S203" s="247"/>
      <c r="T203" s="248"/>
      <c r="U203" s="249"/>
      <c r="V203" s="248"/>
      <c r="W203" s="340"/>
    </row>
    <row r="204" spans="1:23" ht="13.5" thickTop="1" x14ac:dyDescent="0.2">
      <c r="A204" s="326"/>
      <c r="K204" s="326"/>
      <c r="L204" s="218" t="s">
        <v>21</v>
      </c>
      <c r="M204" s="234">
        <v>0</v>
      </c>
      <c r="N204" s="235">
        <v>0</v>
      </c>
      <c r="O204" s="244">
        <f>SUM(M204:N204)</f>
        <v>0</v>
      </c>
      <c r="P204" s="251">
        <v>0</v>
      </c>
      <c r="Q204" s="236">
        <f>O204+P204</f>
        <v>0</v>
      </c>
      <c r="R204" s="234"/>
      <c r="S204" s="235"/>
      <c r="T204" s="244"/>
      <c r="U204" s="251"/>
      <c r="V204" s="236"/>
      <c r="W204" s="341"/>
    </row>
    <row r="205" spans="1:23" x14ac:dyDescent="0.2">
      <c r="A205" s="326"/>
      <c r="K205" s="326"/>
      <c r="L205" s="218" t="s">
        <v>22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36">
        <f>O205+P205</f>
        <v>0</v>
      </c>
      <c r="R205" s="234"/>
      <c r="S205" s="235"/>
      <c r="T205" s="244"/>
      <c r="U205" s="237"/>
      <c r="V205" s="236"/>
      <c r="W205" s="341"/>
    </row>
    <row r="206" spans="1:23" ht="12.75" customHeight="1" thickBot="1" x14ac:dyDescent="0.25">
      <c r="A206" s="326"/>
      <c r="K206" s="326"/>
      <c r="L206" s="218" t="s">
        <v>23</v>
      </c>
      <c r="M206" s="234">
        <v>0</v>
      </c>
      <c r="N206" s="235">
        <v>0</v>
      </c>
      <c r="O206" s="244">
        <f>SUM(M206:N206)</f>
        <v>0</v>
      </c>
      <c r="P206" s="237">
        <v>0</v>
      </c>
      <c r="Q206" s="236">
        <f t="shared" ref="Q206:Q208" si="212">O206+P206</f>
        <v>0</v>
      </c>
      <c r="R206" s="234"/>
      <c r="S206" s="235"/>
      <c r="T206" s="244"/>
      <c r="U206" s="237"/>
      <c r="V206" s="236"/>
      <c r="W206" s="341"/>
    </row>
    <row r="207" spans="1:23" ht="13.5" customHeight="1" thickTop="1" thickBot="1" x14ac:dyDescent="0.25">
      <c r="L207" s="239" t="s">
        <v>40</v>
      </c>
      <c r="M207" s="240">
        <f t="shared" ref="M207:P207" si="213">+M204+M205+M206</f>
        <v>0</v>
      </c>
      <c r="N207" s="241">
        <f t="shared" si="213"/>
        <v>0</v>
      </c>
      <c r="O207" s="242">
        <f t="shared" si="213"/>
        <v>0</v>
      </c>
      <c r="P207" s="240">
        <f t="shared" si="213"/>
        <v>0</v>
      </c>
      <c r="Q207" s="242">
        <f t="shared" si="212"/>
        <v>0</v>
      </c>
      <c r="R207" s="240"/>
      <c r="S207" s="241"/>
      <c r="T207" s="242"/>
      <c r="U207" s="240"/>
      <c r="V207" s="242"/>
      <c r="W207" s="338"/>
    </row>
    <row r="208" spans="1:23" ht="14.25" thickTop="1" thickBot="1" x14ac:dyDescent="0.25">
      <c r="L208" s="239" t="s">
        <v>63</v>
      </c>
      <c r="M208" s="240">
        <f>+M194+M199+M203+M207</f>
        <v>0</v>
      </c>
      <c r="N208" s="241">
        <f>+N194+N199+N203+N207</f>
        <v>0</v>
      </c>
      <c r="O208" s="242">
        <f>+O194+O199+O203+O207</f>
        <v>0</v>
      </c>
      <c r="P208" s="240">
        <f>+P194+P199+P203+P207</f>
        <v>0</v>
      </c>
      <c r="Q208" s="242">
        <f t="shared" si="212"/>
        <v>0</v>
      </c>
      <c r="R208" s="240"/>
      <c r="S208" s="241"/>
      <c r="T208" s="242"/>
      <c r="U208" s="240"/>
      <c r="V208" s="242"/>
      <c r="W208" s="338"/>
    </row>
    <row r="209" spans="12:23" ht="13.5" customHeight="1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5"/>
      <c r="O213" s="215"/>
      <c r="P213" s="215"/>
      <c r="Q213" s="216"/>
      <c r="R213" s="215" t="s">
        <v>65</v>
      </c>
      <c r="S213" s="215"/>
      <c r="T213" s="215"/>
      <c r="U213" s="215"/>
      <c r="V213" s="216"/>
      <c r="W213" s="217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54"/>
      <c r="Q214" s="220"/>
      <c r="R214" s="219"/>
      <c r="S214" s="211"/>
      <c r="T214" s="220"/>
      <c r="U214" s="254"/>
      <c r="V214" s="220"/>
      <c r="W214" s="222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55" t="s">
        <v>32</v>
      </c>
      <c r="Q215" s="226" t="s">
        <v>7</v>
      </c>
      <c r="R215" s="224" t="s">
        <v>35</v>
      </c>
      <c r="S215" s="225" t="s">
        <v>36</v>
      </c>
      <c r="T215" s="226" t="s">
        <v>37</v>
      </c>
      <c r="U215" s="255" t="s">
        <v>32</v>
      </c>
      <c r="V215" s="226" t="s">
        <v>7</v>
      </c>
      <c r="W215" s="228"/>
    </row>
    <row r="216" spans="12:23" ht="4.5" customHeight="1" thickTop="1" x14ac:dyDescent="0.2">
      <c r="L216" s="218"/>
      <c r="M216" s="229"/>
      <c r="N216" s="230"/>
      <c r="O216" s="231"/>
      <c r="P216" s="256"/>
      <c r="Q216" s="231"/>
      <c r="R216" s="229"/>
      <c r="S216" s="230"/>
      <c r="T216" s="231"/>
      <c r="U216" s="256"/>
      <c r="V216" s="231"/>
      <c r="W216" s="257"/>
    </row>
    <row r="217" spans="12:23" x14ac:dyDescent="0.2">
      <c r="L217" s="218" t="s">
        <v>10</v>
      </c>
      <c r="M217" s="234">
        <f t="shared" ref="M217:N219" si="214">+M165+M191</f>
        <v>0</v>
      </c>
      <c r="N217" s="235">
        <f t="shared" si="214"/>
        <v>0</v>
      </c>
      <c r="O217" s="236">
        <f>M217+N217</f>
        <v>0</v>
      </c>
      <c r="P217" s="258">
        <f>+P165+P191</f>
        <v>0</v>
      </c>
      <c r="Q217" s="236">
        <f>O217+P217</f>
        <v>0</v>
      </c>
      <c r="R217" s="234">
        <f t="shared" ref="R217:S219" si="215">+R165+R191</f>
        <v>0</v>
      </c>
      <c r="S217" s="235">
        <f t="shared" si="215"/>
        <v>0</v>
      </c>
      <c r="T217" s="236">
        <f>R217+S217</f>
        <v>0</v>
      </c>
      <c r="U217" s="258">
        <f>+U165+U191</f>
        <v>0</v>
      </c>
      <c r="V217" s="236">
        <f>T217+U217</f>
        <v>0</v>
      </c>
      <c r="W217" s="274">
        <f>IF(Q217=0,0,((V217/Q217)-1)*100)</f>
        <v>0</v>
      </c>
    </row>
    <row r="218" spans="12:23" x14ac:dyDescent="0.2">
      <c r="L218" s="218" t="s">
        <v>11</v>
      </c>
      <c r="M218" s="234">
        <f t="shared" si="214"/>
        <v>0</v>
      </c>
      <c r="N218" s="235">
        <f t="shared" si="214"/>
        <v>0</v>
      </c>
      <c r="O218" s="236">
        <f t="shared" ref="O218:O219" si="216">M218+N218</f>
        <v>0</v>
      </c>
      <c r="P218" s="258">
        <f>+P166+P192</f>
        <v>0</v>
      </c>
      <c r="Q218" s="236">
        <f t="shared" ref="Q218:Q221" si="217">O218+P218</f>
        <v>0</v>
      </c>
      <c r="R218" s="234">
        <f t="shared" si="215"/>
        <v>0</v>
      </c>
      <c r="S218" s="235">
        <f t="shared" si="215"/>
        <v>0</v>
      </c>
      <c r="T218" s="236">
        <f t="shared" ref="T218:T219" si="218">R218+S218</f>
        <v>0</v>
      </c>
      <c r="U218" s="258">
        <f>+U166+U192</f>
        <v>0</v>
      </c>
      <c r="V218" s="236">
        <f t="shared" ref="V218:V221" si="219">T218+U218</f>
        <v>0</v>
      </c>
      <c r="W218" s="274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214"/>
        <v>0</v>
      </c>
      <c r="N219" s="235">
        <f t="shared" si="214"/>
        <v>0</v>
      </c>
      <c r="O219" s="236">
        <f t="shared" si="216"/>
        <v>0</v>
      </c>
      <c r="P219" s="258">
        <f>+P167+P193</f>
        <v>0</v>
      </c>
      <c r="Q219" s="236">
        <f t="shared" si="217"/>
        <v>0</v>
      </c>
      <c r="R219" s="234">
        <f t="shared" si="215"/>
        <v>0</v>
      </c>
      <c r="S219" s="235">
        <f t="shared" si="215"/>
        <v>0</v>
      </c>
      <c r="T219" s="236">
        <f t="shared" si="218"/>
        <v>0</v>
      </c>
      <c r="U219" s="258">
        <f>+U167+U193</f>
        <v>0</v>
      </c>
      <c r="V219" s="236">
        <f t="shared" si="219"/>
        <v>0</v>
      </c>
      <c r="W219" s="274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P220" si="220">+M217+M218+M219</f>
        <v>0</v>
      </c>
      <c r="N220" s="241">
        <f t="shared" si="220"/>
        <v>0</v>
      </c>
      <c r="O220" s="242">
        <f t="shared" si="220"/>
        <v>0</v>
      </c>
      <c r="P220" s="240">
        <f t="shared" si="220"/>
        <v>0</v>
      </c>
      <c r="Q220" s="242">
        <f t="shared" si="217"/>
        <v>0</v>
      </c>
      <c r="R220" s="240">
        <f t="shared" ref="R220:U220" si="221">+R217+R218+R219</f>
        <v>0</v>
      </c>
      <c r="S220" s="241">
        <f t="shared" si="221"/>
        <v>0</v>
      </c>
      <c r="T220" s="242">
        <f t="shared" si="221"/>
        <v>0</v>
      </c>
      <c r="U220" s="240">
        <f t="shared" si="221"/>
        <v>0</v>
      </c>
      <c r="V220" s="242">
        <f t="shared" si="219"/>
        <v>0</v>
      </c>
      <c r="W220" s="322">
        <f t="shared" ref="W220" si="222">IF(Q220=0,0,((V220/Q220)-1)*100)</f>
        <v>0</v>
      </c>
    </row>
    <row r="221" spans="12:23" ht="14.25" thickTop="1" thickBot="1" x14ac:dyDescent="0.25">
      <c r="L221" s="218" t="s">
        <v>13</v>
      </c>
      <c r="M221" s="234">
        <f>+M169+M195</f>
        <v>0</v>
      </c>
      <c r="N221" s="235">
        <f>+N169+N195</f>
        <v>0</v>
      </c>
      <c r="O221" s="236">
        <f t="shared" ref="O221:O224" si="223">M221+N221</f>
        <v>0</v>
      </c>
      <c r="P221" s="258">
        <f>+P169+P195</f>
        <v>0</v>
      </c>
      <c r="Q221" s="335">
        <f t="shared" si="217"/>
        <v>0</v>
      </c>
      <c r="R221" s="234">
        <f>+R169+R195</f>
        <v>0</v>
      </c>
      <c r="S221" s="235">
        <f>+S169+S195</f>
        <v>0</v>
      </c>
      <c r="T221" s="236">
        <f t="shared" ref="T221" si="224">R221+S221</f>
        <v>0</v>
      </c>
      <c r="U221" s="258">
        <f>+U169+U195</f>
        <v>0</v>
      </c>
      <c r="V221" s="335">
        <f t="shared" si="219"/>
        <v>0</v>
      </c>
      <c r="W221" s="274">
        <f>IF(Q221=0,0,((V221/Q221)-1)*100)</f>
        <v>0</v>
      </c>
    </row>
    <row r="222" spans="12:23" ht="14.25" thickTop="1" thickBot="1" x14ac:dyDescent="0.25">
      <c r="L222" s="239" t="s">
        <v>67</v>
      </c>
      <c r="M222" s="240">
        <f>+M220+M221</f>
        <v>0</v>
      </c>
      <c r="N222" s="241">
        <f t="shared" ref="N222" si="225">+N220+N221</f>
        <v>0</v>
      </c>
      <c r="O222" s="242">
        <f t="shared" ref="O222" si="226">+O220+O221</f>
        <v>0</v>
      </c>
      <c r="P222" s="240">
        <f t="shared" ref="P222" si="227">+P220+P221</f>
        <v>0</v>
      </c>
      <c r="Q222" s="242">
        <f t="shared" ref="Q222" si="228">+Q220+Q221</f>
        <v>0</v>
      </c>
      <c r="R222" s="240">
        <f t="shared" ref="R222" si="229">+R220+R221</f>
        <v>0</v>
      </c>
      <c r="S222" s="241">
        <f t="shared" ref="S222" si="230">+S220+S221</f>
        <v>0</v>
      </c>
      <c r="T222" s="242">
        <f t="shared" ref="T222" si="231">+T220+T221</f>
        <v>0</v>
      </c>
      <c r="U222" s="240">
        <f t="shared" ref="U222" si="232">+U220+U221</f>
        <v>0</v>
      </c>
      <c r="V222" s="242">
        <f t="shared" ref="V222" si="233">+V220+V221</f>
        <v>0</v>
      </c>
      <c r="W222" s="322">
        <f t="shared" ref="W222" si="234">IF(Q222=0,0,((V222/Q222)-1)*100)</f>
        <v>0</v>
      </c>
    </row>
    <row r="223" spans="12:23" ht="13.5" thickTop="1" x14ac:dyDescent="0.2">
      <c r="L223" s="218" t="s">
        <v>14</v>
      </c>
      <c r="M223" s="234">
        <f>+M171+M197</f>
        <v>0</v>
      </c>
      <c r="N223" s="235">
        <f>+N171+N197</f>
        <v>0</v>
      </c>
      <c r="O223" s="244">
        <f t="shared" si="223"/>
        <v>0</v>
      </c>
      <c r="P223" s="258">
        <f>+P171+P197</f>
        <v>0</v>
      </c>
      <c r="Q223" s="236">
        <f>O223+P223</f>
        <v>0</v>
      </c>
      <c r="R223" s="234"/>
      <c r="S223" s="235"/>
      <c r="T223" s="244"/>
      <c r="U223" s="258"/>
      <c r="V223" s="236"/>
      <c r="W223" s="274"/>
    </row>
    <row r="224" spans="12:23" ht="13.5" thickBot="1" x14ac:dyDescent="0.25">
      <c r="L224" s="218" t="s">
        <v>15</v>
      </c>
      <c r="M224" s="234">
        <f>+M172+M198</f>
        <v>0</v>
      </c>
      <c r="N224" s="235">
        <f>+N172+N198</f>
        <v>0</v>
      </c>
      <c r="O224" s="236">
        <f t="shared" si="223"/>
        <v>0</v>
      </c>
      <c r="P224" s="258">
        <f>+P172+P198</f>
        <v>0</v>
      </c>
      <c r="Q224" s="266">
        <f>O224+P224</f>
        <v>0</v>
      </c>
      <c r="R224" s="234"/>
      <c r="S224" s="235"/>
      <c r="T224" s="236"/>
      <c r="U224" s="258"/>
      <c r="V224" s="266"/>
      <c r="W224" s="274"/>
    </row>
    <row r="225" spans="1:23" ht="14.25" thickTop="1" thickBot="1" x14ac:dyDescent="0.25">
      <c r="L225" s="239" t="s">
        <v>61</v>
      </c>
      <c r="M225" s="240">
        <f t="shared" ref="M225:P225" si="235">+M221+M223+M224</f>
        <v>0</v>
      </c>
      <c r="N225" s="241">
        <f t="shared" si="235"/>
        <v>0</v>
      </c>
      <c r="O225" s="242">
        <f t="shared" si="235"/>
        <v>0</v>
      </c>
      <c r="P225" s="240">
        <f t="shared" si="235"/>
        <v>0</v>
      </c>
      <c r="Q225" s="242">
        <f t="shared" ref="Q225:Q226" si="236">O225+P225</f>
        <v>0</v>
      </c>
      <c r="R225" s="240"/>
      <c r="S225" s="241"/>
      <c r="T225" s="242"/>
      <c r="U225" s="240"/>
      <c r="V225" s="242"/>
      <c r="W225" s="322"/>
    </row>
    <row r="226" spans="1:23" ht="13.5" thickTop="1" x14ac:dyDescent="0.2">
      <c r="L226" s="218" t="s">
        <v>16</v>
      </c>
      <c r="M226" s="234">
        <f t="shared" ref="M226:N228" si="237">+M174+M200</f>
        <v>0</v>
      </c>
      <c r="N226" s="235">
        <f t="shared" si="237"/>
        <v>0</v>
      </c>
      <c r="O226" s="236">
        <f t="shared" ref="O226" si="238">M226+N226</f>
        <v>0</v>
      </c>
      <c r="P226" s="258">
        <f>+P174+P200</f>
        <v>0</v>
      </c>
      <c r="Q226" s="236">
        <f t="shared" si="236"/>
        <v>0</v>
      </c>
      <c r="R226" s="234"/>
      <c r="S226" s="235"/>
      <c r="T226" s="236"/>
      <c r="U226" s="258"/>
      <c r="V226" s="236"/>
      <c r="W226" s="274"/>
    </row>
    <row r="227" spans="1:23" x14ac:dyDescent="0.2">
      <c r="L227" s="218" t="s">
        <v>17</v>
      </c>
      <c r="M227" s="234">
        <f t="shared" si="237"/>
        <v>0</v>
      </c>
      <c r="N227" s="235">
        <f t="shared" si="237"/>
        <v>0</v>
      </c>
      <c r="O227" s="236">
        <f>M227+N227</f>
        <v>0</v>
      </c>
      <c r="P227" s="258">
        <f>+P175+P201</f>
        <v>0</v>
      </c>
      <c r="Q227" s="236">
        <f>O227+P227</f>
        <v>0</v>
      </c>
      <c r="R227" s="234"/>
      <c r="S227" s="235"/>
      <c r="T227" s="236"/>
      <c r="U227" s="258"/>
      <c r="V227" s="236"/>
      <c r="W227" s="274"/>
    </row>
    <row r="228" spans="1:23" ht="13.5" thickBot="1" x14ac:dyDescent="0.25">
      <c r="L228" s="218" t="s">
        <v>18</v>
      </c>
      <c r="M228" s="234">
        <f t="shared" si="237"/>
        <v>0</v>
      </c>
      <c r="N228" s="235">
        <f t="shared" si="237"/>
        <v>0</v>
      </c>
      <c r="O228" s="244">
        <f>M228+N228</f>
        <v>0</v>
      </c>
      <c r="P228" s="259">
        <f>+P176+P202</f>
        <v>0</v>
      </c>
      <c r="Q228" s="236">
        <f>O228+P228</f>
        <v>0</v>
      </c>
      <c r="R228" s="234"/>
      <c r="S228" s="235"/>
      <c r="T228" s="244"/>
      <c r="U228" s="259"/>
      <c r="V228" s="236"/>
      <c r="W228" s="274"/>
    </row>
    <row r="229" spans="1:23" ht="14.25" thickTop="1" thickBot="1" x14ac:dyDescent="0.25">
      <c r="L229" s="246" t="s">
        <v>19</v>
      </c>
      <c r="M229" s="247">
        <f t="shared" ref="M229:Q229" si="239">+M226+M227+M228</f>
        <v>0</v>
      </c>
      <c r="N229" s="247">
        <f t="shared" si="239"/>
        <v>0</v>
      </c>
      <c r="O229" s="248">
        <f t="shared" si="239"/>
        <v>0</v>
      </c>
      <c r="P229" s="249">
        <f t="shared" si="239"/>
        <v>0</v>
      </c>
      <c r="Q229" s="248">
        <f t="shared" si="239"/>
        <v>0</v>
      </c>
      <c r="R229" s="247"/>
      <c r="S229" s="247"/>
      <c r="T229" s="248"/>
      <c r="U229" s="249"/>
      <c r="V229" s="248"/>
      <c r="W229" s="340"/>
    </row>
    <row r="230" spans="1:23" ht="13.5" thickTop="1" x14ac:dyDescent="0.2">
      <c r="A230" s="326"/>
      <c r="K230" s="326"/>
      <c r="L230" s="218" t="s">
        <v>21</v>
      </c>
      <c r="M230" s="234">
        <f t="shared" ref="M230:N232" si="240">+M178+M204</f>
        <v>0</v>
      </c>
      <c r="N230" s="235">
        <f t="shared" si="240"/>
        <v>0</v>
      </c>
      <c r="O230" s="244">
        <f>M230+N230</f>
        <v>0</v>
      </c>
      <c r="P230" s="260">
        <f>+P178+P204</f>
        <v>0</v>
      </c>
      <c r="Q230" s="236">
        <f>O230+P230</f>
        <v>0</v>
      </c>
      <c r="R230" s="234"/>
      <c r="S230" s="235"/>
      <c r="T230" s="244"/>
      <c r="U230" s="260"/>
      <c r="V230" s="236"/>
      <c r="W230" s="274"/>
    </row>
    <row r="231" spans="1:23" x14ac:dyDescent="0.2">
      <c r="A231" s="326"/>
      <c r="K231" s="326"/>
      <c r="L231" s="218" t="s">
        <v>22</v>
      </c>
      <c r="M231" s="234">
        <f t="shared" si="240"/>
        <v>0</v>
      </c>
      <c r="N231" s="235">
        <f t="shared" si="240"/>
        <v>0</v>
      </c>
      <c r="O231" s="244">
        <f t="shared" ref="O231:O232" si="241">M231+N231</f>
        <v>0</v>
      </c>
      <c r="P231" s="258">
        <f>+P179+P205</f>
        <v>0</v>
      </c>
      <c r="Q231" s="236">
        <f>O231+P231</f>
        <v>0</v>
      </c>
      <c r="R231" s="234"/>
      <c r="S231" s="235"/>
      <c r="T231" s="244"/>
      <c r="U231" s="258"/>
      <c r="V231" s="236"/>
      <c r="W231" s="274"/>
    </row>
    <row r="232" spans="1:23" ht="13.5" thickBot="1" x14ac:dyDescent="0.25">
      <c r="A232" s="326"/>
      <c r="K232" s="326"/>
      <c r="L232" s="218" t="s">
        <v>23</v>
      </c>
      <c r="M232" s="234">
        <f t="shared" si="240"/>
        <v>0</v>
      </c>
      <c r="N232" s="235">
        <f t="shared" si="240"/>
        <v>0</v>
      </c>
      <c r="O232" s="244">
        <f t="shared" si="241"/>
        <v>0</v>
      </c>
      <c r="P232" s="258">
        <f>+P180+P206</f>
        <v>0</v>
      </c>
      <c r="Q232" s="236">
        <f t="shared" ref="Q232:Q234" si="242">O232+P232</f>
        <v>0</v>
      </c>
      <c r="R232" s="234"/>
      <c r="S232" s="235"/>
      <c r="T232" s="244"/>
      <c r="U232" s="258"/>
      <c r="V232" s="236"/>
      <c r="W232" s="274"/>
    </row>
    <row r="233" spans="1:23" ht="13.5" customHeight="1" thickTop="1" thickBot="1" x14ac:dyDescent="0.25">
      <c r="L233" s="239" t="s">
        <v>40</v>
      </c>
      <c r="M233" s="240">
        <f t="shared" ref="M233:P233" si="243">+M230+M231+M232</f>
        <v>0</v>
      </c>
      <c r="N233" s="241">
        <f t="shared" si="243"/>
        <v>0</v>
      </c>
      <c r="O233" s="242">
        <f t="shared" si="243"/>
        <v>0</v>
      </c>
      <c r="P233" s="240">
        <f t="shared" si="243"/>
        <v>0</v>
      </c>
      <c r="Q233" s="242">
        <f t="shared" si="242"/>
        <v>0</v>
      </c>
      <c r="R233" s="240"/>
      <c r="S233" s="241"/>
      <c r="T233" s="242"/>
      <c r="U233" s="240"/>
      <c r="V233" s="242"/>
      <c r="W233" s="322"/>
    </row>
    <row r="234" spans="1:23" ht="14.25" thickTop="1" thickBot="1" x14ac:dyDescent="0.25">
      <c r="L234" s="239" t="s">
        <v>63</v>
      </c>
      <c r="M234" s="240">
        <f t="shared" ref="M234:P234" si="244">+M220+M225+M229+M233</f>
        <v>0</v>
      </c>
      <c r="N234" s="241">
        <f t="shared" si="244"/>
        <v>0</v>
      </c>
      <c r="O234" s="242">
        <f t="shared" si="244"/>
        <v>0</v>
      </c>
      <c r="P234" s="240">
        <f t="shared" si="244"/>
        <v>0</v>
      </c>
      <c r="Q234" s="242">
        <f t="shared" si="242"/>
        <v>0</v>
      </c>
      <c r="R234" s="240"/>
      <c r="S234" s="241"/>
      <c r="T234" s="242"/>
      <c r="U234" s="240"/>
      <c r="V234" s="242"/>
      <c r="W234" s="338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ZSbpwCE+Jzhmh/P4FN6cKO+vZZI5CPOuki3+J03c74TINdmTd+dr3X8QBylmztDVhYcHwCay4G2T68iWEkZ4Vw==" saltValue="HjqxYSpetweApiZ2TF2h8w==" spinCount="100000" sheet="1" objects="1" scenarios="1"/>
  <mergeCells count="42"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M83:Q83"/>
    <mergeCell ref="R83:V83"/>
    <mergeCell ref="L211:W211"/>
    <mergeCell ref="L158:W158"/>
    <mergeCell ref="L159:W159"/>
    <mergeCell ref="L184:W184"/>
    <mergeCell ref="L185:W185"/>
    <mergeCell ref="M109:Q109"/>
    <mergeCell ref="R109:V109"/>
    <mergeCell ref="M135:Q135"/>
    <mergeCell ref="R135:V135"/>
    <mergeCell ref="L210:W210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333" priority="511" operator="containsText" text="NOT OK">
      <formula>NOT(ISERROR(SEARCH("NOT OK",A1)))</formula>
    </cfRule>
  </conditionalFormatting>
  <conditionalFormatting sqref="A31 K31">
    <cfRule type="containsText" dxfId="332" priority="347" operator="containsText" text="NOT OK">
      <formula>NOT(ISERROR(SEARCH("NOT OK",A31)))</formula>
    </cfRule>
  </conditionalFormatting>
  <conditionalFormatting sqref="A57 K57">
    <cfRule type="containsText" dxfId="331" priority="346" operator="containsText" text="NOT OK">
      <formula>NOT(ISERROR(SEARCH("NOT OK",A57)))</formula>
    </cfRule>
  </conditionalFormatting>
  <conditionalFormatting sqref="A187 K187">
    <cfRule type="containsText" dxfId="330" priority="343" operator="containsText" text="NOT OK">
      <formula>NOT(ISERROR(SEARCH("NOT OK",A187)))</formula>
    </cfRule>
  </conditionalFormatting>
  <conditionalFormatting sqref="K109 A109">
    <cfRule type="containsText" dxfId="329" priority="345" operator="containsText" text="NOT OK">
      <formula>NOT(ISERROR(SEARCH("NOT OK",A109)))</formula>
    </cfRule>
  </conditionalFormatting>
  <conditionalFormatting sqref="K135 A135">
    <cfRule type="containsText" dxfId="328" priority="344" operator="containsText" text="NOT OK">
      <formula>NOT(ISERROR(SEARCH("NOT OK",A135)))</formula>
    </cfRule>
  </conditionalFormatting>
  <conditionalFormatting sqref="A213 K213">
    <cfRule type="containsText" dxfId="327" priority="342" operator="containsText" text="NOT OK">
      <formula>NOT(ISERROR(SEARCH("NOT OK",A213)))</formula>
    </cfRule>
  </conditionalFormatting>
  <conditionalFormatting sqref="A16:A17 K16:K17">
    <cfRule type="containsText" dxfId="326" priority="341" operator="containsText" text="NOT OK">
      <formula>NOT(ISERROR(SEARCH("NOT OK",A16)))</formula>
    </cfRule>
  </conditionalFormatting>
  <conditionalFormatting sqref="K42 A42">
    <cfRule type="containsText" dxfId="325" priority="340" operator="containsText" text="NOT OK">
      <formula>NOT(ISERROR(SEARCH("NOT OK",A42)))</formula>
    </cfRule>
  </conditionalFormatting>
  <conditionalFormatting sqref="K68 A68">
    <cfRule type="containsText" dxfId="324" priority="338" operator="containsText" text="NOT OK">
      <formula>NOT(ISERROR(SEARCH("NOT OK",A68)))</formula>
    </cfRule>
  </conditionalFormatting>
  <conditionalFormatting sqref="A120 K120">
    <cfRule type="containsText" dxfId="323" priority="335" operator="containsText" text="NOT OK">
      <formula>NOT(ISERROR(SEARCH("NOT OK",A120)))</formula>
    </cfRule>
  </conditionalFormatting>
  <conditionalFormatting sqref="K146 A146">
    <cfRule type="containsText" dxfId="322" priority="333" operator="containsText" text="NOT OK">
      <formula>NOT(ISERROR(SEARCH("NOT OK",A146)))</formula>
    </cfRule>
  </conditionalFormatting>
  <conditionalFormatting sqref="K198 A198">
    <cfRule type="containsText" dxfId="321" priority="330" operator="containsText" text="NOT OK">
      <formula>NOT(ISERROR(SEARCH("NOT OK",A198)))</formula>
    </cfRule>
  </conditionalFormatting>
  <conditionalFormatting sqref="K224 A224">
    <cfRule type="containsText" dxfId="320" priority="328" operator="containsText" text="NOT OK">
      <formula>NOT(ISERROR(SEARCH("NOT OK",A224)))</formula>
    </cfRule>
  </conditionalFormatting>
  <conditionalFormatting sqref="A224 K224">
    <cfRule type="containsText" dxfId="319" priority="326" operator="containsText" text="NOT OK">
      <formula>NOT(ISERROR(SEARCH("NOT OK",A224)))</formula>
    </cfRule>
  </conditionalFormatting>
  <conditionalFormatting sqref="A26 K26">
    <cfRule type="containsText" dxfId="318" priority="301" operator="containsText" text="NOT OK">
      <formula>NOT(ISERROR(SEARCH("NOT OK",A26)))</formula>
    </cfRule>
  </conditionalFormatting>
  <conditionalFormatting sqref="K104 A104">
    <cfRule type="containsText" dxfId="317" priority="296" operator="containsText" text="NOT OK">
      <formula>NOT(ISERROR(SEARCH("NOT OK",A104)))</formula>
    </cfRule>
  </conditionalFormatting>
  <conditionalFormatting sqref="A182 K182">
    <cfRule type="containsText" dxfId="316" priority="290" operator="containsText" text="NOT OK">
      <formula>NOT(ISERROR(SEARCH("NOT OK",A182)))</formula>
    </cfRule>
  </conditionalFormatting>
  <conditionalFormatting sqref="A52 K52">
    <cfRule type="containsText" dxfId="315" priority="225" operator="containsText" text="NOT OK">
      <formula>NOT(ISERROR(SEARCH("NOT OK",A52)))</formula>
    </cfRule>
  </conditionalFormatting>
  <conditionalFormatting sqref="A78 K78">
    <cfRule type="containsText" dxfId="314" priority="223" operator="containsText" text="NOT OK">
      <formula>NOT(ISERROR(SEARCH("NOT OK",A78)))</formula>
    </cfRule>
  </conditionalFormatting>
  <conditionalFormatting sqref="K130 A130">
    <cfRule type="containsText" dxfId="313" priority="222" operator="containsText" text="NOT OK">
      <formula>NOT(ISERROR(SEARCH("NOT OK",A130)))</formula>
    </cfRule>
  </conditionalFormatting>
  <conditionalFormatting sqref="K156 A156">
    <cfRule type="containsText" dxfId="312" priority="220" operator="containsText" text="NOT OK">
      <formula>NOT(ISERROR(SEARCH("NOT OK",A156)))</formula>
    </cfRule>
  </conditionalFormatting>
  <conditionalFormatting sqref="A208 K208">
    <cfRule type="containsText" dxfId="311" priority="218" operator="containsText" text="NOT OK">
      <formula>NOT(ISERROR(SEARCH("NOT OK",A208)))</formula>
    </cfRule>
  </conditionalFormatting>
  <conditionalFormatting sqref="A234 K234">
    <cfRule type="containsText" dxfId="310" priority="216" operator="containsText" text="NOT OK">
      <formula>NOT(ISERROR(SEARCH("NOT OK",A234)))</formula>
    </cfRule>
  </conditionalFormatting>
  <conditionalFormatting sqref="K43 A43">
    <cfRule type="containsText" dxfId="309" priority="170" operator="containsText" text="NOT OK">
      <formula>NOT(ISERROR(SEARCH("NOT OK",A43)))</formula>
    </cfRule>
  </conditionalFormatting>
  <conditionalFormatting sqref="A43 K43">
    <cfRule type="containsText" dxfId="308" priority="169" operator="containsText" text="NOT OK">
      <formula>NOT(ISERROR(SEARCH("NOT OK",A43)))</formula>
    </cfRule>
  </conditionalFormatting>
  <conditionalFormatting sqref="K121 A121">
    <cfRule type="containsText" dxfId="307" priority="164" operator="containsText" text="NOT OK">
      <formula>NOT(ISERROR(SEARCH("NOT OK",A121)))</formula>
    </cfRule>
  </conditionalFormatting>
  <conditionalFormatting sqref="K69 A69">
    <cfRule type="containsText" dxfId="306" priority="167" operator="containsText" text="NOT OK">
      <formula>NOT(ISERROR(SEARCH("NOT OK",A69)))</formula>
    </cfRule>
  </conditionalFormatting>
  <conditionalFormatting sqref="A69 K69">
    <cfRule type="containsText" dxfId="305" priority="166" operator="containsText" text="NOT OK">
      <formula>NOT(ISERROR(SEARCH("NOT OK",A69)))</formula>
    </cfRule>
  </conditionalFormatting>
  <conditionalFormatting sqref="K147 A147">
    <cfRule type="containsText" dxfId="304" priority="162" operator="containsText" text="NOT OK">
      <formula>NOT(ISERROR(SEARCH("NOT OK",A147)))</formula>
    </cfRule>
  </conditionalFormatting>
  <conditionalFormatting sqref="A225 K225">
    <cfRule type="containsText" dxfId="303" priority="121" operator="containsText" text="NOT OK">
      <formula>NOT(ISERROR(SEARCH("NOT OK",A225)))</formula>
    </cfRule>
  </conditionalFormatting>
  <conditionalFormatting sqref="A199 K199">
    <cfRule type="containsText" dxfId="302" priority="119" operator="containsText" text="NOT OK">
      <formula>NOT(ISERROR(SEARCH("NOT OK",A199)))</formula>
    </cfRule>
  </conditionalFormatting>
  <conditionalFormatting sqref="A47:A49 K47:K49">
    <cfRule type="containsText" dxfId="301" priority="73" operator="containsText" text="NOT OK">
      <formula>NOT(ISERROR(SEARCH("NOT OK",A47)))</formula>
    </cfRule>
  </conditionalFormatting>
  <conditionalFormatting sqref="A73:A75 K73:K75">
    <cfRule type="containsText" dxfId="300" priority="69" operator="containsText" text="NOT OK">
      <formula>NOT(ISERROR(SEARCH("NOT OK",A73)))</formula>
    </cfRule>
  </conditionalFormatting>
  <conditionalFormatting sqref="A125:A127 K125:K127">
    <cfRule type="containsText" dxfId="299" priority="65" operator="containsText" text="NOT OK">
      <formula>NOT(ISERROR(SEARCH("NOT OK",A125)))</formula>
    </cfRule>
  </conditionalFormatting>
  <conditionalFormatting sqref="A151:A153 K151:K153">
    <cfRule type="containsText" dxfId="298" priority="62" operator="containsText" text="NOT OK">
      <formula>NOT(ISERROR(SEARCH("NOT OK",A151)))</formula>
    </cfRule>
  </conditionalFormatting>
  <conditionalFormatting sqref="K203:K205 A203:A205">
    <cfRule type="containsText" dxfId="297" priority="59" operator="containsText" text="NOT OK">
      <formula>NOT(ISERROR(SEARCH("NOT OK",A203)))</formula>
    </cfRule>
  </conditionalFormatting>
  <conditionalFormatting sqref="K229:K231 A229:A231">
    <cfRule type="containsText" dxfId="296" priority="56" operator="containsText" text="NOT OK">
      <formula>NOT(ISERROR(SEARCH("NOT OK",A229)))</formula>
    </cfRule>
  </conditionalFormatting>
  <conditionalFormatting sqref="A14 K14">
    <cfRule type="containsText" dxfId="295" priority="9" operator="containsText" text="NOT OK">
      <formula>NOT(ISERROR(SEARCH("NOT OK",A14)))</formula>
    </cfRule>
  </conditionalFormatting>
  <conditionalFormatting sqref="A40 K40">
    <cfRule type="containsText" dxfId="294" priority="8" operator="containsText" text="NOT OK">
      <formula>NOT(ISERROR(SEARCH("NOT OK",A40)))</formula>
    </cfRule>
  </conditionalFormatting>
  <conditionalFormatting sqref="A66 K66">
    <cfRule type="containsText" dxfId="293" priority="7" operator="containsText" text="NOT OK">
      <formula>NOT(ISERROR(SEARCH("NOT OK",A66)))</formula>
    </cfRule>
  </conditionalFormatting>
  <conditionalFormatting sqref="K92 A92">
    <cfRule type="containsText" dxfId="292" priority="6" operator="containsText" text="NOT OK">
      <formula>NOT(ISERROR(SEARCH("NOT OK",A92)))</formula>
    </cfRule>
  </conditionalFormatting>
  <conditionalFormatting sqref="K118 A118">
    <cfRule type="containsText" dxfId="291" priority="5" operator="containsText" text="NOT OK">
      <formula>NOT(ISERROR(SEARCH("NOT OK",A118)))</formula>
    </cfRule>
  </conditionalFormatting>
  <conditionalFormatting sqref="K144 A144">
    <cfRule type="containsText" dxfId="290" priority="4" operator="containsText" text="NOT OK">
      <formula>NOT(ISERROR(SEARCH("NOT OK",A144)))</formula>
    </cfRule>
  </conditionalFormatting>
  <conditionalFormatting sqref="A170 K170">
    <cfRule type="containsText" dxfId="289" priority="3" operator="containsText" text="NOT OK">
      <formula>NOT(ISERROR(SEARCH("NOT OK",A170)))</formula>
    </cfRule>
  </conditionalFormatting>
  <conditionalFormatting sqref="A196 K196">
    <cfRule type="containsText" dxfId="288" priority="2" operator="containsText" text="NOT OK">
      <formula>NOT(ISERROR(SEARCH("NOT OK",A196)))</formula>
    </cfRule>
  </conditionalFormatting>
  <conditionalFormatting sqref="A222 K222">
    <cfRule type="containsText" dxfId="287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35"/>
  <sheetViews>
    <sheetView topLeftCell="D1" zoomScaleNormal="100" workbookViewId="0">
      <selection activeCell="J1" sqref="J1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28515625" style="1" customWidth="1"/>
    <col min="4" max="4" width="12.140625" style="1" customWidth="1"/>
    <col min="5" max="5" width="12.7109375" style="1" customWidth="1"/>
    <col min="6" max="7" width="12" style="1" customWidth="1"/>
    <col min="8" max="8" width="12.140625" style="1" customWidth="1"/>
    <col min="9" max="9" width="11.5703125" style="2" customWidth="1"/>
    <col min="10" max="10" width="7" style="1" customWidth="1"/>
    <col min="11" max="11" width="9.140625" style="3"/>
    <col min="12" max="12" width="13" style="1" customWidth="1"/>
    <col min="13" max="13" width="13.28515625" style="1" customWidth="1"/>
    <col min="14" max="14" width="12.85546875" style="1" customWidth="1"/>
    <col min="15" max="15" width="14.140625" style="1" bestFit="1" customWidth="1"/>
    <col min="16" max="16" width="12.85546875" style="1" customWidth="1"/>
    <col min="17" max="17" width="13.140625" style="1" customWidth="1"/>
    <col min="18" max="18" width="12.5703125" style="1" customWidth="1"/>
    <col min="19" max="19" width="12.7109375" style="1" customWidth="1"/>
    <col min="20" max="20" width="14.140625" style="1" bestFit="1" customWidth="1"/>
    <col min="21" max="21" width="12.28515625" style="1" customWidth="1"/>
    <col min="22" max="22" width="12.5703125" style="1" customWidth="1"/>
    <col min="23" max="23" width="13.140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3853</v>
      </c>
      <c r="D9" s="122">
        <v>3835</v>
      </c>
      <c r="E9" s="158">
        <f>SUM(C9:D9)</f>
        <v>7688</v>
      </c>
      <c r="F9" s="120">
        <v>4507</v>
      </c>
      <c r="G9" s="122">
        <v>4486</v>
      </c>
      <c r="H9" s="158">
        <f>SUM(F9:G9)</f>
        <v>8993</v>
      </c>
      <c r="I9" s="123">
        <f>IF(E9=0,0,((H9/E9)-1)*100)</f>
        <v>16.974505723205002</v>
      </c>
      <c r="J9" s="3"/>
      <c r="L9" s="13" t="s">
        <v>10</v>
      </c>
      <c r="M9" s="39">
        <v>600949</v>
      </c>
      <c r="N9" s="37">
        <v>620391</v>
      </c>
      <c r="O9" s="169">
        <f>SUM(M9:N9)</f>
        <v>1221340</v>
      </c>
      <c r="P9" s="140">
        <v>2379</v>
      </c>
      <c r="Q9" s="169">
        <f>O9+P9</f>
        <v>1223719</v>
      </c>
      <c r="R9" s="39">
        <v>738453</v>
      </c>
      <c r="S9" s="37">
        <v>762478</v>
      </c>
      <c r="T9" s="169">
        <f>SUM(R9:S9)</f>
        <v>1500931</v>
      </c>
      <c r="U9" s="140">
        <v>2236</v>
      </c>
      <c r="V9" s="169">
        <f>T9+U9</f>
        <v>1503167</v>
      </c>
      <c r="W9" s="40">
        <f>IF(Q9=0,0,((V9/Q9)-1)*100)</f>
        <v>22.835961523846571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3746</v>
      </c>
      <c r="D10" s="122">
        <v>3746</v>
      </c>
      <c r="E10" s="158">
        <f t="shared" ref="E10:E13" si="0">SUM(C10:D10)</f>
        <v>7492</v>
      </c>
      <c r="F10" s="120">
        <v>4216</v>
      </c>
      <c r="G10" s="122">
        <v>4216</v>
      </c>
      <c r="H10" s="158">
        <f t="shared" ref="H10:H13" si="1">SUM(F10:G10)</f>
        <v>8432</v>
      </c>
      <c r="I10" s="123">
        <f>IF(E10=0,0,((H10/E10)-1)*100)</f>
        <v>12.546716497597444</v>
      </c>
      <c r="J10" s="3"/>
      <c r="K10" s="6"/>
      <c r="L10" s="13" t="s">
        <v>11</v>
      </c>
      <c r="M10" s="39">
        <v>612559</v>
      </c>
      <c r="N10" s="37">
        <v>609111</v>
      </c>
      <c r="O10" s="169">
        <f>SUM(M10:N10)</f>
        <v>1221670</v>
      </c>
      <c r="P10" s="140">
        <v>3026</v>
      </c>
      <c r="Q10" s="169">
        <f>O10+P10</f>
        <v>1224696</v>
      </c>
      <c r="R10" s="39">
        <v>727416</v>
      </c>
      <c r="S10" s="37">
        <v>728667</v>
      </c>
      <c r="T10" s="169">
        <f>SUM(R10:S10)</f>
        <v>1456083</v>
      </c>
      <c r="U10" s="140">
        <v>2758</v>
      </c>
      <c r="V10" s="169">
        <f>T10+U10</f>
        <v>1458841</v>
      </c>
      <c r="W10" s="40">
        <f>IF(Q10=0,0,((V10/Q10)-1)*100)</f>
        <v>19.118622090706584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4066</v>
      </c>
      <c r="D11" s="125">
        <v>4050</v>
      </c>
      <c r="E11" s="158">
        <f t="shared" si="0"/>
        <v>8116</v>
      </c>
      <c r="F11" s="124">
        <v>4474</v>
      </c>
      <c r="G11" s="125">
        <v>4464</v>
      </c>
      <c r="H11" s="158">
        <f t="shared" si="1"/>
        <v>8938</v>
      </c>
      <c r="I11" s="123">
        <f>IF(E11=0,0,((H11/E11)-1)*100)</f>
        <v>10.128141941843282</v>
      </c>
      <c r="J11" s="3"/>
      <c r="K11" s="6"/>
      <c r="L11" s="22" t="s">
        <v>12</v>
      </c>
      <c r="M11" s="39">
        <v>710337</v>
      </c>
      <c r="N11" s="37">
        <v>706253</v>
      </c>
      <c r="O11" s="169">
        <f t="shared" ref="O11" si="2">SUM(M11:N11)</f>
        <v>1416590</v>
      </c>
      <c r="P11" s="38">
        <v>7542</v>
      </c>
      <c r="Q11" s="267">
        <f t="shared" ref="Q11" si="3">O11+P11</f>
        <v>1424132</v>
      </c>
      <c r="R11" s="39">
        <v>803218</v>
      </c>
      <c r="S11" s="37">
        <v>800517</v>
      </c>
      <c r="T11" s="169">
        <f t="shared" ref="T11" si="4">SUM(R11:S11)</f>
        <v>1603735</v>
      </c>
      <c r="U11" s="38">
        <v>4088</v>
      </c>
      <c r="V11" s="267">
        <f t="shared" ref="V11" si="5">T11+U11</f>
        <v>1607823</v>
      </c>
      <c r="W11" s="40">
        <f>IF(Q11=0,0,((V11/Q11)-1)*100)</f>
        <v>12.898453233267704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6">+C9+C10+C11</f>
        <v>11665</v>
      </c>
      <c r="D12" s="129">
        <f t="shared" si="6"/>
        <v>11631</v>
      </c>
      <c r="E12" s="162">
        <f t="shared" si="0"/>
        <v>23296</v>
      </c>
      <c r="F12" s="127">
        <f t="shared" ref="F12:G12" si="7">+F9+F10+F11</f>
        <v>13197</v>
      </c>
      <c r="G12" s="129">
        <f t="shared" si="7"/>
        <v>13166</v>
      </c>
      <c r="H12" s="162">
        <f t="shared" si="1"/>
        <v>26363</v>
      </c>
      <c r="I12" s="130">
        <f>IF(E12=0,0,((H12/E12)-1)*100)</f>
        <v>13.165350274725274</v>
      </c>
      <c r="J12" s="3"/>
      <c r="L12" s="41" t="s">
        <v>57</v>
      </c>
      <c r="M12" s="45">
        <f t="shared" ref="M12:N12" si="8">+M9+M10+M11</f>
        <v>1923845</v>
      </c>
      <c r="N12" s="43">
        <f t="shared" si="8"/>
        <v>1935755</v>
      </c>
      <c r="O12" s="170">
        <f>+O9+O10+O11</f>
        <v>3859600</v>
      </c>
      <c r="P12" s="43">
        <f t="shared" ref="P12:Q12" si="9">+P9+P10+P11</f>
        <v>12947</v>
      </c>
      <c r="Q12" s="170">
        <f t="shared" si="9"/>
        <v>3872547</v>
      </c>
      <c r="R12" s="45">
        <f t="shared" ref="R12:V12" si="10">+R9+R10+R11</f>
        <v>2269087</v>
      </c>
      <c r="S12" s="43">
        <f t="shared" si="10"/>
        <v>2291662</v>
      </c>
      <c r="T12" s="170">
        <f>+T9+T10+T11</f>
        <v>4560749</v>
      </c>
      <c r="U12" s="43">
        <f t="shared" si="10"/>
        <v>9082</v>
      </c>
      <c r="V12" s="170">
        <f t="shared" si="10"/>
        <v>4569831</v>
      </c>
      <c r="W12" s="46">
        <f>IF(Q12=0,0,((V12/Q12)-1)*100)</f>
        <v>18.005824073923439</v>
      </c>
    </row>
    <row r="13" spans="1:23" ht="14.25" thickTop="1" thickBot="1" x14ac:dyDescent="0.25">
      <c r="A13" s="3" t="str">
        <f t="shared" ref="A13:A70" si="11">IF(ISERROR(F13/G13)," ",IF(F13/G13&gt;0.5,IF(F13/G13&lt;1.5," ","NOT OK"),"NOT OK"))</f>
        <v xml:space="preserve"> </v>
      </c>
      <c r="B13" s="106" t="s">
        <v>13</v>
      </c>
      <c r="C13" s="120">
        <v>4206</v>
      </c>
      <c r="D13" s="122">
        <v>4194</v>
      </c>
      <c r="E13" s="158">
        <f t="shared" si="0"/>
        <v>8400</v>
      </c>
      <c r="F13" s="120">
        <v>4539</v>
      </c>
      <c r="G13" s="122">
        <v>4538</v>
      </c>
      <c r="H13" s="158">
        <f t="shared" si="1"/>
        <v>9077</v>
      </c>
      <c r="I13" s="123">
        <f t="shared" ref="I13" si="12">IF(E13=0,0,((H13/E13)-1)*100)</f>
        <v>8.0595238095238173</v>
      </c>
      <c r="J13" s="7"/>
      <c r="L13" s="13" t="s">
        <v>13</v>
      </c>
      <c r="M13" s="39">
        <v>734780</v>
      </c>
      <c r="N13" s="498">
        <v>737892</v>
      </c>
      <c r="O13" s="169">
        <f t="shared" ref="O13" si="13">+M13+N13</f>
        <v>1472672</v>
      </c>
      <c r="P13" s="140">
        <v>3935</v>
      </c>
      <c r="Q13" s="169">
        <f>O13+P13</f>
        <v>1476607</v>
      </c>
      <c r="R13" s="39">
        <v>776039</v>
      </c>
      <c r="S13" s="498">
        <v>801942</v>
      </c>
      <c r="T13" s="169">
        <f t="shared" ref="T13" si="14">+R13+S13</f>
        <v>1577981</v>
      </c>
      <c r="U13" s="140">
        <v>3791</v>
      </c>
      <c r="V13" s="169">
        <f>T13+U13</f>
        <v>1581772</v>
      </c>
      <c r="W13" s="40">
        <f t="shared" ref="W13" si="15">IF(Q13=0,0,((V13/Q13)-1)*100)</f>
        <v>7.1220710723977287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27">
        <f>+C12+C13</f>
        <v>15871</v>
      </c>
      <c r="D14" s="129">
        <f t="shared" ref="D14:H14" si="16">+D12+D13</f>
        <v>15825</v>
      </c>
      <c r="E14" s="162">
        <f t="shared" si="16"/>
        <v>31696</v>
      </c>
      <c r="F14" s="127">
        <f t="shared" si="16"/>
        <v>17736</v>
      </c>
      <c r="G14" s="129">
        <f t="shared" si="16"/>
        <v>17704</v>
      </c>
      <c r="H14" s="162">
        <f t="shared" si="16"/>
        <v>35440</v>
      </c>
      <c r="I14" s="130">
        <f>IF(E14=0,0,((H14/E14)-1)*100)</f>
        <v>11.812216052498737</v>
      </c>
      <c r="J14" s="3"/>
      <c r="L14" s="41" t="s">
        <v>66</v>
      </c>
      <c r="M14" s="45">
        <f>+M12+M13</f>
        <v>2658625</v>
      </c>
      <c r="N14" s="43">
        <f t="shared" ref="N14:V14" si="17">+N12+N13</f>
        <v>2673647</v>
      </c>
      <c r="O14" s="170">
        <f t="shared" si="17"/>
        <v>5332272</v>
      </c>
      <c r="P14" s="43">
        <f t="shared" si="17"/>
        <v>16882</v>
      </c>
      <c r="Q14" s="170">
        <f t="shared" si="17"/>
        <v>5349154</v>
      </c>
      <c r="R14" s="45">
        <f t="shared" si="17"/>
        <v>3045126</v>
      </c>
      <c r="S14" s="43">
        <f t="shared" si="17"/>
        <v>3093604</v>
      </c>
      <c r="T14" s="170">
        <f t="shared" si="17"/>
        <v>6138730</v>
      </c>
      <c r="U14" s="43">
        <f t="shared" si="17"/>
        <v>12873</v>
      </c>
      <c r="V14" s="170">
        <f t="shared" si="17"/>
        <v>6151603</v>
      </c>
      <c r="W14" s="46">
        <f>IF(Q14=0,0,((V14/Q14)-1)*100)</f>
        <v>15.001418915963161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20">
        <v>3899</v>
      </c>
      <c r="D15" s="122">
        <v>3885</v>
      </c>
      <c r="E15" s="158">
        <f>SUM(C15:D15)</f>
        <v>7784</v>
      </c>
      <c r="F15" s="120"/>
      <c r="G15" s="122"/>
      <c r="H15" s="158"/>
      <c r="I15" s="123"/>
      <c r="J15" s="3"/>
      <c r="L15" s="13" t="s">
        <v>14</v>
      </c>
      <c r="M15" s="37">
        <v>683160</v>
      </c>
      <c r="N15" s="471">
        <v>713483</v>
      </c>
      <c r="O15" s="172">
        <f>+M15+N15</f>
        <v>1396643</v>
      </c>
      <c r="P15" s="140">
        <v>4088</v>
      </c>
      <c r="Q15" s="169">
        <f>O15+P15</f>
        <v>1400731</v>
      </c>
      <c r="R15" s="37"/>
      <c r="S15" s="471"/>
      <c r="T15" s="172"/>
      <c r="U15" s="140"/>
      <c r="V15" s="169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20">
        <v>4342</v>
      </c>
      <c r="D16" s="122">
        <v>4334</v>
      </c>
      <c r="E16" s="158">
        <f>SUM(C16:D16)</f>
        <v>8676</v>
      </c>
      <c r="F16" s="120"/>
      <c r="G16" s="122"/>
      <c r="H16" s="158"/>
      <c r="I16" s="123"/>
      <c r="J16" s="7"/>
      <c r="L16" s="13" t="s">
        <v>15</v>
      </c>
      <c r="M16" s="37">
        <v>754570</v>
      </c>
      <c r="N16" s="497">
        <v>781575</v>
      </c>
      <c r="O16" s="475">
        <f>+M16+N16</f>
        <v>1536145</v>
      </c>
      <c r="P16" s="484">
        <v>5841</v>
      </c>
      <c r="Q16" s="169">
        <f>O16+P16</f>
        <v>1541986</v>
      </c>
      <c r="R16" s="37"/>
      <c r="S16" s="497"/>
      <c r="T16" s="475"/>
      <c r="U16" s="484"/>
      <c r="V16" s="169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27">
        <f>+C13+C15+C16</f>
        <v>12447</v>
      </c>
      <c r="D17" s="129">
        <f t="shared" ref="D17:E17" si="18">+D13+D15+D16</f>
        <v>12413</v>
      </c>
      <c r="E17" s="162">
        <f t="shared" si="18"/>
        <v>24860</v>
      </c>
      <c r="F17" s="127"/>
      <c r="G17" s="129"/>
      <c r="H17" s="162"/>
      <c r="I17" s="130"/>
      <c r="J17" s="3"/>
      <c r="L17" s="41" t="s">
        <v>61</v>
      </c>
      <c r="M17" s="43">
        <f t="shared" ref="M17:Q17" si="19">+M13+M15+M16</f>
        <v>2172510</v>
      </c>
      <c r="N17" s="472">
        <f t="shared" si="19"/>
        <v>2232950</v>
      </c>
      <c r="O17" s="481">
        <f t="shared" si="19"/>
        <v>4405460</v>
      </c>
      <c r="P17" s="485">
        <f t="shared" si="19"/>
        <v>13864</v>
      </c>
      <c r="Q17" s="170">
        <f t="shared" si="19"/>
        <v>4419324</v>
      </c>
      <c r="R17" s="43"/>
      <c r="S17" s="472"/>
      <c r="T17" s="481"/>
      <c r="U17" s="485"/>
      <c r="V17" s="170"/>
      <c r="W17" s="46"/>
    </row>
    <row r="18" spans="1:23" ht="13.5" thickTop="1" x14ac:dyDescent="0.2">
      <c r="A18" s="3" t="str">
        <f t="shared" si="11"/>
        <v xml:space="preserve"> </v>
      </c>
      <c r="B18" s="106" t="s">
        <v>16</v>
      </c>
      <c r="C18" s="120">
        <v>4201</v>
      </c>
      <c r="D18" s="122">
        <v>4187</v>
      </c>
      <c r="E18" s="158">
        <f t="shared" ref="E18" si="20">SUM(C18:D18)</f>
        <v>8388</v>
      </c>
      <c r="F18" s="120"/>
      <c r="G18" s="122"/>
      <c r="H18" s="158"/>
      <c r="I18" s="123"/>
      <c r="J18" s="7"/>
      <c r="L18" s="13" t="s">
        <v>16</v>
      </c>
      <c r="M18" s="37">
        <v>743301</v>
      </c>
      <c r="N18" s="471">
        <v>731080</v>
      </c>
      <c r="O18" s="475">
        <f>+M18+N18</f>
        <v>1474381</v>
      </c>
      <c r="P18" s="484">
        <v>3326</v>
      </c>
      <c r="Q18" s="169">
        <f>O18+P18</f>
        <v>1477707</v>
      </c>
      <c r="R18" s="37"/>
      <c r="S18" s="471"/>
      <c r="T18" s="475"/>
      <c r="U18" s="484"/>
      <c r="V18" s="169"/>
      <c r="W18" s="40"/>
    </row>
    <row r="19" spans="1:23" x14ac:dyDescent="0.2">
      <c r="A19" s="3" t="str">
        <f>IF(ISERROR(F19/G19)," ",IF(F19/G19&gt;0.5,IF(F19/G19&lt;1.5," ","NOT OK"),"NOT OK"))</f>
        <v xml:space="preserve"> </v>
      </c>
      <c r="B19" s="106" t="s">
        <v>17</v>
      </c>
      <c r="C19" s="120">
        <v>4261</v>
      </c>
      <c r="D19" s="122">
        <v>4261</v>
      </c>
      <c r="E19" s="158">
        <f>SUM(C19:D19)</f>
        <v>8522</v>
      </c>
      <c r="F19" s="120"/>
      <c r="G19" s="122"/>
      <c r="H19" s="158"/>
      <c r="I19" s="123"/>
      <c r="L19" s="13" t="s">
        <v>17</v>
      </c>
      <c r="M19" s="37">
        <v>670676</v>
      </c>
      <c r="N19" s="471">
        <v>692999</v>
      </c>
      <c r="O19" s="475">
        <f>+M19+N19</f>
        <v>1363675</v>
      </c>
      <c r="P19" s="484">
        <v>3650</v>
      </c>
      <c r="Q19" s="169">
        <f>O19+P19</f>
        <v>1367325</v>
      </c>
      <c r="R19" s="37"/>
      <c r="S19" s="471"/>
      <c r="T19" s="475"/>
      <c r="U19" s="484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20">
        <v>4205</v>
      </c>
      <c r="D20" s="122">
        <v>4191</v>
      </c>
      <c r="E20" s="158">
        <f>SUM(C20:D20)</f>
        <v>8396</v>
      </c>
      <c r="F20" s="120"/>
      <c r="G20" s="122"/>
      <c r="H20" s="158"/>
      <c r="I20" s="123"/>
      <c r="J20" s="8"/>
      <c r="L20" s="13" t="s">
        <v>18</v>
      </c>
      <c r="M20" s="37">
        <v>676374</v>
      </c>
      <c r="N20" s="471">
        <v>674526</v>
      </c>
      <c r="O20" s="475">
        <f>+M20+N20</f>
        <v>1350900</v>
      </c>
      <c r="P20" s="484">
        <v>2180</v>
      </c>
      <c r="Q20" s="169">
        <f>O20+P20</f>
        <v>1353080</v>
      </c>
      <c r="R20" s="37"/>
      <c r="S20" s="471"/>
      <c r="T20" s="475"/>
      <c r="U20" s="484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27">
        <f t="shared" ref="C21:E21" si="21">+C18+C19+C20</f>
        <v>12667</v>
      </c>
      <c r="D21" s="135">
        <f t="shared" si="21"/>
        <v>12639</v>
      </c>
      <c r="E21" s="160">
        <f t="shared" si="21"/>
        <v>25306</v>
      </c>
      <c r="F21" s="127"/>
      <c r="G21" s="135"/>
      <c r="H21" s="160"/>
      <c r="I21" s="130"/>
      <c r="J21" s="9"/>
      <c r="K21" s="10"/>
      <c r="L21" s="47" t="s">
        <v>19</v>
      </c>
      <c r="M21" s="49">
        <f t="shared" ref="M21:Q21" si="22">+M18+M19+M20</f>
        <v>2090351</v>
      </c>
      <c r="N21" s="473">
        <f t="shared" si="22"/>
        <v>2098605</v>
      </c>
      <c r="O21" s="477">
        <f t="shared" si="22"/>
        <v>4188956</v>
      </c>
      <c r="P21" s="486">
        <f t="shared" si="22"/>
        <v>9156</v>
      </c>
      <c r="Q21" s="171">
        <f t="shared" si="22"/>
        <v>4198112</v>
      </c>
      <c r="R21" s="49"/>
      <c r="S21" s="473"/>
      <c r="T21" s="477"/>
      <c r="U21" s="486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20">
        <v>4433</v>
      </c>
      <c r="D22" s="122">
        <v>4432</v>
      </c>
      <c r="E22" s="161">
        <f>SUM(C22:D22)</f>
        <v>8865</v>
      </c>
      <c r="F22" s="120"/>
      <c r="G22" s="122"/>
      <c r="H22" s="161"/>
      <c r="I22" s="123"/>
      <c r="J22" s="3"/>
      <c r="L22" s="13" t="s">
        <v>21</v>
      </c>
      <c r="M22" s="37">
        <v>739278</v>
      </c>
      <c r="N22" s="471">
        <v>741348</v>
      </c>
      <c r="O22" s="475">
        <f>+M22+N22</f>
        <v>1480626</v>
      </c>
      <c r="P22" s="484">
        <v>2158</v>
      </c>
      <c r="Q22" s="169">
        <f>O22+P22</f>
        <v>1482784</v>
      </c>
      <c r="R22" s="37"/>
      <c r="S22" s="471"/>
      <c r="T22" s="475"/>
      <c r="U22" s="484"/>
      <c r="V22" s="169"/>
      <c r="W22" s="40"/>
    </row>
    <row r="23" spans="1:23" x14ac:dyDescent="0.2">
      <c r="A23" s="3" t="str">
        <f t="shared" ref="A23" si="23">IF(ISERROR(F23/G23)," ",IF(F23/G23&gt;0.5,IF(F23/G23&lt;1.5," ","NOT OK"),"NOT OK"))</f>
        <v xml:space="preserve"> </v>
      </c>
      <c r="B23" s="106" t="s">
        <v>22</v>
      </c>
      <c r="C23" s="120">
        <v>4594</v>
      </c>
      <c r="D23" s="122">
        <v>4567</v>
      </c>
      <c r="E23" s="152">
        <f>SUM(C23:D23)</f>
        <v>9161</v>
      </c>
      <c r="F23" s="120"/>
      <c r="G23" s="122"/>
      <c r="H23" s="152"/>
      <c r="I23" s="123"/>
      <c r="J23" s="3"/>
      <c r="L23" s="13" t="s">
        <v>22</v>
      </c>
      <c r="M23" s="37">
        <v>779923</v>
      </c>
      <c r="N23" s="471">
        <v>782383</v>
      </c>
      <c r="O23" s="475">
        <f t="shared" ref="O23" si="24">+M23+N23</f>
        <v>1562306</v>
      </c>
      <c r="P23" s="484">
        <v>4231</v>
      </c>
      <c r="Q23" s="169">
        <f>O23+P23</f>
        <v>1566537</v>
      </c>
      <c r="R23" s="37"/>
      <c r="S23" s="471"/>
      <c r="T23" s="475"/>
      <c r="U23" s="484"/>
      <c r="V23" s="169"/>
      <c r="W23" s="40"/>
    </row>
    <row r="24" spans="1:23" ht="13.5" thickBot="1" x14ac:dyDescent="0.25">
      <c r="A24" s="3" t="str">
        <f t="shared" ref="A24:A26" si="25">IF(ISERROR(F24/G24)," ",IF(F24/G24&gt;0.5,IF(F24/G24&lt;1.5," ","NOT OK"),"NOT OK"))</f>
        <v xml:space="preserve"> </v>
      </c>
      <c r="B24" s="106" t="s">
        <v>23</v>
      </c>
      <c r="C24" s="120">
        <v>4385</v>
      </c>
      <c r="D24" s="136">
        <v>4390</v>
      </c>
      <c r="E24" s="156">
        <f t="shared" ref="E24" si="26">SUM(C24:D24)</f>
        <v>8775</v>
      </c>
      <c r="F24" s="120"/>
      <c r="G24" s="136"/>
      <c r="H24" s="156"/>
      <c r="I24" s="137"/>
      <c r="J24" s="3"/>
      <c r="L24" s="13" t="s">
        <v>23</v>
      </c>
      <c r="M24" s="37">
        <v>680236</v>
      </c>
      <c r="N24" s="471">
        <v>700647</v>
      </c>
      <c r="O24" s="475">
        <f>+M24+N24</f>
        <v>1380883</v>
      </c>
      <c r="P24" s="484">
        <v>3427</v>
      </c>
      <c r="Q24" s="169">
        <f>O24+P24</f>
        <v>1384310</v>
      </c>
      <c r="R24" s="37"/>
      <c r="S24" s="471"/>
      <c r="T24" s="475"/>
      <c r="U24" s="484"/>
      <c r="V24" s="169"/>
      <c r="W24" s="40"/>
    </row>
    <row r="25" spans="1:23" ht="14.25" thickTop="1" thickBot="1" x14ac:dyDescent="0.25">
      <c r="A25" s="3" t="str">
        <f t="shared" si="25"/>
        <v xml:space="preserve"> </v>
      </c>
      <c r="B25" s="126" t="s">
        <v>40</v>
      </c>
      <c r="C25" s="127">
        <f>+C22+C23+C24</f>
        <v>13412</v>
      </c>
      <c r="D25" s="127">
        <f t="shared" ref="D25:E25" si="27">+D22+D23+D24</f>
        <v>13389</v>
      </c>
      <c r="E25" s="127">
        <f t="shared" si="27"/>
        <v>26801</v>
      </c>
      <c r="F25" s="127"/>
      <c r="G25" s="127"/>
      <c r="H25" s="127"/>
      <c r="I25" s="130"/>
      <c r="J25" s="3"/>
      <c r="L25" s="470" t="s">
        <v>40</v>
      </c>
      <c r="M25" s="43">
        <f t="shared" ref="M25:Q25" si="28">+M22+M23+M24</f>
        <v>2199437</v>
      </c>
      <c r="N25" s="472">
        <f t="shared" si="28"/>
        <v>2224378</v>
      </c>
      <c r="O25" s="481">
        <f t="shared" si="28"/>
        <v>4423815</v>
      </c>
      <c r="P25" s="485">
        <f t="shared" si="28"/>
        <v>9816</v>
      </c>
      <c r="Q25" s="170">
        <f t="shared" si="28"/>
        <v>4433631</v>
      </c>
      <c r="R25" s="43"/>
      <c r="S25" s="472"/>
      <c r="T25" s="481"/>
      <c r="U25" s="485"/>
      <c r="V25" s="170"/>
      <c r="W25" s="46"/>
    </row>
    <row r="26" spans="1:23" ht="14.25" thickTop="1" thickBot="1" x14ac:dyDescent="0.25">
      <c r="A26" s="3" t="str">
        <f t="shared" si="25"/>
        <v xml:space="preserve"> </v>
      </c>
      <c r="B26" s="126" t="s">
        <v>63</v>
      </c>
      <c r="C26" s="127">
        <f t="shared" ref="C26:E26" si="29">+C12+C17+C21+C25</f>
        <v>50191</v>
      </c>
      <c r="D26" s="129">
        <f t="shared" si="29"/>
        <v>50072</v>
      </c>
      <c r="E26" s="300">
        <f t="shared" si="29"/>
        <v>100263</v>
      </c>
      <c r="F26" s="127"/>
      <c r="G26" s="129"/>
      <c r="H26" s="300"/>
      <c r="I26" s="130"/>
      <c r="J26" s="3"/>
      <c r="L26" s="470" t="s">
        <v>63</v>
      </c>
      <c r="M26" s="43">
        <f t="shared" ref="M26:Q26" si="30">+M12+M17+M21+M25</f>
        <v>8386143</v>
      </c>
      <c r="N26" s="472">
        <f t="shared" si="30"/>
        <v>8491688</v>
      </c>
      <c r="O26" s="476">
        <f t="shared" si="30"/>
        <v>16877831</v>
      </c>
      <c r="P26" s="485">
        <f t="shared" si="30"/>
        <v>45783</v>
      </c>
      <c r="Q26" s="302">
        <f t="shared" si="30"/>
        <v>16923614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7163</v>
      </c>
      <c r="D35" s="122">
        <v>7178</v>
      </c>
      <c r="E35" s="158">
        <f t="shared" ref="E35" si="31">SUM(C35:D35)</f>
        <v>14341</v>
      </c>
      <c r="F35" s="120">
        <v>6718</v>
      </c>
      <c r="G35" s="122">
        <v>6732</v>
      </c>
      <c r="H35" s="158">
        <f t="shared" ref="H35:H39" si="32">SUM(F35:G35)</f>
        <v>13450</v>
      </c>
      <c r="I35" s="123">
        <f t="shared" ref="I35:I37" si="33">IF(E35=0,0,((H35/E35)-1)*100)</f>
        <v>-6.2129558608186368</v>
      </c>
      <c r="J35" s="3"/>
      <c r="K35" s="6"/>
      <c r="L35" s="13" t="s">
        <v>10</v>
      </c>
      <c r="M35" s="39">
        <v>1046908</v>
      </c>
      <c r="N35" s="37">
        <v>1051633</v>
      </c>
      <c r="O35" s="169">
        <f>SUM(M35:N35)</f>
        <v>2098541</v>
      </c>
      <c r="P35" s="140">
        <v>820</v>
      </c>
      <c r="Q35" s="169">
        <f>O35+P35</f>
        <v>2099361</v>
      </c>
      <c r="R35" s="39">
        <v>1014635</v>
      </c>
      <c r="S35" s="37">
        <v>1023443</v>
      </c>
      <c r="T35" s="169">
        <f>SUM(R35:S35)</f>
        <v>2038078</v>
      </c>
      <c r="U35" s="140">
        <v>217</v>
      </c>
      <c r="V35" s="169">
        <f>T35+U35</f>
        <v>2038295</v>
      </c>
      <c r="W35" s="40">
        <f t="shared" ref="W35:W37" si="34">IF(Q35=0,0,((V35/Q35)-1)*100)</f>
        <v>-2.9087898651065758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6957</v>
      </c>
      <c r="D36" s="122">
        <v>6956</v>
      </c>
      <c r="E36" s="158">
        <f>SUM(C36:D36)</f>
        <v>13913</v>
      </c>
      <c r="F36" s="120">
        <v>6414</v>
      </c>
      <c r="G36" s="122">
        <v>6417</v>
      </c>
      <c r="H36" s="158">
        <f>SUM(F36:G36)</f>
        <v>12831</v>
      </c>
      <c r="I36" s="123">
        <f t="shared" si="33"/>
        <v>-7.7768993028103246</v>
      </c>
      <c r="J36" s="3"/>
      <c r="K36" s="6"/>
      <c r="L36" s="13" t="s">
        <v>11</v>
      </c>
      <c r="M36" s="39">
        <v>996191</v>
      </c>
      <c r="N36" s="37">
        <v>1002046</v>
      </c>
      <c r="O36" s="169">
        <f>SUM(M36:N36)</f>
        <v>1998237</v>
      </c>
      <c r="P36" s="140">
        <v>659</v>
      </c>
      <c r="Q36" s="169">
        <f>O36+P36</f>
        <v>1998896</v>
      </c>
      <c r="R36" s="39">
        <v>962947</v>
      </c>
      <c r="S36" s="37">
        <v>964084</v>
      </c>
      <c r="T36" s="169">
        <f>SUM(R36:S36)</f>
        <v>1927031</v>
      </c>
      <c r="U36" s="140">
        <v>340</v>
      </c>
      <c r="V36" s="169">
        <f>T36+U36</f>
        <v>1927371</v>
      </c>
      <c r="W36" s="40">
        <f t="shared" si="34"/>
        <v>-3.5782251802995213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7340</v>
      </c>
      <c r="D37" s="125">
        <v>7360</v>
      </c>
      <c r="E37" s="158">
        <f t="shared" ref="E37:E39" si="35">SUM(C37:D37)</f>
        <v>14700</v>
      </c>
      <c r="F37" s="124">
        <v>6701</v>
      </c>
      <c r="G37" s="125">
        <v>6704</v>
      </c>
      <c r="H37" s="158">
        <f t="shared" si="32"/>
        <v>13405</v>
      </c>
      <c r="I37" s="123">
        <f t="shared" si="33"/>
        <v>-8.809523809523812</v>
      </c>
      <c r="J37" s="3"/>
      <c r="K37" s="6"/>
      <c r="L37" s="22" t="s">
        <v>12</v>
      </c>
      <c r="M37" s="39">
        <v>1019421</v>
      </c>
      <c r="N37" s="37">
        <v>1090494</v>
      </c>
      <c r="O37" s="169">
        <f t="shared" ref="O37" si="36">SUM(M37:N37)</f>
        <v>2109915</v>
      </c>
      <c r="P37" s="38">
        <v>165</v>
      </c>
      <c r="Q37" s="172">
        <f t="shared" ref="Q37" si="37">O37+P37</f>
        <v>2110080</v>
      </c>
      <c r="R37" s="39">
        <v>947568</v>
      </c>
      <c r="S37" s="37">
        <v>1015423</v>
      </c>
      <c r="T37" s="169">
        <f t="shared" ref="T37" si="38">SUM(R37:S37)</f>
        <v>1962991</v>
      </c>
      <c r="U37" s="38">
        <v>51</v>
      </c>
      <c r="V37" s="172">
        <f t="shared" ref="V37" si="39">T37+U37</f>
        <v>1963042</v>
      </c>
      <c r="W37" s="40">
        <f t="shared" si="34"/>
        <v>-6.9683613891416414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0">+C35+C36+C37</f>
        <v>21460</v>
      </c>
      <c r="D38" s="129">
        <f t="shared" si="40"/>
        <v>21494</v>
      </c>
      <c r="E38" s="162">
        <f t="shared" si="35"/>
        <v>42954</v>
      </c>
      <c r="F38" s="127">
        <f t="shared" ref="F38:G38" si="41">+F35+F36+F37</f>
        <v>19833</v>
      </c>
      <c r="G38" s="129">
        <f t="shared" si="41"/>
        <v>19853</v>
      </c>
      <c r="H38" s="162">
        <f t="shared" si="32"/>
        <v>39686</v>
      </c>
      <c r="I38" s="130">
        <f>IF(E38=0,0,((H38/E38)-1)*100)</f>
        <v>-7.6081389393304448</v>
      </c>
      <c r="J38" s="3"/>
      <c r="L38" s="41" t="s">
        <v>57</v>
      </c>
      <c r="M38" s="45">
        <f t="shared" ref="M38:N38" si="42">+M35+M36+M37</f>
        <v>3062520</v>
      </c>
      <c r="N38" s="43">
        <f t="shared" si="42"/>
        <v>3144173</v>
      </c>
      <c r="O38" s="170">
        <f>+O35+O36+O37</f>
        <v>6206693</v>
      </c>
      <c r="P38" s="43">
        <f t="shared" ref="P38:Q38" si="43">+P35+P36+P37</f>
        <v>1644</v>
      </c>
      <c r="Q38" s="170">
        <f t="shared" si="43"/>
        <v>6208337</v>
      </c>
      <c r="R38" s="45">
        <f t="shared" ref="R38:V38" si="44">+R35+R36+R37</f>
        <v>2925150</v>
      </c>
      <c r="S38" s="43">
        <f t="shared" si="44"/>
        <v>3002950</v>
      </c>
      <c r="T38" s="170">
        <f>+T35+T36+T37</f>
        <v>5928100</v>
      </c>
      <c r="U38" s="43">
        <f t="shared" si="44"/>
        <v>608</v>
      </c>
      <c r="V38" s="170">
        <f t="shared" si="44"/>
        <v>5928708</v>
      </c>
      <c r="W38" s="46">
        <f>IF(Q38=0,0,((V38/Q38)-1)*100)</f>
        <v>-4.5040886150349069</v>
      </c>
    </row>
    <row r="39" spans="1:23" ht="14.25" thickTop="1" thickBot="1" x14ac:dyDescent="0.25">
      <c r="A39" s="3" t="str">
        <f t="shared" si="11"/>
        <v xml:space="preserve"> </v>
      </c>
      <c r="B39" s="106" t="s">
        <v>13</v>
      </c>
      <c r="C39" s="120">
        <v>7269</v>
      </c>
      <c r="D39" s="122">
        <v>7280</v>
      </c>
      <c r="E39" s="158">
        <f t="shared" si="35"/>
        <v>14549</v>
      </c>
      <c r="F39" s="120">
        <v>6680</v>
      </c>
      <c r="G39" s="122">
        <v>6693</v>
      </c>
      <c r="H39" s="158">
        <f t="shared" si="32"/>
        <v>13373</v>
      </c>
      <c r="I39" s="123">
        <f t="shared" ref="I39" si="45">IF(E39=0,0,((H39/E39)-1)*100)</f>
        <v>-8.0830297614956308</v>
      </c>
      <c r="L39" s="13" t="s">
        <v>13</v>
      </c>
      <c r="M39" s="39">
        <v>1091974</v>
      </c>
      <c r="N39" s="37">
        <v>1030698</v>
      </c>
      <c r="O39" s="169">
        <f t="shared" ref="O39" si="46">+M39+N39</f>
        <v>2122672</v>
      </c>
      <c r="P39" s="38">
        <v>162</v>
      </c>
      <c r="Q39" s="172">
        <f>O39+P39</f>
        <v>2122834</v>
      </c>
      <c r="R39" s="39">
        <v>1037679</v>
      </c>
      <c r="S39" s="37">
        <v>982833</v>
      </c>
      <c r="T39" s="169">
        <f t="shared" ref="T39" si="47">+R39+S39</f>
        <v>2020512</v>
      </c>
      <c r="U39" s="38">
        <v>259</v>
      </c>
      <c r="V39" s="172">
        <f>T39+U39</f>
        <v>2020771</v>
      </c>
      <c r="W39" s="40">
        <f t="shared" ref="W39" si="48">IF(Q39=0,0,((V39/Q39)-1)*100)</f>
        <v>-4.8078653347364941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27">
        <f>+C38+C39</f>
        <v>28729</v>
      </c>
      <c r="D40" s="129">
        <f t="shared" ref="D40" si="49">+D38+D39</f>
        <v>28774</v>
      </c>
      <c r="E40" s="162">
        <f t="shared" ref="E40" si="50">+E38+E39</f>
        <v>57503</v>
      </c>
      <c r="F40" s="127">
        <f t="shared" ref="F40" si="51">+F38+F39</f>
        <v>26513</v>
      </c>
      <c r="G40" s="129">
        <f t="shared" ref="G40" si="52">+G38+G39</f>
        <v>26546</v>
      </c>
      <c r="H40" s="162">
        <f t="shared" ref="H40" si="53">+H38+H39</f>
        <v>53059</v>
      </c>
      <c r="I40" s="130">
        <f>IF(E40=0,0,((H40/E40)-1)*100)</f>
        <v>-7.7282924369163393</v>
      </c>
      <c r="J40" s="3"/>
      <c r="L40" s="41" t="s">
        <v>66</v>
      </c>
      <c r="M40" s="45">
        <f>+M38+M39</f>
        <v>4154494</v>
      </c>
      <c r="N40" s="43">
        <f t="shared" ref="N40" si="54">+N38+N39</f>
        <v>4174871</v>
      </c>
      <c r="O40" s="170">
        <f t="shared" ref="O40" si="55">+O38+O39</f>
        <v>8329365</v>
      </c>
      <c r="P40" s="43">
        <f t="shared" ref="P40" si="56">+P38+P39</f>
        <v>1806</v>
      </c>
      <c r="Q40" s="170">
        <f t="shared" ref="Q40" si="57">+Q38+Q39</f>
        <v>8331171</v>
      </c>
      <c r="R40" s="45">
        <f t="shared" ref="R40" si="58">+R38+R39</f>
        <v>3962829</v>
      </c>
      <c r="S40" s="43">
        <f t="shared" ref="S40" si="59">+S38+S39</f>
        <v>3985783</v>
      </c>
      <c r="T40" s="170">
        <f t="shared" ref="T40" si="60">+T38+T39</f>
        <v>7948612</v>
      </c>
      <c r="U40" s="43">
        <f t="shared" ref="U40" si="61">+U38+U39</f>
        <v>867</v>
      </c>
      <c r="V40" s="170">
        <f t="shared" ref="V40" si="62">+V38+V39</f>
        <v>7949479</v>
      </c>
      <c r="W40" s="46">
        <f>IF(Q40=0,0,((V40/Q40)-1)*100)</f>
        <v>-4.58149280575324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6382</v>
      </c>
      <c r="D41" s="122">
        <v>6401</v>
      </c>
      <c r="E41" s="158">
        <f>SUM(C41:D41)</f>
        <v>12783</v>
      </c>
      <c r="F41" s="120"/>
      <c r="G41" s="122"/>
      <c r="H41" s="158"/>
      <c r="I41" s="123"/>
      <c r="J41" s="3"/>
      <c r="L41" s="13" t="s">
        <v>14</v>
      </c>
      <c r="M41" s="39">
        <v>980377</v>
      </c>
      <c r="N41" s="37">
        <v>964674</v>
      </c>
      <c r="O41" s="169">
        <f>+M41+N41</f>
        <v>1945051</v>
      </c>
      <c r="P41" s="38">
        <v>333</v>
      </c>
      <c r="Q41" s="172">
        <f>O41+P41</f>
        <v>1945384</v>
      </c>
      <c r="R41" s="39"/>
      <c r="S41" s="37"/>
      <c r="T41" s="169"/>
      <c r="U41" s="38"/>
      <c r="V41" s="172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6889</v>
      </c>
      <c r="D42" s="122">
        <v>6899</v>
      </c>
      <c r="E42" s="158">
        <f t="shared" ref="E42" si="63">SUM(C42:D42)</f>
        <v>13788</v>
      </c>
      <c r="F42" s="120"/>
      <c r="G42" s="122"/>
      <c r="H42" s="158"/>
      <c r="I42" s="123"/>
      <c r="J42" s="3"/>
      <c r="L42" s="13" t="s">
        <v>15</v>
      </c>
      <c r="M42" s="39">
        <v>1059453</v>
      </c>
      <c r="N42" s="37">
        <v>1031587</v>
      </c>
      <c r="O42" s="169">
        <f>+M42+N42</f>
        <v>2091040</v>
      </c>
      <c r="P42" s="38">
        <v>806</v>
      </c>
      <c r="Q42" s="172">
        <f>O42+P42</f>
        <v>2091846</v>
      </c>
      <c r="R42" s="39"/>
      <c r="S42" s="37"/>
      <c r="T42" s="169"/>
      <c r="U42" s="38"/>
      <c r="V42" s="172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 t="shared" ref="C43:E43" si="64">+C39+C41+C42</f>
        <v>20540</v>
      </c>
      <c r="D43" s="129">
        <f t="shared" si="64"/>
        <v>20580</v>
      </c>
      <c r="E43" s="162">
        <f t="shared" si="64"/>
        <v>41120</v>
      </c>
      <c r="F43" s="127"/>
      <c r="G43" s="129"/>
      <c r="H43" s="162"/>
      <c r="I43" s="130"/>
      <c r="J43" s="3"/>
      <c r="L43" s="41" t="s">
        <v>61</v>
      </c>
      <c r="M43" s="43">
        <f t="shared" ref="M43:Q43" si="65">+M39+M41+M42</f>
        <v>3131804</v>
      </c>
      <c r="N43" s="472">
        <f t="shared" si="65"/>
        <v>3026959</v>
      </c>
      <c r="O43" s="481">
        <f t="shared" si="65"/>
        <v>6158763</v>
      </c>
      <c r="P43" s="485">
        <f t="shared" si="65"/>
        <v>1301</v>
      </c>
      <c r="Q43" s="170">
        <f t="shared" si="65"/>
        <v>6160064</v>
      </c>
      <c r="R43" s="43"/>
      <c r="S43" s="472"/>
      <c r="T43" s="481"/>
      <c r="U43" s="485"/>
      <c r="V43" s="170"/>
      <c r="W43" s="46"/>
    </row>
    <row r="44" spans="1:23" ht="13.5" thickTop="1" x14ac:dyDescent="0.2">
      <c r="A44" s="3" t="str">
        <f t="shared" si="11"/>
        <v xml:space="preserve"> </v>
      </c>
      <c r="B44" s="106" t="s">
        <v>16</v>
      </c>
      <c r="C44" s="120">
        <v>6812</v>
      </c>
      <c r="D44" s="122">
        <v>6825</v>
      </c>
      <c r="E44" s="158">
        <f t="shared" ref="E44" si="66">SUM(C44:D44)</f>
        <v>13637</v>
      </c>
      <c r="F44" s="120"/>
      <c r="G44" s="122"/>
      <c r="H44" s="158"/>
      <c r="I44" s="123"/>
      <c r="J44" s="7"/>
      <c r="L44" s="13" t="s">
        <v>16</v>
      </c>
      <c r="M44" s="39">
        <v>1006592</v>
      </c>
      <c r="N44" s="37">
        <v>1001667</v>
      </c>
      <c r="O44" s="169">
        <f>+M44+N44</f>
        <v>2008259</v>
      </c>
      <c r="P44" s="140">
        <v>651</v>
      </c>
      <c r="Q44" s="269">
        <f>O44+P44</f>
        <v>2008910</v>
      </c>
      <c r="R44" s="39"/>
      <c r="S44" s="37"/>
      <c r="T44" s="169"/>
      <c r="U44" s="140"/>
      <c r="V44" s="269"/>
      <c r="W44" s="40"/>
    </row>
    <row r="45" spans="1:23" x14ac:dyDescent="0.2">
      <c r="A45" s="3" t="str">
        <f>IF(ISERROR(F45/G45)," ",IF(F45/G45&gt;0.5,IF(F45/G45&lt;1.5," ","NOT OK"),"NOT OK"))</f>
        <v xml:space="preserve"> </v>
      </c>
      <c r="B45" s="106" t="s">
        <v>17</v>
      </c>
      <c r="C45" s="120">
        <v>6694</v>
      </c>
      <c r="D45" s="122">
        <v>6698</v>
      </c>
      <c r="E45" s="158">
        <f>SUM(C45:D45)</f>
        <v>13392</v>
      </c>
      <c r="F45" s="120"/>
      <c r="G45" s="122"/>
      <c r="H45" s="158"/>
      <c r="I45" s="123"/>
      <c r="J45" s="3"/>
      <c r="L45" s="13" t="s">
        <v>17</v>
      </c>
      <c r="M45" s="39">
        <v>973716</v>
      </c>
      <c r="N45" s="37">
        <v>969147</v>
      </c>
      <c r="O45" s="169">
        <f>+M45+N45</f>
        <v>1942863</v>
      </c>
      <c r="P45" s="140">
        <v>120</v>
      </c>
      <c r="Q45" s="169">
        <f>O45+P45</f>
        <v>1942983</v>
      </c>
      <c r="R45" s="39"/>
      <c r="S45" s="37"/>
      <c r="T45" s="169"/>
      <c r="U45" s="140"/>
      <c r="V45" s="169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20">
        <v>6462</v>
      </c>
      <c r="D46" s="122">
        <v>6476</v>
      </c>
      <c r="E46" s="158">
        <f>SUM(C46:D46)</f>
        <v>12938</v>
      </c>
      <c r="F46" s="120"/>
      <c r="G46" s="122"/>
      <c r="H46" s="158"/>
      <c r="I46" s="123"/>
      <c r="J46" s="3"/>
      <c r="L46" s="13" t="s">
        <v>18</v>
      </c>
      <c r="M46" s="37">
        <v>909671</v>
      </c>
      <c r="N46" s="471">
        <v>908736</v>
      </c>
      <c r="O46" s="172">
        <f>+M46+N46</f>
        <v>1818407</v>
      </c>
      <c r="P46" s="140">
        <v>347</v>
      </c>
      <c r="Q46" s="169">
        <f>O46+P46</f>
        <v>1818754</v>
      </c>
      <c r="R46" s="37"/>
      <c r="S46" s="471"/>
      <c r="T46" s="172"/>
      <c r="U46" s="140"/>
      <c r="V46" s="169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27">
        <f t="shared" ref="C47:E47" si="67">+C44+C45+C46</f>
        <v>19968</v>
      </c>
      <c r="D47" s="135">
        <f t="shared" si="67"/>
        <v>19999</v>
      </c>
      <c r="E47" s="160">
        <f t="shared" si="67"/>
        <v>39967</v>
      </c>
      <c r="F47" s="127"/>
      <c r="G47" s="135"/>
      <c r="H47" s="160"/>
      <c r="I47" s="130"/>
      <c r="J47" s="9"/>
      <c r="K47" s="10"/>
      <c r="L47" s="47" t="s">
        <v>19</v>
      </c>
      <c r="M47" s="49">
        <f t="shared" ref="M47:Q47" si="68">+M44+M45+M46</f>
        <v>2889979</v>
      </c>
      <c r="N47" s="473">
        <f t="shared" si="68"/>
        <v>2879550</v>
      </c>
      <c r="O47" s="477">
        <f t="shared" si="68"/>
        <v>5769529</v>
      </c>
      <c r="P47" s="486">
        <f t="shared" si="68"/>
        <v>1118</v>
      </c>
      <c r="Q47" s="171">
        <f t="shared" si="68"/>
        <v>5770647</v>
      </c>
      <c r="R47" s="49"/>
      <c r="S47" s="473"/>
      <c r="T47" s="477"/>
      <c r="U47" s="486"/>
      <c r="V47" s="171"/>
      <c r="W47" s="50"/>
    </row>
    <row r="48" spans="1:23" ht="13.5" thickTop="1" x14ac:dyDescent="0.2">
      <c r="A48" s="3" t="str">
        <f t="shared" ref="A48" si="69">IF(ISERROR(F48/G48)," ",IF(F48/G48&gt;0.5,IF(F48/G48&lt;1.5," ","NOT OK"),"NOT OK"))</f>
        <v xml:space="preserve"> </v>
      </c>
      <c r="B48" s="106" t="s">
        <v>20</v>
      </c>
      <c r="C48" s="120">
        <v>6607</v>
      </c>
      <c r="D48" s="122">
        <v>6612</v>
      </c>
      <c r="E48" s="161">
        <f>SUM(C48:D48)</f>
        <v>13219</v>
      </c>
      <c r="F48" s="120"/>
      <c r="G48" s="122"/>
      <c r="H48" s="161"/>
      <c r="I48" s="123"/>
      <c r="J48" s="3"/>
      <c r="L48" s="13" t="s">
        <v>21</v>
      </c>
      <c r="M48" s="37">
        <v>937956</v>
      </c>
      <c r="N48" s="471">
        <v>943219</v>
      </c>
      <c r="O48" s="172">
        <f>+M48+N48</f>
        <v>1881175</v>
      </c>
      <c r="P48" s="140">
        <v>128</v>
      </c>
      <c r="Q48" s="169">
        <f>O48+P48</f>
        <v>1881303</v>
      </c>
      <c r="R48" s="37"/>
      <c r="S48" s="471"/>
      <c r="T48" s="172"/>
      <c r="U48" s="140"/>
      <c r="V48" s="169"/>
      <c r="W48" s="40"/>
    </row>
    <row r="49" spans="1:23" x14ac:dyDescent="0.2">
      <c r="A49" s="3" t="str">
        <f t="shared" ref="A49" si="70">IF(ISERROR(F49/G49)," ",IF(F49/G49&gt;0.5,IF(F49/G49&lt;1.5," ","NOT OK"),"NOT OK"))</f>
        <v xml:space="preserve"> </v>
      </c>
      <c r="B49" s="106" t="s">
        <v>22</v>
      </c>
      <c r="C49" s="120">
        <v>6662</v>
      </c>
      <c r="D49" s="122">
        <v>6674</v>
      </c>
      <c r="E49" s="152">
        <f>SUM(C49:D49)</f>
        <v>13336</v>
      </c>
      <c r="F49" s="120"/>
      <c r="G49" s="122"/>
      <c r="H49" s="152"/>
      <c r="I49" s="123"/>
      <c r="J49" s="3"/>
      <c r="L49" s="13" t="s">
        <v>22</v>
      </c>
      <c r="M49" s="37">
        <v>982232</v>
      </c>
      <c r="N49" s="471">
        <v>962607</v>
      </c>
      <c r="O49" s="169">
        <f t="shared" ref="O49" si="71">+M49+N49</f>
        <v>1944839</v>
      </c>
      <c r="P49" s="484">
        <v>79</v>
      </c>
      <c r="Q49" s="169">
        <f>O49+P49</f>
        <v>1944918</v>
      </c>
      <c r="R49" s="37"/>
      <c r="S49" s="471"/>
      <c r="T49" s="169"/>
      <c r="U49" s="484"/>
      <c r="V49" s="169"/>
      <c r="W49" s="40"/>
    </row>
    <row r="50" spans="1:23" ht="13.5" thickBot="1" x14ac:dyDescent="0.25">
      <c r="A50" s="3" t="str">
        <f t="shared" ref="A50:A52" si="72">IF(ISERROR(F50/G50)," ",IF(F50/G50&gt;0.5,IF(F50/G50&lt;1.5," ","NOT OK"),"NOT OK"))</f>
        <v xml:space="preserve"> </v>
      </c>
      <c r="B50" s="106" t="s">
        <v>23</v>
      </c>
      <c r="C50" s="120">
        <v>6085</v>
      </c>
      <c r="D50" s="136">
        <v>6092</v>
      </c>
      <c r="E50" s="156">
        <f t="shared" ref="E50" si="73">SUM(C50:D50)</f>
        <v>12177</v>
      </c>
      <c r="F50" s="120"/>
      <c r="G50" s="136"/>
      <c r="H50" s="156"/>
      <c r="I50" s="137"/>
      <c r="J50" s="3"/>
      <c r="L50" s="13" t="s">
        <v>23</v>
      </c>
      <c r="M50" s="37">
        <v>865663</v>
      </c>
      <c r="N50" s="471">
        <v>869901</v>
      </c>
      <c r="O50" s="169">
        <f>+M50+N50</f>
        <v>1735564</v>
      </c>
      <c r="P50" s="484">
        <v>141</v>
      </c>
      <c r="Q50" s="169">
        <f>O50+P50</f>
        <v>1735705</v>
      </c>
      <c r="R50" s="37"/>
      <c r="S50" s="471"/>
      <c r="T50" s="169"/>
      <c r="U50" s="484"/>
      <c r="V50" s="169"/>
      <c r="W50" s="40"/>
    </row>
    <row r="51" spans="1:23" ht="14.25" thickTop="1" thickBot="1" x14ac:dyDescent="0.25">
      <c r="A51" s="3" t="str">
        <f t="shared" si="72"/>
        <v xml:space="preserve"> </v>
      </c>
      <c r="B51" s="126" t="s">
        <v>40</v>
      </c>
      <c r="C51" s="127">
        <f t="shared" ref="C51:E51" si="74">+C48+C49+C50</f>
        <v>19354</v>
      </c>
      <c r="D51" s="127">
        <f t="shared" si="74"/>
        <v>19378</v>
      </c>
      <c r="E51" s="127">
        <f t="shared" si="74"/>
        <v>38732</v>
      </c>
      <c r="F51" s="127"/>
      <c r="G51" s="127"/>
      <c r="H51" s="127"/>
      <c r="I51" s="130"/>
      <c r="J51" s="3"/>
      <c r="L51" s="470" t="s">
        <v>40</v>
      </c>
      <c r="M51" s="43">
        <f t="shared" ref="M51:Q51" si="75">+M48+M49+M50</f>
        <v>2785851</v>
      </c>
      <c r="N51" s="472">
        <f t="shared" si="75"/>
        <v>2775727</v>
      </c>
      <c r="O51" s="481">
        <f t="shared" si="75"/>
        <v>5561578</v>
      </c>
      <c r="P51" s="485">
        <f t="shared" si="75"/>
        <v>348</v>
      </c>
      <c r="Q51" s="170">
        <f t="shared" si="75"/>
        <v>5561926</v>
      </c>
      <c r="R51" s="43"/>
      <c r="S51" s="472"/>
      <c r="T51" s="481"/>
      <c r="U51" s="485"/>
      <c r="V51" s="170"/>
      <c r="W51" s="46"/>
    </row>
    <row r="52" spans="1:23" ht="14.25" thickTop="1" thickBot="1" x14ac:dyDescent="0.25">
      <c r="A52" s="3" t="str">
        <f t="shared" si="72"/>
        <v xml:space="preserve"> </v>
      </c>
      <c r="B52" s="126" t="s">
        <v>63</v>
      </c>
      <c r="C52" s="127">
        <f t="shared" ref="C52:E52" si="76">+C38+C43+C47+C51</f>
        <v>81322</v>
      </c>
      <c r="D52" s="129">
        <f t="shared" si="76"/>
        <v>81451</v>
      </c>
      <c r="E52" s="300">
        <f t="shared" si="76"/>
        <v>162773</v>
      </c>
      <c r="F52" s="127"/>
      <c r="G52" s="129"/>
      <c r="H52" s="300"/>
      <c r="I52" s="130"/>
      <c r="J52" s="3"/>
      <c r="L52" s="470" t="s">
        <v>63</v>
      </c>
      <c r="M52" s="43">
        <f t="shared" ref="M52:Q52" si="77">+M38+M43+M47+M51</f>
        <v>11870154</v>
      </c>
      <c r="N52" s="472">
        <f t="shared" si="77"/>
        <v>11826409</v>
      </c>
      <c r="O52" s="476">
        <f t="shared" si="77"/>
        <v>23696563</v>
      </c>
      <c r="P52" s="485">
        <f t="shared" si="77"/>
        <v>4411</v>
      </c>
      <c r="Q52" s="302">
        <f t="shared" si="77"/>
        <v>23700974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78">+C9+C35</f>
        <v>11016</v>
      </c>
      <c r="D61" s="122">
        <f t="shared" si="78"/>
        <v>11013</v>
      </c>
      <c r="E61" s="158">
        <f t="shared" si="78"/>
        <v>22029</v>
      </c>
      <c r="F61" s="120">
        <f t="shared" si="78"/>
        <v>11225</v>
      </c>
      <c r="G61" s="122">
        <f t="shared" si="78"/>
        <v>11218</v>
      </c>
      <c r="H61" s="158">
        <f t="shared" si="78"/>
        <v>22443</v>
      </c>
      <c r="I61" s="123">
        <f t="shared" ref="I61:I63" si="79">IF(E61=0,0,((H61/E61)-1)*100)</f>
        <v>1.8793408688546842</v>
      </c>
      <c r="J61" s="3"/>
      <c r="K61" s="6"/>
      <c r="L61" s="13" t="s">
        <v>10</v>
      </c>
      <c r="M61" s="39">
        <f t="shared" ref="M61:N63" si="80">+M9+M35</f>
        <v>1647857</v>
      </c>
      <c r="N61" s="37">
        <f t="shared" si="80"/>
        <v>1672024</v>
      </c>
      <c r="O61" s="169">
        <f>SUM(M61:N61)</f>
        <v>3319881</v>
      </c>
      <c r="P61" s="38">
        <f>P9+P35</f>
        <v>3199</v>
      </c>
      <c r="Q61" s="172">
        <f>+O61+P61</f>
        <v>3323080</v>
      </c>
      <c r="R61" s="39">
        <f t="shared" ref="R61:S63" si="81">+R9+R35</f>
        <v>1753088</v>
      </c>
      <c r="S61" s="37">
        <f t="shared" si="81"/>
        <v>1785921</v>
      </c>
      <c r="T61" s="169">
        <f>SUM(R61:S61)</f>
        <v>3539009</v>
      </c>
      <c r="U61" s="38">
        <f>U9+U35</f>
        <v>2453</v>
      </c>
      <c r="V61" s="172">
        <f>+T61+U61</f>
        <v>3541462</v>
      </c>
      <c r="W61" s="40">
        <f t="shared" ref="W61:W63" si="82">IF(Q61=0,0,((V61/Q61)-1)*100)</f>
        <v>6.5716744706717956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78"/>
        <v>10703</v>
      </c>
      <c r="D62" s="122">
        <f t="shared" si="78"/>
        <v>10702</v>
      </c>
      <c r="E62" s="158">
        <f t="shared" si="78"/>
        <v>21405</v>
      </c>
      <c r="F62" s="120">
        <f t="shared" si="78"/>
        <v>10630</v>
      </c>
      <c r="G62" s="122">
        <f t="shared" si="78"/>
        <v>10633</v>
      </c>
      <c r="H62" s="158">
        <f t="shared" si="78"/>
        <v>21263</v>
      </c>
      <c r="I62" s="123">
        <f t="shared" si="79"/>
        <v>-0.66339640270964839</v>
      </c>
      <c r="J62" s="3"/>
      <c r="K62" s="6"/>
      <c r="L62" s="13" t="s">
        <v>11</v>
      </c>
      <c r="M62" s="39">
        <f t="shared" si="80"/>
        <v>1608750</v>
      </c>
      <c r="N62" s="37">
        <f t="shared" si="80"/>
        <v>1611157</v>
      </c>
      <c r="O62" s="169">
        <f t="shared" ref="O62:O63" si="83">SUM(M62:N62)</f>
        <v>3219907</v>
      </c>
      <c r="P62" s="38">
        <f>P10+P36</f>
        <v>3685</v>
      </c>
      <c r="Q62" s="172">
        <f>+O62+P62</f>
        <v>3223592</v>
      </c>
      <c r="R62" s="39">
        <f t="shared" si="81"/>
        <v>1690363</v>
      </c>
      <c r="S62" s="37">
        <f t="shared" si="81"/>
        <v>1692751</v>
      </c>
      <c r="T62" s="169">
        <f t="shared" ref="T62:T63" si="84">SUM(R62:S62)</f>
        <v>3383114</v>
      </c>
      <c r="U62" s="38">
        <f>U10+U36</f>
        <v>3098</v>
      </c>
      <c r="V62" s="172">
        <f>+T62+U62</f>
        <v>3386212</v>
      </c>
      <c r="W62" s="40">
        <f t="shared" si="82"/>
        <v>5.044683074036671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78"/>
        <v>11406</v>
      </c>
      <c r="D63" s="125">
        <f t="shared" si="78"/>
        <v>11410</v>
      </c>
      <c r="E63" s="158">
        <f t="shared" si="78"/>
        <v>22816</v>
      </c>
      <c r="F63" s="124">
        <f t="shared" si="78"/>
        <v>11175</v>
      </c>
      <c r="G63" s="125">
        <f t="shared" si="78"/>
        <v>11168</v>
      </c>
      <c r="H63" s="158">
        <f t="shared" si="78"/>
        <v>22343</v>
      </c>
      <c r="I63" s="123">
        <f t="shared" si="79"/>
        <v>-2.0731065918653591</v>
      </c>
      <c r="J63" s="3"/>
      <c r="K63" s="6"/>
      <c r="L63" s="22" t="s">
        <v>12</v>
      </c>
      <c r="M63" s="39">
        <f t="shared" si="80"/>
        <v>1729758</v>
      </c>
      <c r="N63" s="37">
        <f t="shared" si="80"/>
        <v>1796747</v>
      </c>
      <c r="O63" s="169">
        <f t="shared" si="83"/>
        <v>3526505</v>
      </c>
      <c r="P63" s="38">
        <f>P11+P37</f>
        <v>7707</v>
      </c>
      <c r="Q63" s="172">
        <f>+O63+P63</f>
        <v>3534212</v>
      </c>
      <c r="R63" s="39">
        <f t="shared" si="81"/>
        <v>1750786</v>
      </c>
      <c r="S63" s="37">
        <f t="shared" si="81"/>
        <v>1815940</v>
      </c>
      <c r="T63" s="169">
        <f t="shared" si="84"/>
        <v>3566726</v>
      </c>
      <c r="U63" s="38">
        <f>U11+U37</f>
        <v>4139</v>
      </c>
      <c r="V63" s="172">
        <f>+T63+U63</f>
        <v>3570865</v>
      </c>
      <c r="W63" s="40">
        <f t="shared" si="82"/>
        <v>1.0370911535584115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78"/>
        <v>33125</v>
      </c>
      <c r="D64" s="129">
        <f t="shared" si="78"/>
        <v>33125</v>
      </c>
      <c r="E64" s="162">
        <f t="shared" si="78"/>
        <v>66250</v>
      </c>
      <c r="F64" s="127">
        <f t="shared" si="78"/>
        <v>33030</v>
      </c>
      <c r="G64" s="129">
        <f t="shared" si="78"/>
        <v>33019</v>
      </c>
      <c r="H64" s="162">
        <f t="shared" si="78"/>
        <v>66049</v>
      </c>
      <c r="I64" s="130">
        <f>IF(E64=0,0,((H64/E64)-1)*100)</f>
        <v>-0.303396226415098</v>
      </c>
      <c r="J64" s="3"/>
      <c r="L64" s="41" t="s">
        <v>57</v>
      </c>
      <c r="M64" s="45">
        <f t="shared" ref="M64:Q64" si="85">+M61+M62+M63</f>
        <v>4986365</v>
      </c>
      <c r="N64" s="43">
        <f t="shared" si="85"/>
        <v>5079928</v>
      </c>
      <c r="O64" s="170">
        <f t="shared" si="85"/>
        <v>10066293</v>
      </c>
      <c r="P64" s="43">
        <f t="shared" si="85"/>
        <v>14591</v>
      </c>
      <c r="Q64" s="170">
        <f t="shared" si="85"/>
        <v>10080884</v>
      </c>
      <c r="R64" s="45">
        <f t="shared" ref="R64:V64" si="86">+R61+R62+R63</f>
        <v>5194237</v>
      </c>
      <c r="S64" s="43">
        <f t="shared" si="86"/>
        <v>5294612</v>
      </c>
      <c r="T64" s="170">
        <f t="shared" si="86"/>
        <v>10488849</v>
      </c>
      <c r="U64" s="43">
        <f t="shared" si="86"/>
        <v>9690</v>
      </c>
      <c r="V64" s="170">
        <f t="shared" si="86"/>
        <v>10498539</v>
      </c>
      <c r="W64" s="46">
        <f>IF(Q64=0,0,((V64/Q64)-1)*100)</f>
        <v>4.1430394397951709</v>
      </c>
    </row>
    <row r="65" spans="1:23" ht="14.25" thickTop="1" thickBot="1" x14ac:dyDescent="0.25">
      <c r="A65" s="3" t="str">
        <f t="shared" si="11"/>
        <v xml:space="preserve"> </v>
      </c>
      <c r="B65" s="106" t="s">
        <v>13</v>
      </c>
      <c r="C65" s="120">
        <f t="shared" si="78"/>
        <v>11475</v>
      </c>
      <c r="D65" s="122">
        <f t="shared" si="78"/>
        <v>11474</v>
      </c>
      <c r="E65" s="158">
        <f t="shared" si="78"/>
        <v>22949</v>
      </c>
      <c r="F65" s="120">
        <f t="shared" si="78"/>
        <v>11219</v>
      </c>
      <c r="G65" s="122">
        <f t="shared" si="78"/>
        <v>11231</v>
      </c>
      <c r="H65" s="158">
        <f t="shared" si="78"/>
        <v>22450</v>
      </c>
      <c r="I65" s="123">
        <f t="shared" ref="I65" si="87">IF(E65=0,0,((H65/E65)-1)*100)</f>
        <v>-2.1743866835156167</v>
      </c>
      <c r="J65" s="3"/>
      <c r="L65" s="13" t="s">
        <v>13</v>
      </c>
      <c r="M65" s="39">
        <f>+M13+M39</f>
        <v>1826754</v>
      </c>
      <c r="N65" s="37">
        <f>+N13+N39</f>
        <v>1768590</v>
      </c>
      <c r="O65" s="169">
        <f t="shared" ref="O65" si="88">SUM(M65:N65)</f>
        <v>3595344</v>
      </c>
      <c r="P65" s="38">
        <f>P13+P39</f>
        <v>4097</v>
      </c>
      <c r="Q65" s="172">
        <f>+O65+P65</f>
        <v>3599441</v>
      </c>
      <c r="R65" s="39">
        <f>+R13+R39</f>
        <v>1813718</v>
      </c>
      <c r="S65" s="37">
        <f>+S13+S39</f>
        <v>1784775</v>
      </c>
      <c r="T65" s="169">
        <f t="shared" ref="T65" si="89">SUM(R65:S65)</f>
        <v>3598493</v>
      </c>
      <c r="U65" s="38">
        <f>U13+U39</f>
        <v>4050</v>
      </c>
      <c r="V65" s="172">
        <f>+T65+U65</f>
        <v>3602543</v>
      </c>
      <c r="W65" s="40">
        <f t="shared" ref="W65" si="90">IF(Q65=0,0,((V65/Q65)-1)*100)</f>
        <v>8.6180048513084806E-2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27">
        <f>+C64+C65</f>
        <v>44600</v>
      </c>
      <c r="D66" s="129">
        <f t="shared" ref="D66" si="91">+D64+D65</f>
        <v>44599</v>
      </c>
      <c r="E66" s="162">
        <f t="shared" ref="E66" si="92">+E64+E65</f>
        <v>89199</v>
      </c>
      <c r="F66" s="127">
        <f t="shared" ref="F66" si="93">+F64+F65</f>
        <v>44249</v>
      </c>
      <c r="G66" s="129">
        <f t="shared" ref="G66" si="94">+G64+G65</f>
        <v>44250</v>
      </c>
      <c r="H66" s="162">
        <f t="shared" ref="H66" si="95">+H64+H65</f>
        <v>88499</v>
      </c>
      <c r="I66" s="130">
        <f>IF(E66=0,0,((H66/E66)-1)*100)</f>
        <v>-0.78476216101077689</v>
      </c>
      <c r="J66" s="3"/>
      <c r="L66" s="41" t="s">
        <v>66</v>
      </c>
      <c r="M66" s="45">
        <f>+M64+M65</f>
        <v>6813119</v>
      </c>
      <c r="N66" s="43">
        <f t="shared" ref="N66" si="96">+N64+N65</f>
        <v>6848518</v>
      </c>
      <c r="O66" s="170">
        <f t="shared" ref="O66" si="97">+O64+O65</f>
        <v>13661637</v>
      </c>
      <c r="P66" s="43">
        <f t="shared" ref="P66" si="98">+P64+P65</f>
        <v>18688</v>
      </c>
      <c r="Q66" s="170">
        <f t="shared" ref="Q66" si="99">+Q64+Q65</f>
        <v>13680325</v>
      </c>
      <c r="R66" s="45">
        <f t="shared" ref="R66" si="100">+R64+R65</f>
        <v>7007955</v>
      </c>
      <c r="S66" s="43">
        <f t="shared" ref="S66" si="101">+S64+S65</f>
        <v>7079387</v>
      </c>
      <c r="T66" s="170">
        <f t="shared" ref="T66" si="102">+T64+T65</f>
        <v>14087342</v>
      </c>
      <c r="U66" s="43">
        <f t="shared" ref="U66" si="103">+U64+U65</f>
        <v>13740</v>
      </c>
      <c r="V66" s="170">
        <f t="shared" ref="V66" si="104">+V64+V65</f>
        <v>14101082</v>
      </c>
      <c r="W66" s="46">
        <f>IF(Q66=0,0,((V66/Q66)-1)*100)</f>
        <v>3.0756359954898782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20">
        <f t="shared" ref="C67:E68" si="105">+C15+C41</f>
        <v>10281</v>
      </c>
      <c r="D67" s="122">
        <f t="shared" si="105"/>
        <v>10286</v>
      </c>
      <c r="E67" s="158">
        <f t="shared" si="105"/>
        <v>20567</v>
      </c>
      <c r="F67" s="120"/>
      <c r="G67" s="122"/>
      <c r="H67" s="158"/>
      <c r="I67" s="123"/>
      <c r="J67" s="3"/>
      <c r="L67" s="13" t="s">
        <v>14</v>
      </c>
      <c r="M67" s="39">
        <f>+M15+M41</f>
        <v>1663537</v>
      </c>
      <c r="N67" s="37">
        <f>+N15+N41</f>
        <v>1678157</v>
      </c>
      <c r="O67" s="169">
        <f>SUM(M67:N67)</f>
        <v>3341694</v>
      </c>
      <c r="P67" s="38">
        <f>P15+P41</f>
        <v>4421</v>
      </c>
      <c r="Q67" s="172">
        <f>+O67+P67</f>
        <v>3346115</v>
      </c>
      <c r="R67" s="39"/>
      <c r="S67" s="37"/>
      <c r="T67" s="169"/>
      <c r="U67" s="38"/>
      <c r="V67" s="172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20">
        <f t="shared" si="105"/>
        <v>11231</v>
      </c>
      <c r="D68" s="122">
        <f t="shared" si="105"/>
        <v>11233</v>
      </c>
      <c r="E68" s="158">
        <f t="shared" si="105"/>
        <v>22464</v>
      </c>
      <c r="F68" s="120"/>
      <c r="G68" s="122"/>
      <c r="H68" s="158"/>
      <c r="I68" s="123"/>
      <c r="J68" s="3"/>
      <c r="L68" s="13" t="s">
        <v>15</v>
      </c>
      <c r="M68" s="39">
        <f>+M16+M42</f>
        <v>1814023</v>
      </c>
      <c r="N68" s="37">
        <f>+N16+N42</f>
        <v>1813162</v>
      </c>
      <c r="O68" s="169">
        <f>SUM(M68:N68)</f>
        <v>3627185</v>
      </c>
      <c r="P68" s="38">
        <f>P16+P42</f>
        <v>6647</v>
      </c>
      <c r="Q68" s="172">
        <f>+O68+P68</f>
        <v>3633832</v>
      </c>
      <c r="R68" s="39"/>
      <c r="S68" s="37"/>
      <c r="T68" s="169"/>
      <c r="U68" s="38"/>
      <c r="V68" s="172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27">
        <f t="shared" ref="C69:E69" si="106">+C65+C67+C68</f>
        <v>32987</v>
      </c>
      <c r="D69" s="129">
        <f t="shared" si="106"/>
        <v>32993</v>
      </c>
      <c r="E69" s="162">
        <f t="shared" si="106"/>
        <v>65980</v>
      </c>
      <c r="F69" s="127"/>
      <c r="G69" s="129"/>
      <c r="H69" s="162"/>
      <c r="I69" s="130"/>
      <c r="J69" s="3"/>
      <c r="L69" s="41" t="s">
        <v>61</v>
      </c>
      <c r="M69" s="43">
        <f t="shared" ref="M69:Q69" si="107">+M65+M67+M68</f>
        <v>5304314</v>
      </c>
      <c r="N69" s="472">
        <f t="shared" si="107"/>
        <v>5259909</v>
      </c>
      <c r="O69" s="481">
        <f t="shared" si="107"/>
        <v>10564223</v>
      </c>
      <c r="P69" s="485">
        <f t="shared" si="107"/>
        <v>15165</v>
      </c>
      <c r="Q69" s="170">
        <f t="shared" si="107"/>
        <v>10579388</v>
      </c>
      <c r="R69" s="43"/>
      <c r="S69" s="472"/>
      <c r="T69" s="481"/>
      <c r="U69" s="485"/>
      <c r="V69" s="170"/>
      <c r="W69" s="46"/>
    </row>
    <row r="70" spans="1:23" ht="13.5" thickTop="1" x14ac:dyDescent="0.2">
      <c r="A70" s="3" t="str">
        <f t="shared" si="11"/>
        <v xml:space="preserve"> </v>
      </c>
      <c r="B70" s="106" t="s">
        <v>16</v>
      </c>
      <c r="C70" s="120">
        <f t="shared" ref="C70:E72" si="108">+C18+C44</f>
        <v>11013</v>
      </c>
      <c r="D70" s="122">
        <f t="shared" si="108"/>
        <v>11012</v>
      </c>
      <c r="E70" s="158">
        <f t="shared" si="108"/>
        <v>22025</v>
      </c>
      <c r="F70" s="120"/>
      <c r="G70" s="122"/>
      <c r="H70" s="158"/>
      <c r="I70" s="123"/>
      <c r="J70" s="7"/>
      <c r="L70" s="13" t="s">
        <v>16</v>
      </c>
      <c r="M70" s="39">
        <f t="shared" ref="M70:N72" si="109">+M18+M44</f>
        <v>1749893</v>
      </c>
      <c r="N70" s="37">
        <f t="shared" si="109"/>
        <v>1732747</v>
      </c>
      <c r="O70" s="169">
        <f t="shared" ref="O70" si="110">SUM(M70:N70)</f>
        <v>3482640</v>
      </c>
      <c r="P70" s="38">
        <f>P18+P44</f>
        <v>3977</v>
      </c>
      <c r="Q70" s="172">
        <f>+O70+P70</f>
        <v>3486617</v>
      </c>
      <c r="R70" s="39"/>
      <c r="S70" s="37"/>
      <c r="T70" s="169"/>
      <c r="U70" s="38"/>
      <c r="V70" s="172"/>
      <c r="W70" s="40"/>
    </row>
    <row r="71" spans="1:23" x14ac:dyDescent="0.2">
      <c r="A71" s="3" t="str">
        <f>IF(ISERROR(F71/G71)," ",IF(F71/G71&gt;0.5,IF(F71/G71&lt;1.5," ","NOT OK"),"NOT OK"))</f>
        <v xml:space="preserve"> </v>
      </c>
      <c r="B71" s="106" t="s">
        <v>17</v>
      </c>
      <c r="C71" s="120">
        <f t="shared" si="108"/>
        <v>10955</v>
      </c>
      <c r="D71" s="122">
        <f t="shared" si="108"/>
        <v>10959</v>
      </c>
      <c r="E71" s="158">
        <f t="shared" si="108"/>
        <v>21914</v>
      </c>
      <c r="F71" s="120"/>
      <c r="G71" s="122"/>
      <c r="H71" s="158"/>
      <c r="I71" s="123"/>
      <c r="J71" s="3"/>
      <c r="L71" s="13" t="s">
        <v>17</v>
      </c>
      <c r="M71" s="39">
        <f t="shared" si="109"/>
        <v>1644392</v>
      </c>
      <c r="N71" s="37">
        <f t="shared" si="109"/>
        <v>1662146</v>
      </c>
      <c r="O71" s="169">
        <f>SUM(M71:N71)</f>
        <v>3306538</v>
      </c>
      <c r="P71" s="140">
        <f>P19+P45</f>
        <v>3770</v>
      </c>
      <c r="Q71" s="169">
        <f>+O71+P71</f>
        <v>3310308</v>
      </c>
      <c r="R71" s="39"/>
      <c r="S71" s="37"/>
      <c r="T71" s="169"/>
      <c r="U71" s="140"/>
      <c r="V71" s="169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20">
        <f t="shared" si="108"/>
        <v>10667</v>
      </c>
      <c r="D72" s="122">
        <f t="shared" si="108"/>
        <v>10667</v>
      </c>
      <c r="E72" s="158">
        <f t="shared" si="108"/>
        <v>21334</v>
      </c>
      <c r="F72" s="120"/>
      <c r="G72" s="122"/>
      <c r="H72" s="158"/>
      <c r="I72" s="123"/>
      <c r="J72" s="3"/>
      <c r="L72" s="13" t="s">
        <v>18</v>
      </c>
      <c r="M72" s="39">
        <f t="shared" si="109"/>
        <v>1586045</v>
      </c>
      <c r="N72" s="37">
        <f t="shared" si="109"/>
        <v>1583262</v>
      </c>
      <c r="O72" s="169">
        <f>SUM(M72:N72)</f>
        <v>3169307</v>
      </c>
      <c r="P72" s="140">
        <f>P20+P46</f>
        <v>2527</v>
      </c>
      <c r="Q72" s="169">
        <f>+O72+P72</f>
        <v>3171834</v>
      </c>
      <c r="R72" s="39"/>
      <c r="S72" s="37"/>
      <c r="T72" s="169"/>
      <c r="U72" s="140"/>
      <c r="V72" s="169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27">
        <f t="shared" ref="C73:E73" si="111">+C70+C71+C72</f>
        <v>32635</v>
      </c>
      <c r="D73" s="135">
        <f t="shared" si="111"/>
        <v>32638</v>
      </c>
      <c r="E73" s="160">
        <f t="shared" si="111"/>
        <v>65273</v>
      </c>
      <c r="F73" s="127"/>
      <c r="G73" s="135"/>
      <c r="H73" s="160"/>
      <c r="I73" s="130"/>
      <c r="J73" s="9"/>
      <c r="K73" s="10"/>
      <c r="L73" s="47" t="s">
        <v>19</v>
      </c>
      <c r="M73" s="49">
        <f t="shared" ref="M73:Q73" si="112">+M70+M71+M72</f>
        <v>4980330</v>
      </c>
      <c r="N73" s="473">
        <f t="shared" si="112"/>
        <v>4978155</v>
      </c>
      <c r="O73" s="477">
        <f t="shared" si="112"/>
        <v>9958485</v>
      </c>
      <c r="P73" s="486">
        <f t="shared" si="112"/>
        <v>10274</v>
      </c>
      <c r="Q73" s="171">
        <f t="shared" si="112"/>
        <v>9968759</v>
      </c>
      <c r="R73" s="49"/>
      <c r="S73" s="473"/>
      <c r="T73" s="477"/>
      <c r="U73" s="486"/>
      <c r="V73" s="171"/>
      <c r="W73" s="50"/>
    </row>
    <row r="74" spans="1:23" ht="13.5" thickTop="1" x14ac:dyDescent="0.2">
      <c r="A74" s="3" t="str">
        <f>IF(ISERROR(F74/G74)," ",IF(F74/G74&gt;0.5,IF(F74/G74&lt;1.5," ","NOT OK"),"NOT OK"))</f>
        <v xml:space="preserve"> </v>
      </c>
      <c r="B74" s="106" t="s">
        <v>20</v>
      </c>
      <c r="C74" s="120">
        <f t="shared" ref="C74:E78" si="113">+C22+C48</f>
        <v>11040</v>
      </c>
      <c r="D74" s="122">
        <f t="shared" si="113"/>
        <v>11044</v>
      </c>
      <c r="E74" s="161">
        <f t="shared" si="113"/>
        <v>22084</v>
      </c>
      <c r="F74" s="120"/>
      <c r="G74" s="122"/>
      <c r="H74" s="161"/>
      <c r="I74" s="123"/>
      <c r="J74" s="3"/>
      <c r="L74" s="13" t="s">
        <v>21</v>
      </c>
      <c r="M74" s="39">
        <f t="shared" ref="M74:N76" si="114">+M22+M48</f>
        <v>1677234</v>
      </c>
      <c r="N74" s="37">
        <f t="shared" si="114"/>
        <v>1684567</v>
      </c>
      <c r="O74" s="169">
        <f>SUM(M74:N74)</f>
        <v>3361801</v>
      </c>
      <c r="P74" s="140">
        <f>P22+P48</f>
        <v>2286</v>
      </c>
      <c r="Q74" s="169">
        <f>+O74+P74</f>
        <v>3364087</v>
      </c>
      <c r="R74" s="39"/>
      <c r="S74" s="37"/>
      <c r="T74" s="169"/>
      <c r="U74" s="140"/>
      <c r="V74" s="169"/>
      <c r="W74" s="40"/>
    </row>
    <row r="75" spans="1:23" x14ac:dyDescent="0.2">
      <c r="A75" s="3" t="str">
        <f t="shared" ref="A75" si="115">IF(ISERROR(F75/G75)," ",IF(F75/G75&gt;0.5,IF(F75/G75&lt;1.5," ","NOT OK"),"NOT OK"))</f>
        <v xml:space="preserve"> </v>
      </c>
      <c r="B75" s="106" t="s">
        <v>22</v>
      </c>
      <c r="C75" s="120">
        <f t="shared" si="113"/>
        <v>11256</v>
      </c>
      <c r="D75" s="122">
        <f t="shared" si="113"/>
        <v>11241</v>
      </c>
      <c r="E75" s="152">
        <f t="shared" si="113"/>
        <v>22497</v>
      </c>
      <c r="F75" s="120"/>
      <c r="G75" s="122"/>
      <c r="H75" s="152"/>
      <c r="I75" s="123"/>
      <c r="J75" s="3"/>
      <c r="L75" s="13" t="s">
        <v>22</v>
      </c>
      <c r="M75" s="39">
        <f t="shared" si="114"/>
        <v>1762155</v>
      </c>
      <c r="N75" s="37">
        <f t="shared" si="114"/>
        <v>1744990</v>
      </c>
      <c r="O75" s="169">
        <f>SUM(M75:N75)</f>
        <v>3507145</v>
      </c>
      <c r="P75" s="140">
        <f>P23+P49</f>
        <v>4310</v>
      </c>
      <c r="Q75" s="169">
        <f>+O75+P75</f>
        <v>3511455</v>
      </c>
      <c r="R75" s="39"/>
      <c r="S75" s="37"/>
      <c r="T75" s="169"/>
      <c r="U75" s="140"/>
      <c r="V75" s="169"/>
      <c r="W75" s="40"/>
    </row>
    <row r="76" spans="1:23" ht="13.5" thickBot="1" x14ac:dyDescent="0.25">
      <c r="A76" s="3" t="str">
        <f t="shared" ref="A76" si="116">IF(ISERROR(F76/G76)," ",IF(F76/G76&gt;0.5,IF(F76/G76&lt;1.5," ","NOT OK"),"NOT OK"))</f>
        <v xml:space="preserve"> </v>
      </c>
      <c r="B76" s="106" t="s">
        <v>23</v>
      </c>
      <c r="C76" s="120">
        <f t="shared" si="113"/>
        <v>10470</v>
      </c>
      <c r="D76" s="136">
        <f t="shared" si="113"/>
        <v>10482</v>
      </c>
      <c r="E76" s="156">
        <f t="shared" si="113"/>
        <v>20952</v>
      </c>
      <c r="F76" s="120"/>
      <c r="G76" s="136"/>
      <c r="H76" s="156"/>
      <c r="I76" s="137"/>
      <c r="J76" s="3"/>
      <c r="L76" s="13" t="s">
        <v>23</v>
      </c>
      <c r="M76" s="39">
        <f t="shared" si="114"/>
        <v>1545899</v>
      </c>
      <c r="N76" s="37">
        <f t="shared" si="114"/>
        <v>1570548</v>
      </c>
      <c r="O76" s="169">
        <f t="shared" ref="O76" si="117">SUM(M76:N76)</f>
        <v>3116447</v>
      </c>
      <c r="P76" s="38">
        <f>P24+P50</f>
        <v>3568</v>
      </c>
      <c r="Q76" s="172">
        <f>+O76+P76</f>
        <v>3120015</v>
      </c>
      <c r="R76" s="39"/>
      <c r="S76" s="37"/>
      <c r="T76" s="169"/>
      <c r="U76" s="38"/>
      <c r="V76" s="172"/>
      <c r="W76" s="40"/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40</v>
      </c>
      <c r="C77" s="127">
        <f t="shared" si="113"/>
        <v>32766</v>
      </c>
      <c r="D77" s="127">
        <f t="shared" si="113"/>
        <v>32767</v>
      </c>
      <c r="E77" s="127">
        <f t="shared" si="113"/>
        <v>65533</v>
      </c>
      <c r="F77" s="127"/>
      <c r="G77" s="127"/>
      <c r="H77" s="127"/>
      <c r="I77" s="130"/>
      <c r="J77" s="3"/>
      <c r="L77" s="470" t="s">
        <v>40</v>
      </c>
      <c r="M77" s="43">
        <f t="shared" ref="M77:Q77" si="118">+M74+M75+M76</f>
        <v>4985288</v>
      </c>
      <c r="N77" s="472">
        <f t="shared" si="118"/>
        <v>5000105</v>
      </c>
      <c r="O77" s="481">
        <f t="shared" si="118"/>
        <v>9985393</v>
      </c>
      <c r="P77" s="485">
        <f t="shared" si="118"/>
        <v>10164</v>
      </c>
      <c r="Q77" s="170">
        <f t="shared" si="118"/>
        <v>9995557</v>
      </c>
      <c r="R77" s="43"/>
      <c r="S77" s="472"/>
      <c r="T77" s="481"/>
      <c r="U77" s="485"/>
      <c r="V77" s="170"/>
      <c r="W77" s="46"/>
    </row>
    <row r="78" spans="1:23" ht="14.25" thickTop="1" thickBot="1" x14ac:dyDescent="0.25">
      <c r="A78" s="3" t="str">
        <f t="shared" ref="A78" si="119">IF(ISERROR(F78/G78)," ",IF(F78/G78&gt;0.5,IF(F78/G78&lt;1.5," ","NOT OK"),"NOT OK"))</f>
        <v xml:space="preserve"> </v>
      </c>
      <c r="B78" s="126" t="s">
        <v>63</v>
      </c>
      <c r="C78" s="127">
        <f t="shared" si="113"/>
        <v>131513</v>
      </c>
      <c r="D78" s="129">
        <f t="shared" si="113"/>
        <v>131523</v>
      </c>
      <c r="E78" s="300">
        <f t="shared" si="113"/>
        <v>263036</v>
      </c>
      <c r="F78" s="127"/>
      <c r="G78" s="129"/>
      <c r="H78" s="300"/>
      <c r="I78" s="130"/>
      <c r="J78" s="3"/>
      <c r="L78" s="470" t="s">
        <v>63</v>
      </c>
      <c r="M78" s="43">
        <f t="shared" ref="M78:Q78" si="120">+M64+M69+M73+M77</f>
        <v>20256297</v>
      </c>
      <c r="N78" s="472">
        <f t="shared" si="120"/>
        <v>20318097</v>
      </c>
      <c r="O78" s="476">
        <f t="shared" si="120"/>
        <v>40574394</v>
      </c>
      <c r="P78" s="485">
        <f t="shared" si="120"/>
        <v>50194</v>
      </c>
      <c r="Q78" s="302">
        <f t="shared" si="120"/>
        <v>40624588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312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v>602</v>
      </c>
      <c r="N87" s="76">
        <v>3194</v>
      </c>
      <c r="O87" s="182">
        <f>M87+N87</f>
        <v>3796</v>
      </c>
      <c r="P87" s="77">
        <v>0</v>
      </c>
      <c r="Q87" s="182">
        <f>O87+P87</f>
        <v>3796</v>
      </c>
      <c r="R87" s="75">
        <v>1079</v>
      </c>
      <c r="S87" s="76">
        <v>2840</v>
      </c>
      <c r="T87" s="182">
        <f>R87+S87</f>
        <v>3919</v>
      </c>
      <c r="U87" s="77">
        <v>0</v>
      </c>
      <c r="V87" s="182">
        <f>T87+U87</f>
        <v>3919</v>
      </c>
      <c r="W87" s="78">
        <f>IF(Q87=0,0,((V87/Q87)-1)*100)</f>
        <v>3.2402528977871548</v>
      </c>
    </row>
    <row r="88" spans="12:23" x14ac:dyDescent="0.2">
      <c r="L88" s="59" t="s">
        <v>11</v>
      </c>
      <c r="M88" s="75">
        <v>577</v>
      </c>
      <c r="N88" s="76">
        <v>2840</v>
      </c>
      <c r="O88" s="182">
        <f>M88+N88</f>
        <v>3417</v>
      </c>
      <c r="P88" s="77">
        <v>0</v>
      </c>
      <c r="Q88" s="182">
        <f>O88+P88</f>
        <v>3417</v>
      </c>
      <c r="R88" s="75">
        <v>1018</v>
      </c>
      <c r="S88" s="76">
        <v>1762</v>
      </c>
      <c r="T88" s="182">
        <f>R88+S88</f>
        <v>2780</v>
      </c>
      <c r="U88" s="77">
        <v>0</v>
      </c>
      <c r="V88" s="182">
        <f>T88+U88</f>
        <v>2780</v>
      </c>
      <c r="W88" s="78">
        <f>IF(Q88=0,0,((V88/Q88)-1)*100)</f>
        <v>-18.6420836991513</v>
      </c>
    </row>
    <row r="89" spans="12:23" ht="13.5" thickBot="1" x14ac:dyDescent="0.25">
      <c r="L89" s="64" t="s">
        <v>12</v>
      </c>
      <c r="M89" s="75">
        <v>480</v>
      </c>
      <c r="N89" s="76">
        <v>2564</v>
      </c>
      <c r="O89" s="182">
        <f>M89+N89</f>
        <v>3044</v>
      </c>
      <c r="P89" s="77">
        <v>6</v>
      </c>
      <c r="Q89" s="182">
        <f t="shared" ref="Q89" si="121">O89+P89</f>
        <v>3050</v>
      </c>
      <c r="R89" s="75">
        <v>844</v>
      </c>
      <c r="S89" s="76">
        <v>2669</v>
      </c>
      <c r="T89" s="182">
        <f>R89+S89</f>
        <v>3513</v>
      </c>
      <c r="U89" s="77">
        <v>0</v>
      </c>
      <c r="V89" s="182">
        <f t="shared" ref="V89" si="122">T89+U89</f>
        <v>3513</v>
      </c>
      <c r="W89" s="78">
        <f>IF(Q89=0,0,((V89/Q89)-1)*100)</f>
        <v>15.180327868852462</v>
      </c>
    </row>
    <row r="90" spans="12:23" ht="14.25" thickTop="1" thickBot="1" x14ac:dyDescent="0.25">
      <c r="L90" s="79" t="s">
        <v>57</v>
      </c>
      <c r="M90" s="80">
        <f t="shared" ref="M90:Q90" si="123">+M87+M88+M89</f>
        <v>1659</v>
      </c>
      <c r="N90" s="81">
        <f t="shared" si="123"/>
        <v>8598</v>
      </c>
      <c r="O90" s="183">
        <f t="shared" si="123"/>
        <v>10257</v>
      </c>
      <c r="P90" s="80">
        <f t="shared" si="123"/>
        <v>6</v>
      </c>
      <c r="Q90" s="183">
        <f t="shared" si="123"/>
        <v>10263</v>
      </c>
      <c r="R90" s="80">
        <f t="shared" ref="R90:V90" si="124">+R87+R88+R89</f>
        <v>2941</v>
      </c>
      <c r="S90" s="81">
        <f t="shared" si="124"/>
        <v>7271</v>
      </c>
      <c r="T90" s="183">
        <f t="shared" si="124"/>
        <v>10212</v>
      </c>
      <c r="U90" s="80">
        <f t="shared" si="124"/>
        <v>0</v>
      </c>
      <c r="V90" s="183">
        <f t="shared" si="124"/>
        <v>10212</v>
      </c>
      <c r="W90" s="82">
        <f t="shared" ref="W90:W91" si="125">IF(Q90=0,0,((V90/Q90)-1)*100)</f>
        <v>-0.49693072201111299</v>
      </c>
    </row>
    <row r="91" spans="12:23" ht="14.25" thickTop="1" thickBot="1" x14ac:dyDescent="0.25">
      <c r="L91" s="59" t="s">
        <v>13</v>
      </c>
      <c r="M91" s="75">
        <v>471</v>
      </c>
      <c r="N91" s="76">
        <v>2175</v>
      </c>
      <c r="O91" s="182">
        <f t="shared" ref="O91" si="126">+M91+N91</f>
        <v>2646</v>
      </c>
      <c r="P91" s="77">
        <v>21</v>
      </c>
      <c r="Q91" s="182">
        <f>O91+P91</f>
        <v>2667</v>
      </c>
      <c r="R91" s="75">
        <v>589</v>
      </c>
      <c r="S91" s="76">
        <v>1842</v>
      </c>
      <c r="T91" s="182">
        <f t="shared" ref="T91" si="127">+R91+S91</f>
        <v>2431</v>
      </c>
      <c r="U91" s="77">
        <v>0</v>
      </c>
      <c r="V91" s="182">
        <f>T91+U91</f>
        <v>2431</v>
      </c>
      <c r="W91" s="78">
        <f t="shared" si="125"/>
        <v>-8.8488938882639641</v>
      </c>
    </row>
    <row r="92" spans="12:23" ht="14.25" thickTop="1" thickBot="1" x14ac:dyDescent="0.25">
      <c r="L92" s="79" t="s">
        <v>67</v>
      </c>
      <c r="M92" s="80">
        <f>+M90+M91</f>
        <v>2130</v>
      </c>
      <c r="N92" s="81">
        <f t="shared" ref="N92:V92" si="128">+N90+N91</f>
        <v>10773</v>
      </c>
      <c r="O92" s="183">
        <f t="shared" si="128"/>
        <v>12903</v>
      </c>
      <c r="P92" s="80">
        <f t="shared" si="128"/>
        <v>27</v>
      </c>
      <c r="Q92" s="183">
        <f t="shared" si="128"/>
        <v>12930</v>
      </c>
      <c r="R92" s="80">
        <f t="shared" si="128"/>
        <v>3530</v>
      </c>
      <c r="S92" s="81">
        <f t="shared" si="128"/>
        <v>9113</v>
      </c>
      <c r="T92" s="183">
        <f t="shared" si="128"/>
        <v>12643</v>
      </c>
      <c r="U92" s="80">
        <f t="shared" si="128"/>
        <v>0</v>
      </c>
      <c r="V92" s="183">
        <f t="shared" si="128"/>
        <v>12643</v>
      </c>
      <c r="W92" s="82">
        <f t="shared" ref="W92" si="129">IF(Q92=0,0,((V92/Q92)-1)*100)</f>
        <v>-2.2196442382057202</v>
      </c>
    </row>
    <row r="93" spans="12:23" ht="13.5" thickTop="1" x14ac:dyDescent="0.2">
      <c r="L93" s="59" t="s">
        <v>14</v>
      </c>
      <c r="M93" s="75">
        <v>502</v>
      </c>
      <c r="N93" s="76">
        <v>1715</v>
      </c>
      <c r="O93" s="182">
        <f>+M93+N93</f>
        <v>2217</v>
      </c>
      <c r="P93" s="77">
        <v>0</v>
      </c>
      <c r="Q93" s="182">
        <f>O93+P93</f>
        <v>2217</v>
      </c>
      <c r="R93" s="75"/>
      <c r="S93" s="76"/>
      <c r="T93" s="182"/>
      <c r="U93" s="77"/>
      <c r="V93" s="182"/>
      <c r="W93" s="78"/>
    </row>
    <row r="94" spans="12:23" ht="13.5" thickBot="1" x14ac:dyDescent="0.25">
      <c r="L94" s="59" t="s">
        <v>15</v>
      </c>
      <c r="M94" s="75">
        <v>833</v>
      </c>
      <c r="N94" s="76">
        <v>2466</v>
      </c>
      <c r="O94" s="182">
        <f>+M94+N94</f>
        <v>3299</v>
      </c>
      <c r="P94" s="77">
        <v>0</v>
      </c>
      <c r="Q94" s="182">
        <f>O94+P94</f>
        <v>3299</v>
      </c>
      <c r="R94" s="75"/>
      <c r="S94" s="76"/>
      <c r="T94" s="182"/>
      <c r="U94" s="77"/>
      <c r="V94" s="182"/>
      <c r="W94" s="78"/>
    </row>
    <row r="95" spans="12:23" ht="14.25" thickTop="1" thickBot="1" x14ac:dyDescent="0.25">
      <c r="L95" s="79" t="s">
        <v>61</v>
      </c>
      <c r="M95" s="80">
        <f t="shared" ref="M95:Q95" si="130">+M91+M93+M94</f>
        <v>1806</v>
      </c>
      <c r="N95" s="81">
        <f t="shared" si="130"/>
        <v>6356</v>
      </c>
      <c r="O95" s="183">
        <f t="shared" si="130"/>
        <v>8162</v>
      </c>
      <c r="P95" s="80">
        <f t="shared" si="130"/>
        <v>21</v>
      </c>
      <c r="Q95" s="183">
        <f t="shared" si="130"/>
        <v>8183</v>
      </c>
      <c r="R95" s="80"/>
      <c r="S95" s="81"/>
      <c r="T95" s="183"/>
      <c r="U95" s="80"/>
      <c r="V95" s="183"/>
      <c r="W95" s="82"/>
    </row>
    <row r="96" spans="12:23" ht="13.5" thickTop="1" x14ac:dyDescent="0.2">
      <c r="L96" s="59" t="s">
        <v>16</v>
      </c>
      <c r="M96" s="75">
        <v>574</v>
      </c>
      <c r="N96" s="76">
        <v>2317</v>
      </c>
      <c r="O96" s="182">
        <f>+M96+N96</f>
        <v>2891</v>
      </c>
      <c r="P96" s="77">
        <v>0</v>
      </c>
      <c r="Q96" s="182">
        <f>O96+P96</f>
        <v>2891</v>
      </c>
      <c r="R96" s="75"/>
      <c r="S96" s="76"/>
      <c r="T96" s="182"/>
      <c r="U96" s="77"/>
      <c r="V96" s="182"/>
      <c r="W96" s="78"/>
    </row>
    <row r="97" spans="1:23" x14ac:dyDescent="0.2">
      <c r="L97" s="59" t="s">
        <v>17</v>
      </c>
      <c r="M97" s="75">
        <v>131</v>
      </c>
      <c r="N97" s="76">
        <v>3348</v>
      </c>
      <c r="O97" s="182">
        <f>+M97+N97</f>
        <v>3479</v>
      </c>
      <c r="P97" s="77">
        <v>0</v>
      </c>
      <c r="Q97" s="182">
        <f>O97+P97</f>
        <v>3479</v>
      </c>
      <c r="R97" s="75"/>
      <c r="S97" s="76"/>
      <c r="T97" s="182"/>
      <c r="U97" s="77"/>
      <c r="V97" s="182"/>
      <c r="W97" s="78"/>
    </row>
    <row r="98" spans="1:23" ht="13.5" thickBot="1" x14ac:dyDescent="0.25">
      <c r="L98" s="59" t="s">
        <v>18</v>
      </c>
      <c r="M98" s="75">
        <v>69</v>
      </c>
      <c r="N98" s="76">
        <v>2303</v>
      </c>
      <c r="O98" s="184">
        <f>+M98+N98</f>
        <v>2372</v>
      </c>
      <c r="P98" s="83">
        <v>0</v>
      </c>
      <c r="Q98" s="184">
        <f>O98+P98</f>
        <v>2372</v>
      </c>
      <c r="R98" s="75"/>
      <c r="S98" s="76"/>
      <c r="T98" s="184"/>
      <c r="U98" s="83"/>
      <c r="V98" s="184"/>
      <c r="W98" s="78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 t="shared" ref="M99:Q99" si="131">+M96+M97+M98</f>
        <v>774</v>
      </c>
      <c r="N99" s="85">
        <f t="shared" si="131"/>
        <v>7968</v>
      </c>
      <c r="O99" s="185">
        <f t="shared" si="131"/>
        <v>8742</v>
      </c>
      <c r="P99" s="86">
        <f t="shared" si="131"/>
        <v>0</v>
      </c>
      <c r="Q99" s="185">
        <f t="shared" si="131"/>
        <v>8742</v>
      </c>
      <c r="R99" s="85"/>
      <c r="S99" s="85"/>
      <c r="T99" s="185"/>
      <c r="U99" s="86"/>
      <c r="V99" s="185"/>
      <c r="W99" s="87"/>
    </row>
    <row r="100" spans="1:23" ht="13.5" thickTop="1" x14ac:dyDescent="0.2">
      <c r="L100" s="59" t="s">
        <v>21</v>
      </c>
      <c r="M100" s="75">
        <v>685</v>
      </c>
      <c r="N100" s="76">
        <v>2418</v>
      </c>
      <c r="O100" s="184">
        <f>+M100+N100</f>
        <v>3103</v>
      </c>
      <c r="P100" s="88">
        <v>0</v>
      </c>
      <c r="Q100" s="184">
        <f>O100+P100</f>
        <v>3103</v>
      </c>
      <c r="R100" s="75"/>
      <c r="S100" s="76"/>
      <c r="T100" s="184"/>
      <c r="U100" s="88"/>
      <c r="V100" s="184"/>
      <c r="W100" s="78"/>
    </row>
    <row r="101" spans="1:23" x14ac:dyDescent="0.2">
      <c r="L101" s="59" t="s">
        <v>22</v>
      </c>
      <c r="M101" s="75">
        <v>900</v>
      </c>
      <c r="N101" s="76">
        <v>2600</v>
      </c>
      <c r="O101" s="184">
        <f t="shared" ref="O101" si="132">+M101+N101</f>
        <v>3500</v>
      </c>
      <c r="P101" s="77">
        <v>0</v>
      </c>
      <c r="Q101" s="184">
        <f>O101+P101</f>
        <v>3500</v>
      </c>
      <c r="R101" s="75"/>
      <c r="S101" s="76"/>
      <c r="T101" s="184"/>
      <c r="U101" s="77"/>
      <c r="V101" s="184"/>
      <c r="W101" s="78"/>
    </row>
    <row r="102" spans="1:23" ht="13.5" thickBot="1" x14ac:dyDescent="0.25">
      <c r="L102" s="59" t="s">
        <v>23</v>
      </c>
      <c r="M102" s="75">
        <v>69</v>
      </c>
      <c r="N102" s="76">
        <v>2301</v>
      </c>
      <c r="O102" s="184">
        <f>+M102+N102</f>
        <v>2370</v>
      </c>
      <c r="P102" s="77">
        <v>0</v>
      </c>
      <c r="Q102" s="184">
        <f>O102+P102</f>
        <v>2370</v>
      </c>
      <c r="R102" s="75"/>
      <c r="S102" s="76"/>
      <c r="T102" s="184"/>
      <c r="U102" s="77"/>
      <c r="V102" s="184"/>
      <c r="W102" s="78"/>
    </row>
    <row r="103" spans="1:23" ht="14.25" thickTop="1" thickBot="1" x14ac:dyDescent="0.25">
      <c r="L103" s="79" t="s">
        <v>40</v>
      </c>
      <c r="M103" s="80">
        <f t="shared" ref="M103:Q103" si="133">+M100+M101+M102</f>
        <v>1654</v>
      </c>
      <c r="N103" s="81">
        <f t="shared" si="133"/>
        <v>7319</v>
      </c>
      <c r="O103" s="183">
        <f t="shared" si="133"/>
        <v>8973</v>
      </c>
      <c r="P103" s="80">
        <f t="shared" si="133"/>
        <v>0</v>
      </c>
      <c r="Q103" s="183">
        <f t="shared" si="133"/>
        <v>8973</v>
      </c>
      <c r="R103" s="80"/>
      <c r="S103" s="81"/>
      <c r="T103" s="183"/>
      <c r="U103" s="80"/>
      <c r="V103" s="183"/>
      <c r="W103" s="82"/>
    </row>
    <row r="104" spans="1:23" ht="14.25" thickTop="1" thickBot="1" x14ac:dyDescent="0.25">
      <c r="L104" s="79" t="s">
        <v>63</v>
      </c>
      <c r="M104" s="80">
        <f t="shared" ref="M104:Q104" si="134">+M90+M95+M99+M103</f>
        <v>5893</v>
      </c>
      <c r="N104" s="81">
        <f t="shared" si="134"/>
        <v>30241</v>
      </c>
      <c r="O104" s="175">
        <f t="shared" si="134"/>
        <v>36134</v>
      </c>
      <c r="P104" s="80">
        <f t="shared" si="134"/>
        <v>27</v>
      </c>
      <c r="Q104" s="175">
        <f t="shared" si="134"/>
        <v>36161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312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3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v>256</v>
      </c>
      <c r="N113" s="76">
        <v>430</v>
      </c>
      <c r="O113" s="182">
        <f>M113+N113</f>
        <v>686</v>
      </c>
      <c r="P113" s="77">
        <v>0</v>
      </c>
      <c r="Q113" s="182">
        <f>O113+P113</f>
        <v>686</v>
      </c>
      <c r="R113" s="75">
        <v>165</v>
      </c>
      <c r="S113" s="76">
        <v>247</v>
      </c>
      <c r="T113" s="182">
        <f>R113+S113</f>
        <v>412</v>
      </c>
      <c r="U113" s="77">
        <v>0</v>
      </c>
      <c r="V113" s="182">
        <f>T113+U113</f>
        <v>412</v>
      </c>
      <c r="W113" s="78">
        <f>IF(Q113=0,0,((V113/Q113)-1)*100)</f>
        <v>-39.941690962099131</v>
      </c>
    </row>
    <row r="114" spans="1:23" x14ac:dyDescent="0.2">
      <c r="L114" s="59" t="s">
        <v>11</v>
      </c>
      <c r="M114" s="75">
        <v>240</v>
      </c>
      <c r="N114" s="76">
        <v>406</v>
      </c>
      <c r="O114" s="182">
        <f>M114+N114</f>
        <v>646</v>
      </c>
      <c r="P114" s="77">
        <v>0</v>
      </c>
      <c r="Q114" s="182">
        <f>O114+P114</f>
        <v>646</v>
      </c>
      <c r="R114" s="75">
        <v>170</v>
      </c>
      <c r="S114" s="76">
        <v>261</v>
      </c>
      <c r="T114" s="182">
        <f>R114+S114</f>
        <v>431</v>
      </c>
      <c r="U114" s="77">
        <v>0</v>
      </c>
      <c r="V114" s="182">
        <f>T114+U114</f>
        <v>431</v>
      </c>
      <c r="W114" s="78">
        <f>IF(Q114=0,0,((V114/Q114)-1)*100)</f>
        <v>-33.28173374613003</v>
      </c>
    </row>
    <row r="115" spans="1:23" ht="13.5" thickBot="1" x14ac:dyDescent="0.25">
      <c r="L115" s="64" t="s">
        <v>12</v>
      </c>
      <c r="M115" s="75">
        <v>217</v>
      </c>
      <c r="N115" s="76">
        <v>398</v>
      </c>
      <c r="O115" s="182">
        <f>M115+N115</f>
        <v>615</v>
      </c>
      <c r="P115" s="77">
        <v>0</v>
      </c>
      <c r="Q115" s="182">
        <f t="shared" ref="Q115" si="135">O115+P115</f>
        <v>615</v>
      </c>
      <c r="R115" s="75">
        <v>158</v>
      </c>
      <c r="S115" s="76">
        <v>309</v>
      </c>
      <c r="T115" s="182">
        <f>R115+S115</f>
        <v>467</v>
      </c>
      <c r="U115" s="77">
        <v>0</v>
      </c>
      <c r="V115" s="182">
        <f t="shared" ref="V115" si="136">T115+U115</f>
        <v>467</v>
      </c>
      <c r="W115" s="78">
        <f>IF(Q115=0,0,((V115/Q115)-1)*100)</f>
        <v>-24.065040650406498</v>
      </c>
    </row>
    <row r="116" spans="1:23" ht="14.25" thickTop="1" thickBot="1" x14ac:dyDescent="0.25">
      <c r="L116" s="79" t="s">
        <v>38</v>
      </c>
      <c r="M116" s="80">
        <f t="shared" ref="M116:Q116" si="137">+M113+M114+M115</f>
        <v>713</v>
      </c>
      <c r="N116" s="81">
        <f t="shared" si="137"/>
        <v>1234</v>
      </c>
      <c r="O116" s="183">
        <f t="shared" si="137"/>
        <v>1947</v>
      </c>
      <c r="P116" s="80">
        <f t="shared" si="137"/>
        <v>0</v>
      </c>
      <c r="Q116" s="183">
        <f t="shared" si="137"/>
        <v>1947</v>
      </c>
      <c r="R116" s="80">
        <f t="shared" ref="R116:V116" si="138">+R113+R114+R115</f>
        <v>493</v>
      </c>
      <c r="S116" s="81">
        <f t="shared" si="138"/>
        <v>817</v>
      </c>
      <c r="T116" s="183">
        <f t="shared" si="138"/>
        <v>1310</v>
      </c>
      <c r="U116" s="80">
        <f t="shared" si="138"/>
        <v>0</v>
      </c>
      <c r="V116" s="183">
        <f t="shared" si="138"/>
        <v>1310</v>
      </c>
      <c r="W116" s="82">
        <f t="shared" ref="W116:W118" si="139">IF(Q116=0,0,((V116/Q116)-1)*100)</f>
        <v>-32.717000513610685</v>
      </c>
    </row>
    <row r="117" spans="1:23" ht="14.25" thickTop="1" thickBot="1" x14ac:dyDescent="0.25">
      <c r="L117" s="59" t="s">
        <v>13</v>
      </c>
      <c r="M117" s="75">
        <v>215</v>
      </c>
      <c r="N117" s="76">
        <v>409</v>
      </c>
      <c r="O117" s="182">
        <f>M117+N117</f>
        <v>624</v>
      </c>
      <c r="P117" s="77">
        <v>0</v>
      </c>
      <c r="Q117" s="182">
        <f>O117+P117</f>
        <v>624</v>
      </c>
      <c r="R117" s="75">
        <v>153</v>
      </c>
      <c r="S117" s="76">
        <v>291</v>
      </c>
      <c r="T117" s="182">
        <f>R117+S117</f>
        <v>444</v>
      </c>
      <c r="U117" s="77">
        <v>0</v>
      </c>
      <c r="V117" s="182">
        <f>T117+U117</f>
        <v>444</v>
      </c>
      <c r="W117" s="78">
        <f t="shared" si="139"/>
        <v>-28.846153846153843</v>
      </c>
    </row>
    <row r="118" spans="1:23" ht="14.25" thickTop="1" thickBot="1" x14ac:dyDescent="0.25">
      <c r="L118" s="79" t="s">
        <v>67</v>
      </c>
      <c r="M118" s="80">
        <f>+M116+M117</f>
        <v>928</v>
      </c>
      <c r="N118" s="81">
        <f t="shared" ref="N118" si="140">+N116+N117</f>
        <v>1643</v>
      </c>
      <c r="O118" s="183">
        <f t="shared" ref="O118" si="141">+O116+O117</f>
        <v>2571</v>
      </c>
      <c r="P118" s="80">
        <f t="shared" ref="P118" si="142">+P116+P117</f>
        <v>0</v>
      </c>
      <c r="Q118" s="183">
        <f t="shared" ref="Q118" si="143">+Q116+Q117</f>
        <v>2571</v>
      </c>
      <c r="R118" s="80">
        <f t="shared" ref="R118" si="144">+R116+R117</f>
        <v>646</v>
      </c>
      <c r="S118" s="81">
        <f t="shared" ref="S118" si="145">+S116+S117</f>
        <v>1108</v>
      </c>
      <c r="T118" s="183">
        <f t="shared" ref="T118" si="146">+T116+T117</f>
        <v>1754</v>
      </c>
      <c r="U118" s="80">
        <f t="shared" ref="U118" si="147">+U116+U117</f>
        <v>0</v>
      </c>
      <c r="V118" s="183">
        <f t="shared" ref="V118" si="148">+V116+V117</f>
        <v>1754</v>
      </c>
      <c r="W118" s="82">
        <f t="shared" si="139"/>
        <v>-31.777518475301434</v>
      </c>
    </row>
    <row r="119" spans="1:23" ht="13.5" thickTop="1" x14ac:dyDescent="0.2">
      <c r="L119" s="59" t="s">
        <v>14</v>
      </c>
      <c r="M119" s="75">
        <v>185</v>
      </c>
      <c r="N119" s="76">
        <v>323</v>
      </c>
      <c r="O119" s="182">
        <f>M119+N119</f>
        <v>508</v>
      </c>
      <c r="P119" s="77">
        <v>0</v>
      </c>
      <c r="Q119" s="182">
        <f>O119+P119</f>
        <v>508</v>
      </c>
      <c r="R119" s="75"/>
      <c r="S119" s="76"/>
      <c r="T119" s="182"/>
      <c r="U119" s="77"/>
      <c r="V119" s="182"/>
      <c r="W119" s="78"/>
    </row>
    <row r="120" spans="1:23" ht="13.5" thickBot="1" x14ac:dyDescent="0.25">
      <c r="L120" s="59" t="s">
        <v>15</v>
      </c>
      <c r="M120" s="75">
        <v>224</v>
      </c>
      <c r="N120" s="76">
        <v>319</v>
      </c>
      <c r="O120" s="182">
        <f>M120+N120</f>
        <v>543</v>
      </c>
      <c r="P120" s="77">
        <v>0</v>
      </c>
      <c r="Q120" s="182">
        <f>O120+P120</f>
        <v>543</v>
      </c>
      <c r="R120" s="75"/>
      <c r="S120" s="76"/>
      <c r="T120" s="182"/>
      <c r="U120" s="77"/>
      <c r="V120" s="182"/>
      <c r="W120" s="78"/>
    </row>
    <row r="121" spans="1:23" ht="14.25" thickTop="1" thickBot="1" x14ac:dyDescent="0.25">
      <c r="L121" s="79" t="s">
        <v>61</v>
      </c>
      <c r="M121" s="80">
        <f t="shared" ref="M121:Q121" si="149">+M117+M119+M120</f>
        <v>624</v>
      </c>
      <c r="N121" s="81">
        <f t="shared" si="149"/>
        <v>1051</v>
      </c>
      <c r="O121" s="183">
        <f t="shared" si="149"/>
        <v>1675</v>
      </c>
      <c r="P121" s="80">
        <f t="shared" si="149"/>
        <v>0</v>
      </c>
      <c r="Q121" s="183">
        <f t="shared" si="149"/>
        <v>1675</v>
      </c>
      <c r="R121" s="80"/>
      <c r="S121" s="81"/>
      <c r="T121" s="183"/>
      <c r="U121" s="80"/>
      <c r="V121" s="183"/>
      <c r="W121" s="82"/>
    </row>
    <row r="122" spans="1:23" ht="13.5" thickTop="1" x14ac:dyDescent="0.2">
      <c r="L122" s="59" t="s">
        <v>16</v>
      </c>
      <c r="M122" s="75">
        <v>150</v>
      </c>
      <c r="N122" s="76">
        <v>268</v>
      </c>
      <c r="O122" s="182">
        <f>SUM(M122:N122)</f>
        <v>418</v>
      </c>
      <c r="P122" s="77">
        <v>0</v>
      </c>
      <c r="Q122" s="182">
        <f>O122+P122</f>
        <v>418</v>
      </c>
      <c r="R122" s="75"/>
      <c r="S122" s="76"/>
      <c r="T122" s="182"/>
      <c r="U122" s="77"/>
      <c r="V122" s="182"/>
      <c r="W122" s="78"/>
    </row>
    <row r="123" spans="1:23" x14ac:dyDescent="0.2">
      <c r="L123" s="59" t="s">
        <v>17</v>
      </c>
      <c r="M123" s="75">
        <v>166</v>
      </c>
      <c r="N123" s="76">
        <v>226</v>
      </c>
      <c r="O123" s="182">
        <f>SUM(M123:N123)</f>
        <v>392</v>
      </c>
      <c r="P123" s="77">
        <v>0</v>
      </c>
      <c r="Q123" s="182">
        <f>O123+P123</f>
        <v>392</v>
      </c>
      <c r="R123" s="75"/>
      <c r="S123" s="76"/>
      <c r="T123" s="182"/>
      <c r="U123" s="77"/>
      <c r="V123" s="182"/>
      <c r="W123" s="78"/>
    </row>
    <row r="124" spans="1:23" ht="13.5" thickBot="1" x14ac:dyDescent="0.25">
      <c r="L124" s="59" t="s">
        <v>18</v>
      </c>
      <c r="M124" s="75">
        <v>122</v>
      </c>
      <c r="N124" s="76">
        <v>236</v>
      </c>
      <c r="O124" s="184">
        <f>SUM(M124:N124)</f>
        <v>358</v>
      </c>
      <c r="P124" s="83">
        <v>0</v>
      </c>
      <c r="Q124" s="184">
        <f>O124+P124</f>
        <v>358</v>
      </c>
      <c r="R124" s="75"/>
      <c r="S124" s="76"/>
      <c r="T124" s="184"/>
      <c r="U124" s="83"/>
      <c r="V124" s="184"/>
      <c r="W124" s="78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 t="shared" ref="M125:Q125" si="150">+M122+M123+M124</f>
        <v>438</v>
      </c>
      <c r="N125" s="85">
        <f t="shared" si="150"/>
        <v>730</v>
      </c>
      <c r="O125" s="185">
        <f t="shared" si="150"/>
        <v>1168</v>
      </c>
      <c r="P125" s="86">
        <f t="shared" si="150"/>
        <v>0</v>
      </c>
      <c r="Q125" s="185">
        <f t="shared" si="150"/>
        <v>1168</v>
      </c>
      <c r="R125" s="85"/>
      <c r="S125" s="85"/>
      <c r="T125" s="185"/>
      <c r="U125" s="86"/>
      <c r="V125" s="185"/>
      <c r="W125" s="87"/>
    </row>
    <row r="126" spans="1:23" ht="13.5" thickTop="1" x14ac:dyDescent="0.2">
      <c r="A126" s="326"/>
      <c r="K126" s="326"/>
      <c r="L126" s="59" t="s">
        <v>21</v>
      </c>
      <c r="M126" s="75">
        <v>174</v>
      </c>
      <c r="N126" s="76">
        <v>255</v>
      </c>
      <c r="O126" s="184">
        <f>SUM(M126:N126)</f>
        <v>429</v>
      </c>
      <c r="P126" s="88">
        <v>0</v>
      </c>
      <c r="Q126" s="184">
        <f>O126+P126</f>
        <v>429</v>
      </c>
      <c r="R126" s="75"/>
      <c r="S126" s="76"/>
      <c r="T126" s="184"/>
      <c r="U126" s="88"/>
      <c r="V126" s="184"/>
      <c r="W126" s="78"/>
    </row>
    <row r="127" spans="1:23" x14ac:dyDescent="0.2">
      <c r="A127" s="326"/>
      <c r="K127" s="326"/>
      <c r="L127" s="59" t="s">
        <v>22</v>
      </c>
      <c r="M127" s="75">
        <v>181</v>
      </c>
      <c r="N127" s="76">
        <v>277</v>
      </c>
      <c r="O127" s="184">
        <f>SUM(M127:N127)</f>
        <v>458</v>
      </c>
      <c r="P127" s="77">
        <v>0</v>
      </c>
      <c r="Q127" s="184">
        <f>O127+P127</f>
        <v>458</v>
      </c>
      <c r="R127" s="75"/>
      <c r="S127" s="76"/>
      <c r="T127" s="184"/>
      <c r="U127" s="77"/>
      <c r="V127" s="184"/>
      <c r="W127" s="78"/>
    </row>
    <row r="128" spans="1:23" ht="13.5" thickBot="1" x14ac:dyDescent="0.25">
      <c r="A128" s="326"/>
      <c r="K128" s="326"/>
      <c r="L128" s="59" t="s">
        <v>23</v>
      </c>
      <c r="M128" s="75">
        <v>156</v>
      </c>
      <c r="N128" s="76">
        <v>235</v>
      </c>
      <c r="O128" s="184">
        <f>SUM(M128:N128)</f>
        <v>391</v>
      </c>
      <c r="P128" s="77">
        <v>0</v>
      </c>
      <c r="Q128" s="184">
        <f>O128+P128</f>
        <v>391</v>
      </c>
      <c r="R128" s="75"/>
      <c r="S128" s="76"/>
      <c r="T128" s="184"/>
      <c r="U128" s="77"/>
      <c r="V128" s="184"/>
      <c r="W128" s="78"/>
    </row>
    <row r="129" spans="12:23" ht="14.25" thickTop="1" thickBot="1" x14ac:dyDescent="0.25">
      <c r="L129" s="79" t="s">
        <v>40</v>
      </c>
      <c r="M129" s="80">
        <f t="shared" ref="M129:Q129" si="151">+M126+M127+M128</f>
        <v>511</v>
      </c>
      <c r="N129" s="81">
        <f t="shared" si="151"/>
        <v>767</v>
      </c>
      <c r="O129" s="183">
        <f t="shared" si="151"/>
        <v>1278</v>
      </c>
      <c r="P129" s="80">
        <f t="shared" si="151"/>
        <v>0</v>
      </c>
      <c r="Q129" s="183">
        <f t="shared" si="151"/>
        <v>1278</v>
      </c>
      <c r="R129" s="80"/>
      <c r="S129" s="81"/>
      <c r="T129" s="183"/>
      <c r="U129" s="80"/>
      <c r="V129" s="183"/>
      <c r="W129" s="82"/>
    </row>
    <row r="130" spans="12:23" ht="14.25" thickTop="1" thickBot="1" x14ac:dyDescent="0.25">
      <c r="L130" s="79" t="s">
        <v>63</v>
      </c>
      <c r="M130" s="80">
        <f t="shared" ref="M130:Q130" si="152">+M116+M121+M125+M129</f>
        <v>2286</v>
      </c>
      <c r="N130" s="81">
        <f t="shared" si="152"/>
        <v>3782</v>
      </c>
      <c r="O130" s="175">
        <f t="shared" si="152"/>
        <v>6068</v>
      </c>
      <c r="P130" s="80">
        <f t="shared" si="152"/>
        <v>0</v>
      </c>
      <c r="Q130" s="175">
        <f t="shared" si="152"/>
        <v>6068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312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5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153">+M87+M113</f>
        <v>858</v>
      </c>
      <c r="N139" s="76">
        <f t="shared" si="153"/>
        <v>3624</v>
      </c>
      <c r="O139" s="182">
        <f>M139+N139</f>
        <v>4482</v>
      </c>
      <c r="P139" s="77">
        <f>+P87+P113</f>
        <v>0</v>
      </c>
      <c r="Q139" s="188">
        <f>O139+P139</f>
        <v>4482</v>
      </c>
      <c r="R139" s="75">
        <f t="shared" ref="R139:S141" si="154">+R87+R113</f>
        <v>1244</v>
      </c>
      <c r="S139" s="76">
        <f t="shared" si="154"/>
        <v>3087</v>
      </c>
      <c r="T139" s="182">
        <f>R139+S139</f>
        <v>4331</v>
      </c>
      <c r="U139" s="77">
        <f>+U87+U113</f>
        <v>0</v>
      </c>
      <c r="V139" s="188">
        <f>T139+U139</f>
        <v>4331</v>
      </c>
      <c r="W139" s="78">
        <f>IF(Q139=0,0,((V139/Q139)-1)*100)</f>
        <v>-3.3690316822846955</v>
      </c>
    </row>
    <row r="140" spans="12:23" x14ac:dyDescent="0.2">
      <c r="L140" s="59" t="s">
        <v>11</v>
      </c>
      <c r="M140" s="75">
        <f t="shared" si="153"/>
        <v>817</v>
      </c>
      <c r="N140" s="76">
        <f t="shared" si="153"/>
        <v>3246</v>
      </c>
      <c r="O140" s="182">
        <f t="shared" ref="O140:O141" si="155">M140+N140</f>
        <v>4063</v>
      </c>
      <c r="P140" s="77">
        <f>+P88+P114</f>
        <v>0</v>
      </c>
      <c r="Q140" s="188">
        <f>O140+P140</f>
        <v>4063</v>
      </c>
      <c r="R140" s="75">
        <f t="shared" si="154"/>
        <v>1188</v>
      </c>
      <c r="S140" s="76">
        <f t="shared" si="154"/>
        <v>2023</v>
      </c>
      <c r="T140" s="182">
        <f t="shared" ref="T140:T143" si="156">R140+S140</f>
        <v>3211</v>
      </c>
      <c r="U140" s="77">
        <f>+U88+U114</f>
        <v>0</v>
      </c>
      <c r="V140" s="188">
        <f>T140+U140</f>
        <v>3211</v>
      </c>
      <c r="W140" s="78">
        <f>IF(Q140=0,0,((V140/Q140)-1)*100)</f>
        <v>-20.969726802855039</v>
      </c>
    </row>
    <row r="141" spans="12:23" ht="13.5" thickBot="1" x14ac:dyDescent="0.25">
      <c r="L141" s="64" t="s">
        <v>12</v>
      </c>
      <c r="M141" s="75">
        <f t="shared" si="153"/>
        <v>697</v>
      </c>
      <c r="N141" s="76">
        <f t="shared" si="153"/>
        <v>2962</v>
      </c>
      <c r="O141" s="182">
        <f t="shared" si="155"/>
        <v>3659</v>
      </c>
      <c r="P141" s="77">
        <f>+P89+P115</f>
        <v>6</v>
      </c>
      <c r="Q141" s="188">
        <f>O141+P141</f>
        <v>3665</v>
      </c>
      <c r="R141" s="75">
        <f t="shared" si="154"/>
        <v>1002</v>
      </c>
      <c r="S141" s="76">
        <f t="shared" si="154"/>
        <v>2978</v>
      </c>
      <c r="T141" s="182">
        <f t="shared" si="156"/>
        <v>3980</v>
      </c>
      <c r="U141" s="77">
        <f>+U89+U115</f>
        <v>0</v>
      </c>
      <c r="V141" s="188">
        <f>T141+U141</f>
        <v>3980</v>
      </c>
      <c r="W141" s="78">
        <f>IF(Q141=0,0,((V141/Q141)-1)*100)</f>
        <v>8.5948158253751785</v>
      </c>
    </row>
    <row r="142" spans="12:23" ht="14.25" thickTop="1" thickBot="1" x14ac:dyDescent="0.25">
      <c r="L142" s="79" t="s">
        <v>38</v>
      </c>
      <c r="M142" s="80">
        <f t="shared" ref="M142:Q142" si="157">+M139+M140+M141</f>
        <v>2372</v>
      </c>
      <c r="N142" s="81">
        <f t="shared" si="157"/>
        <v>9832</v>
      </c>
      <c r="O142" s="183">
        <f t="shared" si="157"/>
        <v>12204</v>
      </c>
      <c r="P142" s="80">
        <f t="shared" si="157"/>
        <v>6</v>
      </c>
      <c r="Q142" s="183">
        <f t="shared" si="157"/>
        <v>12210</v>
      </c>
      <c r="R142" s="80">
        <f t="shared" ref="R142:V142" si="158">+R139+R140+R141</f>
        <v>3434</v>
      </c>
      <c r="S142" s="81">
        <f t="shared" si="158"/>
        <v>8088</v>
      </c>
      <c r="T142" s="183">
        <f t="shared" si="158"/>
        <v>11522</v>
      </c>
      <c r="U142" s="80">
        <f t="shared" si="158"/>
        <v>0</v>
      </c>
      <c r="V142" s="183">
        <f t="shared" si="158"/>
        <v>11522</v>
      </c>
      <c r="W142" s="82">
        <f t="shared" ref="W142" si="159">IF(Q142=0,0,((V142/Q142)-1)*100)</f>
        <v>-5.6347256347256351</v>
      </c>
    </row>
    <row r="143" spans="12:23" ht="14.25" thickTop="1" thickBot="1" x14ac:dyDescent="0.25">
      <c r="L143" s="59" t="s">
        <v>13</v>
      </c>
      <c r="M143" s="75">
        <f>+M91+M117</f>
        <v>686</v>
      </c>
      <c r="N143" s="76">
        <f>+N91+N117</f>
        <v>2584</v>
      </c>
      <c r="O143" s="182">
        <f t="shared" ref="O143" si="160">M143+N143</f>
        <v>3270</v>
      </c>
      <c r="P143" s="77">
        <f>+P91+P117</f>
        <v>21</v>
      </c>
      <c r="Q143" s="188">
        <f>O143+P143</f>
        <v>3291</v>
      </c>
      <c r="R143" s="75">
        <f>+R91+R117</f>
        <v>742</v>
      </c>
      <c r="S143" s="76">
        <f>+S91+S117</f>
        <v>2133</v>
      </c>
      <c r="T143" s="182">
        <f t="shared" si="156"/>
        <v>2875</v>
      </c>
      <c r="U143" s="77">
        <f>+U91+U117</f>
        <v>0</v>
      </c>
      <c r="V143" s="188">
        <f>T143+U143</f>
        <v>2875</v>
      </c>
      <c r="W143" s="78">
        <f>IF(Q143=0,0,((V143/Q143)-1)*100)</f>
        <v>-12.640534791856584</v>
      </c>
    </row>
    <row r="144" spans="12:23" ht="14.25" thickTop="1" thickBot="1" x14ac:dyDescent="0.25">
      <c r="L144" s="79" t="s">
        <v>67</v>
      </c>
      <c r="M144" s="80">
        <f>+M142+M143</f>
        <v>3058</v>
      </c>
      <c r="N144" s="81">
        <f t="shared" ref="N144" si="161">+N142+N143</f>
        <v>12416</v>
      </c>
      <c r="O144" s="183">
        <f t="shared" ref="O144" si="162">+O142+O143</f>
        <v>15474</v>
      </c>
      <c r="P144" s="80">
        <f t="shared" ref="P144" si="163">+P142+P143</f>
        <v>27</v>
      </c>
      <c r="Q144" s="183">
        <f t="shared" ref="Q144" si="164">+Q142+Q143</f>
        <v>15501</v>
      </c>
      <c r="R144" s="80">
        <f t="shared" ref="R144" si="165">+R142+R143</f>
        <v>4176</v>
      </c>
      <c r="S144" s="81">
        <f t="shared" ref="S144" si="166">+S142+S143</f>
        <v>10221</v>
      </c>
      <c r="T144" s="183">
        <f t="shared" ref="T144" si="167">+T142+T143</f>
        <v>14397</v>
      </c>
      <c r="U144" s="80">
        <f t="shared" ref="U144" si="168">+U142+U143</f>
        <v>0</v>
      </c>
      <c r="V144" s="183">
        <f t="shared" ref="V144" si="169">+V142+V143</f>
        <v>14397</v>
      </c>
      <c r="W144" s="82">
        <f t="shared" ref="W144" si="170">IF(Q144=0,0,((V144/Q144)-1)*100)</f>
        <v>-7.1221211534739703</v>
      </c>
    </row>
    <row r="145" spans="1:23" ht="13.5" thickTop="1" x14ac:dyDescent="0.2">
      <c r="L145" s="59" t="s">
        <v>14</v>
      </c>
      <c r="M145" s="75">
        <f>+M93+M119</f>
        <v>687</v>
      </c>
      <c r="N145" s="76">
        <f>+N93+N119</f>
        <v>2038</v>
      </c>
      <c r="O145" s="182">
        <f>M145+N145</f>
        <v>2725</v>
      </c>
      <c r="P145" s="77">
        <f>+P93+P119</f>
        <v>0</v>
      </c>
      <c r="Q145" s="188">
        <f>O145+P145</f>
        <v>2725</v>
      </c>
      <c r="R145" s="75"/>
      <c r="S145" s="76"/>
      <c r="T145" s="182"/>
      <c r="U145" s="77"/>
      <c r="V145" s="188"/>
      <c r="W145" s="78"/>
    </row>
    <row r="146" spans="1:23" ht="13.5" thickBot="1" x14ac:dyDescent="0.25">
      <c r="L146" s="59" t="s">
        <v>15</v>
      </c>
      <c r="M146" s="75">
        <f>+M94+M120</f>
        <v>1057</v>
      </c>
      <c r="N146" s="76">
        <f>+N94+N120</f>
        <v>2785</v>
      </c>
      <c r="O146" s="182">
        <f>M146+N146</f>
        <v>3842</v>
      </c>
      <c r="P146" s="77">
        <f>+P94+P120</f>
        <v>0</v>
      </c>
      <c r="Q146" s="188">
        <f>O146+P146</f>
        <v>3842</v>
      </c>
      <c r="R146" s="75"/>
      <c r="S146" s="76"/>
      <c r="T146" s="182"/>
      <c r="U146" s="77"/>
      <c r="V146" s="188"/>
      <c r="W146" s="78"/>
    </row>
    <row r="147" spans="1:23" ht="14.25" thickTop="1" thickBot="1" x14ac:dyDescent="0.25">
      <c r="L147" s="79" t="s">
        <v>61</v>
      </c>
      <c r="M147" s="80">
        <f t="shared" ref="M147:Q147" si="171">+M143+M145+M146</f>
        <v>2430</v>
      </c>
      <c r="N147" s="81">
        <f t="shared" si="171"/>
        <v>7407</v>
      </c>
      <c r="O147" s="183">
        <f t="shared" si="171"/>
        <v>9837</v>
      </c>
      <c r="P147" s="80">
        <f t="shared" si="171"/>
        <v>21</v>
      </c>
      <c r="Q147" s="183">
        <f t="shared" si="171"/>
        <v>9858</v>
      </c>
      <c r="R147" s="80"/>
      <c r="S147" s="81"/>
      <c r="T147" s="183"/>
      <c r="U147" s="80"/>
      <c r="V147" s="183"/>
      <c r="W147" s="82"/>
    </row>
    <row r="148" spans="1:23" ht="13.5" thickTop="1" x14ac:dyDescent="0.2">
      <c r="L148" s="59" t="s">
        <v>16</v>
      </c>
      <c r="M148" s="75">
        <f t="shared" ref="M148:N150" si="172">+M96+M122</f>
        <v>724</v>
      </c>
      <c r="N148" s="76">
        <f t="shared" si="172"/>
        <v>2585</v>
      </c>
      <c r="O148" s="182">
        <f t="shared" ref="O148" si="173">M148+N148</f>
        <v>3309</v>
      </c>
      <c r="P148" s="77">
        <f>+P96+P122</f>
        <v>0</v>
      </c>
      <c r="Q148" s="188">
        <f>O148+P148</f>
        <v>3309</v>
      </c>
      <c r="R148" s="75"/>
      <c r="S148" s="76"/>
      <c r="T148" s="182"/>
      <c r="U148" s="77"/>
      <c r="V148" s="188"/>
      <c r="W148" s="78"/>
    </row>
    <row r="149" spans="1:23" x14ac:dyDescent="0.2">
      <c r="L149" s="59" t="s">
        <v>17</v>
      </c>
      <c r="M149" s="75">
        <f t="shared" si="172"/>
        <v>297</v>
      </c>
      <c r="N149" s="76">
        <f t="shared" si="172"/>
        <v>3574</v>
      </c>
      <c r="O149" s="182">
        <f>M149+N149</f>
        <v>3871</v>
      </c>
      <c r="P149" s="77">
        <f>+P97+P123</f>
        <v>0</v>
      </c>
      <c r="Q149" s="188">
        <f>O149+P149</f>
        <v>3871</v>
      </c>
      <c r="R149" s="75"/>
      <c r="S149" s="76"/>
      <c r="T149" s="182"/>
      <c r="U149" s="77"/>
      <c r="V149" s="188"/>
      <c r="W149" s="78"/>
    </row>
    <row r="150" spans="1:23" ht="13.5" thickBot="1" x14ac:dyDescent="0.25">
      <c r="L150" s="59" t="s">
        <v>18</v>
      </c>
      <c r="M150" s="75">
        <f t="shared" si="172"/>
        <v>191</v>
      </c>
      <c r="N150" s="76">
        <f t="shared" si="172"/>
        <v>2539</v>
      </c>
      <c r="O150" s="184">
        <f>M150+N150</f>
        <v>2730</v>
      </c>
      <c r="P150" s="83">
        <f>+P98+P124</f>
        <v>0</v>
      </c>
      <c r="Q150" s="188">
        <f>O150+P150</f>
        <v>2730</v>
      </c>
      <c r="R150" s="75"/>
      <c r="S150" s="76"/>
      <c r="T150" s="184"/>
      <c r="U150" s="83"/>
      <c r="V150" s="188"/>
      <c r="W150" s="78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 t="shared" ref="M151:Q151" si="174">+M148+M149+M150</f>
        <v>1212</v>
      </c>
      <c r="N151" s="85">
        <f t="shared" si="174"/>
        <v>8698</v>
      </c>
      <c r="O151" s="185">
        <f t="shared" si="174"/>
        <v>9910</v>
      </c>
      <c r="P151" s="86">
        <f t="shared" si="174"/>
        <v>0</v>
      </c>
      <c r="Q151" s="185">
        <f t="shared" si="174"/>
        <v>9910</v>
      </c>
      <c r="R151" s="85"/>
      <c r="S151" s="85"/>
      <c r="T151" s="185"/>
      <c r="U151" s="86"/>
      <c r="V151" s="185"/>
      <c r="W151" s="87"/>
    </row>
    <row r="152" spans="1:23" ht="13.5" thickTop="1" x14ac:dyDescent="0.2">
      <c r="L152" s="59" t="s">
        <v>21</v>
      </c>
      <c r="M152" s="75">
        <f t="shared" ref="M152:N154" si="175">+M100+M126</f>
        <v>859</v>
      </c>
      <c r="N152" s="76">
        <f t="shared" si="175"/>
        <v>2673</v>
      </c>
      <c r="O152" s="184">
        <f>M152+N152</f>
        <v>3532</v>
      </c>
      <c r="P152" s="88">
        <f>+P100+P126</f>
        <v>0</v>
      </c>
      <c r="Q152" s="188">
        <f>O152+P152</f>
        <v>3532</v>
      </c>
      <c r="R152" s="75"/>
      <c r="S152" s="76"/>
      <c r="T152" s="184"/>
      <c r="U152" s="88"/>
      <c r="V152" s="188"/>
      <c r="W152" s="78"/>
    </row>
    <row r="153" spans="1:23" x14ac:dyDescent="0.2">
      <c r="L153" s="59" t="s">
        <v>22</v>
      </c>
      <c r="M153" s="75">
        <f t="shared" si="175"/>
        <v>1081</v>
      </c>
      <c r="N153" s="76">
        <f t="shared" si="175"/>
        <v>2877</v>
      </c>
      <c r="O153" s="184">
        <f t="shared" ref="O153" si="176">M153+N153</f>
        <v>3958</v>
      </c>
      <c r="P153" s="77">
        <f>+P101+P127</f>
        <v>0</v>
      </c>
      <c r="Q153" s="188">
        <f>O153+P153</f>
        <v>3958</v>
      </c>
      <c r="R153" s="75"/>
      <c r="S153" s="76"/>
      <c r="T153" s="184"/>
      <c r="U153" s="77"/>
      <c r="V153" s="188"/>
      <c r="W153" s="78"/>
    </row>
    <row r="154" spans="1:23" ht="13.5" thickBot="1" x14ac:dyDescent="0.25">
      <c r="A154" s="326"/>
      <c r="K154" s="326"/>
      <c r="L154" s="59" t="s">
        <v>23</v>
      </c>
      <c r="M154" s="75">
        <f t="shared" si="175"/>
        <v>225</v>
      </c>
      <c r="N154" s="76">
        <f t="shared" si="175"/>
        <v>2536</v>
      </c>
      <c r="O154" s="184">
        <f>M154+N154</f>
        <v>2761</v>
      </c>
      <c r="P154" s="77">
        <f>+P102+P128</f>
        <v>0</v>
      </c>
      <c r="Q154" s="188">
        <f>O154+P154</f>
        <v>2761</v>
      </c>
      <c r="R154" s="75"/>
      <c r="S154" s="76"/>
      <c r="T154" s="184"/>
      <c r="U154" s="77"/>
      <c r="V154" s="188"/>
      <c r="W154" s="78"/>
    </row>
    <row r="155" spans="1:23" ht="14.25" thickTop="1" thickBot="1" x14ac:dyDescent="0.25">
      <c r="L155" s="79" t="s">
        <v>40</v>
      </c>
      <c r="M155" s="80">
        <f t="shared" ref="M155:Q155" si="177">+M152+M153+M154</f>
        <v>2165</v>
      </c>
      <c r="N155" s="81">
        <f t="shared" si="177"/>
        <v>8086</v>
      </c>
      <c r="O155" s="183">
        <f t="shared" si="177"/>
        <v>10251</v>
      </c>
      <c r="P155" s="80">
        <f t="shared" si="177"/>
        <v>0</v>
      </c>
      <c r="Q155" s="183">
        <f t="shared" si="177"/>
        <v>10251</v>
      </c>
      <c r="R155" s="80"/>
      <c r="S155" s="81"/>
      <c r="T155" s="183"/>
      <c r="U155" s="80"/>
      <c r="V155" s="183"/>
      <c r="W155" s="82"/>
    </row>
    <row r="156" spans="1:23" ht="14.25" thickTop="1" thickBot="1" x14ac:dyDescent="0.25">
      <c r="L156" s="79" t="s">
        <v>63</v>
      </c>
      <c r="M156" s="80">
        <f t="shared" ref="M156:Q156" si="178">+M142+M147+M151+M155</f>
        <v>8179</v>
      </c>
      <c r="N156" s="81">
        <f t="shared" si="178"/>
        <v>34023</v>
      </c>
      <c r="O156" s="175">
        <f t="shared" si="178"/>
        <v>42202</v>
      </c>
      <c r="P156" s="80">
        <f t="shared" si="178"/>
        <v>27</v>
      </c>
      <c r="Q156" s="175">
        <f t="shared" si="178"/>
        <v>42229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24.7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9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339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179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ref="V167" si="180">T167+U167</f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181">+M165+M166+M167</f>
        <v>0</v>
      </c>
      <c r="N168" s="241">
        <f t="shared" si="181"/>
        <v>0</v>
      </c>
      <c r="O168" s="242">
        <f t="shared" si="181"/>
        <v>0</v>
      </c>
      <c r="P168" s="240">
        <f t="shared" si="181"/>
        <v>0</v>
      </c>
      <c r="Q168" s="242">
        <f t="shared" si="181"/>
        <v>0</v>
      </c>
      <c r="R168" s="240">
        <f t="shared" ref="R168:V168" si="182">+R165+R166+R167</f>
        <v>0</v>
      </c>
      <c r="S168" s="241">
        <f t="shared" si="182"/>
        <v>0</v>
      </c>
      <c r="T168" s="242">
        <f t="shared" si="182"/>
        <v>0</v>
      </c>
      <c r="U168" s="240">
        <f t="shared" si="182"/>
        <v>0</v>
      </c>
      <c r="V168" s="242">
        <f t="shared" si="182"/>
        <v>0</v>
      </c>
      <c r="W168" s="338">
        <f t="shared" ref="W168:W169" si="183">IF(Q168=0,0,((V168/Q168)-1)*100)</f>
        <v>0</v>
      </c>
    </row>
    <row r="169" spans="12:23" ht="14.25" thickTop="1" thickBot="1" x14ac:dyDescent="0.25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>O169+P169</f>
        <v>0</v>
      </c>
      <c r="R169" s="234"/>
      <c r="S169" s="235"/>
      <c r="T169" s="236">
        <f>R169+S169</f>
        <v>0</v>
      </c>
      <c r="U169" s="237"/>
      <c r="V169" s="236">
        <f>T169+U169</f>
        <v>0</v>
      </c>
      <c r="W169" s="339">
        <f t="shared" si="183"/>
        <v>0</v>
      </c>
    </row>
    <row r="170" spans="12:23" ht="14.25" thickTop="1" thickBot="1" x14ac:dyDescent="0.25">
      <c r="L170" s="239" t="s">
        <v>67</v>
      </c>
      <c r="M170" s="240">
        <f>+M168+M169</f>
        <v>0</v>
      </c>
      <c r="N170" s="241">
        <f t="shared" ref="N170:V170" si="184">+N168+N169</f>
        <v>0</v>
      </c>
      <c r="O170" s="242">
        <f t="shared" si="184"/>
        <v>0</v>
      </c>
      <c r="P170" s="240">
        <f t="shared" si="184"/>
        <v>0</v>
      </c>
      <c r="Q170" s="242">
        <f t="shared" si="184"/>
        <v>0</v>
      </c>
      <c r="R170" s="240">
        <f t="shared" si="184"/>
        <v>0</v>
      </c>
      <c r="S170" s="241">
        <f t="shared" si="184"/>
        <v>0</v>
      </c>
      <c r="T170" s="242">
        <f t="shared" si="184"/>
        <v>0</v>
      </c>
      <c r="U170" s="240">
        <f t="shared" si="184"/>
        <v>0</v>
      </c>
      <c r="V170" s="242">
        <f t="shared" si="184"/>
        <v>0</v>
      </c>
      <c r="W170" s="338">
        <f t="shared" ref="W170" si="185">IF(Q170=0,0,((V170/Q170)-1)*100)</f>
        <v>0</v>
      </c>
    </row>
    <row r="171" spans="12:23" ht="13.5" thickTop="1" x14ac:dyDescent="0.2">
      <c r="L171" s="218" t="s">
        <v>14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/>
      <c r="S171" s="235"/>
      <c r="T171" s="236"/>
      <c r="U171" s="237"/>
      <c r="V171" s="236"/>
      <c r="W171" s="339"/>
    </row>
    <row r="172" spans="12:23" ht="13.5" thickBot="1" x14ac:dyDescent="0.25">
      <c r="L172" s="218" t="s">
        <v>15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/>
      <c r="S172" s="235"/>
      <c r="T172" s="236"/>
      <c r="U172" s="237"/>
      <c r="V172" s="236"/>
      <c r="W172" s="339"/>
    </row>
    <row r="173" spans="12:23" ht="14.25" thickTop="1" thickBot="1" x14ac:dyDescent="0.25">
      <c r="L173" s="239" t="s">
        <v>61</v>
      </c>
      <c r="M173" s="240">
        <f t="shared" ref="M173:Q173" si="186">+M169+M171+M172</f>
        <v>0</v>
      </c>
      <c r="N173" s="241">
        <f t="shared" si="186"/>
        <v>0</v>
      </c>
      <c r="O173" s="242">
        <f t="shared" si="186"/>
        <v>0</v>
      </c>
      <c r="P173" s="240">
        <f t="shared" si="186"/>
        <v>0</v>
      </c>
      <c r="Q173" s="242">
        <f t="shared" si="186"/>
        <v>0</v>
      </c>
      <c r="R173" s="240"/>
      <c r="S173" s="241"/>
      <c r="T173" s="242"/>
      <c r="U173" s="240"/>
      <c r="V173" s="242"/>
      <c r="W173" s="338"/>
    </row>
    <row r="174" spans="12:23" ht="13.5" thickTop="1" x14ac:dyDescent="0.2">
      <c r="L174" s="218" t="s">
        <v>16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 t="shared" ref="Q174" si="187">O174+P174</f>
        <v>0</v>
      </c>
      <c r="R174" s="234"/>
      <c r="S174" s="235"/>
      <c r="T174" s="236"/>
      <c r="U174" s="237"/>
      <c r="V174" s="236"/>
      <c r="W174" s="339"/>
    </row>
    <row r="175" spans="12:23" x14ac:dyDescent="0.2">
      <c r="L175" s="218" t="s">
        <v>17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/>
      <c r="S175" s="235"/>
      <c r="T175" s="236"/>
      <c r="U175" s="237"/>
      <c r="V175" s="236"/>
      <c r="W175" s="339"/>
    </row>
    <row r="176" spans="12:23" ht="13.5" thickBot="1" x14ac:dyDescent="0.25">
      <c r="L176" s="218" t="s">
        <v>18</v>
      </c>
      <c r="M176" s="234">
        <v>0</v>
      </c>
      <c r="N176" s="235">
        <v>0</v>
      </c>
      <c r="O176" s="244">
        <f>SUM(M176:N176)</f>
        <v>0</v>
      </c>
      <c r="P176" s="245">
        <v>0</v>
      </c>
      <c r="Q176" s="244">
        <f>O176+P176</f>
        <v>0</v>
      </c>
      <c r="R176" s="234"/>
      <c r="S176" s="235"/>
      <c r="T176" s="244"/>
      <c r="U176" s="245"/>
      <c r="V176" s="244"/>
      <c r="W176" s="339"/>
    </row>
    <row r="177" spans="1:23" ht="14.25" thickTop="1" thickBot="1" x14ac:dyDescent="0.25">
      <c r="L177" s="246" t="s">
        <v>19</v>
      </c>
      <c r="M177" s="247">
        <f t="shared" ref="M177:Q177" si="188">+M174+M175+M176</f>
        <v>0</v>
      </c>
      <c r="N177" s="247">
        <f t="shared" si="188"/>
        <v>0</v>
      </c>
      <c r="O177" s="248">
        <f t="shared" si="188"/>
        <v>0</v>
      </c>
      <c r="P177" s="249">
        <f t="shared" si="188"/>
        <v>0</v>
      </c>
      <c r="Q177" s="248">
        <f t="shared" si="188"/>
        <v>0</v>
      </c>
      <c r="R177" s="247"/>
      <c r="S177" s="247"/>
      <c r="T177" s="248"/>
      <c r="U177" s="249"/>
      <c r="V177" s="248"/>
      <c r="W177" s="340"/>
    </row>
    <row r="178" spans="1:23" ht="13.5" thickTop="1" x14ac:dyDescent="0.2">
      <c r="A178" s="326"/>
      <c r="K178" s="326"/>
      <c r="L178" s="218" t="s">
        <v>21</v>
      </c>
      <c r="M178" s="234">
        <v>0</v>
      </c>
      <c r="N178" s="235">
        <v>0</v>
      </c>
      <c r="O178" s="244">
        <f>SUM(M178:N178)</f>
        <v>0</v>
      </c>
      <c r="P178" s="251">
        <v>0</v>
      </c>
      <c r="Q178" s="244">
        <f>O178+P178</f>
        <v>0</v>
      </c>
      <c r="R178" s="234"/>
      <c r="S178" s="235"/>
      <c r="T178" s="244"/>
      <c r="U178" s="251"/>
      <c r="V178" s="244"/>
      <c r="W178" s="339"/>
    </row>
    <row r="179" spans="1:23" x14ac:dyDescent="0.2">
      <c r="A179" s="326"/>
      <c r="K179" s="326"/>
      <c r="L179" s="218" t="s">
        <v>22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/>
      <c r="S179" s="235"/>
      <c r="T179" s="244"/>
      <c r="U179" s="237"/>
      <c r="V179" s="244"/>
      <c r="W179" s="339"/>
    </row>
    <row r="180" spans="1:23" ht="13.5" thickBot="1" x14ac:dyDescent="0.25">
      <c r="A180" s="326"/>
      <c r="K180" s="326"/>
      <c r="L180" s="218" t="s">
        <v>23</v>
      </c>
      <c r="M180" s="234">
        <v>0</v>
      </c>
      <c r="N180" s="235">
        <v>0</v>
      </c>
      <c r="O180" s="244">
        <f>SUM(M180:N180)</f>
        <v>0</v>
      </c>
      <c r="P180" s="237">
        <v>0</v>
      </c>
      <c r="Q180" s="244">
        <f>O180+P180</f>
        <v>0</v>
      </c>
      <c r="R180" s="234"/>
      <c r="S180" s="235"/>
      <c r="T180" s="244"/>
      <c r="U180" s="237"/>
      <c r="V180" s="244"/>
      <c r="W180" s="339"/>
    </row>
    <row r="181" spans="1:23" ht="14.25" thickTop="1" thickBot="1" x14ac:dyDescent="0.25">
      <c r="L181" s="239" t="s">
        <v>40</v>
      </c>
      <c r="M181" s="240">
        <f t="shared" ref="M181:Q181" si="189">+M178+M179+M180</f>
        <v>0</v>
      </c>
      <c r="N181" s="241">
        <f t="shared" si="189"/>
        <v>0</v>
      </c>
      <c r="O181" s="242">
        <f t="shared" si="189"/>
        <v>0</v>
      </c>
      <c r="P181" s="240">
        <f t="shared" si="189"/>
        <v>0</v>
      </c>
      <c r="Q181" s="242">
        <f t="shared" si="189"/>
        <v>0</v>
      </c>
      <c r="R181" s="240"/>
      <c r="S181" s="241"/>
      <c r="T181" s="242"/>
      <c r="U181" s="240"/>
      <c r="V181" s="242"/>
      <c r="W181" s="338"/>
    </row>
    <row r="182" spans="1:23" ht="14.25" thickTop="1" thickBot="1" x14ac:dyDescent="0.25">
      <c r="L182" s="239" t="s">
        <v>63</v>
      </c>
      <c r="M182" s="240">
        <f t="shared" ref="M182:Q182" si="190">+M168+M173+M177+M181</f>
        <v>0</v>
      </c>
      <c r="N182" s="241">
        <f t="shared" si="190"/>
        <v>0</v>
      </c>
      <c r="O182" s="242">
        <f t="shared" si="190"/>
        <v>0</v>
      </c>
      <c r="P182" s="240">
        <f t="shared" si="190"/>
        <v>0</v>
      </c>
      <c r="Q182" s="242">
        <f t="shared" si="190"/>
        <v>0</v>
      </c>
      <c r="R182" s="240"/>
      <c r="S182" s="241"/>
      <c r="T182" s="242"/>
      <c r="U182" s="240"/>
      <c r="V182" s="242"/>
      <c r="W182" s="338"/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9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>O192+P192</f>
        <v>0</v>
      </c>
      <c r="R192" s="234">
        <v>0</v>
      </c>
      <c r="S192" s="235">
        <v>0</v>
      </c>
      <c r="T192" s="236">
        <f>R192+S192</f>
        <v>0</v>
      </c>
      <c r="U192" s="237">
        <v>0</v>
      </c>
      <c r="V192" s="236">
        <f>T192+U192</f>
        <v>0</v>
      </c>
      <c r="W192" s="238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191">O193+P193</f>
        <v>0</v>
      </c>
      <c r="R193" s="234">
        <v>0</v>
      </c>
      <c r="S193" s="235">
        <v>0</v>
      </c>
      <c r="T193" s="236">
        <f>R193+S193</f>
        <v>0</v>
      </c>
      <c r="U193" s="237">
        <v>0</v>
      </c>
      <c r="V193" s="236">
        <f t="shared" ref="V193" si="192">T193+U193</f>
        <v>0</v>
      </c>
      <c r="W193" s="238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Q194" si="193">+M191+M192+M193</f>
        <v>0</v>
      </c>
      <c r="N194" s="241">
        <f t="shared" si="193"/>
        <v>0</v>
      </c>
      <c r="O194" s="242">
        <f t="shared" si="193"/>
        <v>0</v>
      </c>
      <c r="P194" s="240">
        <f t="shared" si="193"/>
        <v>0</v>
      </c>
      <c r="Q194" s="242">
        <f t="shared" si="193"/>
        <v>0</v>
      </c>
      <c r="R194" s="240">
        <f t="shared" ref="R194:V194" si="194">+R191+R192+R193</f>
        <v>0</v>
      </c>
      <c r="S194" s="241">
        <f t="shared" si="194"/>
        <v>0</v>
      </c>
      <c r="T194" s="242">
        <f t="shared" si="194"/>
        <v>0</v>
      </c>
      <c r="U194" s="240">
        <f t="shared" si="194"/>
        <v>0</v>
      </c>
      <c r="V194" s="242">
        <f t="shared" si="194"/>
        <v>0</v>
      </c>
      <c r="W194" s="243">
        <f t="shared" ref="W194:W196" si="195">IF(Q194=0,0,((V194/Q194)-1)*100)</f>
        <v>0</v>
      </c>
    </row>
    <row r="195" spans="1:23" ht="14.25" thickTop="1" thickBot="1" x14ac:dyDescent="0.25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>O195+P195</f>
        <v>0</v>
      </c>
      <c r="R195" s="234"/>
      <c r="S195" s="235"/>
      <c r="T195" s="236">
        <f>R195+S195</f>
        <v>0</v>
      </c>
      <c r="U195" s="237"/>
      <c r="V195" s="236">
        <f>T195+U195</f>
        <v>0</v>
      </c>
      <c r="W195" s="238">
        <f t="shared" si="195"/>
        <v>0</v>
      </c>
    </row>
    <row r="196" spans="1:23" ht="14.25" thickTop="1" thickBot="1" x14ac:dyDescent="0.25">
      <c r="L196" s="239" t="s">
        <v>67</v>
      </c>
      <c r="M196" s="240">
        <f>+M194+M195</f>
        <v>0</v>
      </c>
      <c r="N196" s="241">
        <f t="shared" ref="N196" si="196">+N194+N195</f>
        <v>0</v>
      </c>
      <c r="O196" s="242">
        <f t="shared" ref="O196" si="197">+O194+O195</f>
        <v>0</v>
      </c>
      <c r="P196" s="240">
        <f t="shared" ref="P196" si="198">+P194+P195</f>
        <v>0</v>
      </c>
      <c r="Q196" s="242">
        <f t="shared" ref="Q196" si="199">+Q194+Q195</f>
        <v>0</v>
      </c>
      <c r="R196" s="240">
        <f t="shared" ref="R196" si="200">+R194+R195</f>
        <v>0</v>
      </c>
      <c r="S196" s="241">
        <f t="shared" ref="S196" si="201">+S194+S195</f>
        <v>0</v>
      </c>
      <c r="T196" s="242">
        <f t="shared" ref="T196" si="202">+T194+T195</f>
        <v>0</v>
      </c>
      <c r="U196" s="240">
        <f t="shared" ref="U196" si="203">+U194+U195</f>
        <v>0</v>
      </c>
      <c r="V196" s="242">
        <f t="shared" ref="V196" si="204">+V194+V195</f>
        <v>0</v>
      </c>
      <c r="W196" s="338">
        <f t="shared" si="195"/>
        <v>0</v>
      </c>
    </row>
    <row r="197" spans="1:23" ht="13.5" thickTop="1" x14ac:dyDescent="0.2">
      <c r="L197" s="218" t="s">
        <v>14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/>
      <c r="S197" s="235"/>
      <c r="T197" s="236"/>
      <c r="U197" s="237"/>
      <c r="V197" s="236"/>
      <c r="W197" s="238"/>
    </row>
    <row r="198" spans="1:23" ht="13.5" thickBot="1" x14ac:dyDescent="0.25">
      <c r="L198" s="218" t="s">
        <v>15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34"/>
      <c r="S198" s="235"/>
      <c r="T198" s="236"/>
      <c r="U198" s="237"/>
      <c r="V198" s="236"/>
      <c r="W198" s="238"/>
    </row>
    <row r="199" spans="1:23" ht="14.25" thickTop="1" thickBot="1" x14ac:dyDescent="0.25">
      <c r="L199" s="239" t="s">
        <v>61</v>
      </c>
      <c r="M199" s="240">
        <f t="shared" ref="M199:Q199" si="205">+M195+M197+M198</f>
        <v>0</v>
      </c>
      <c r="N199" s="241">
        <f t="shared" si="205"/>
        <v>0</v>
      </c>
      <c r="O199" s="242">
        <f t="shared" si="205"/>
        <v>0</v>
      </c>
      <c r="P199" s="240">
        <f t="shared" si="205"/>
        <v>0</v>
      </c>
      <c r="Q199" s="242">
        <f t="shared" si="205"/>
        <v>0</v>
      </c>
      <c r="R199" s="240"/>
      <c r="S199" s="241"/>
      <c r="T199" s="242"/>
      <c r="U199" s="240"/>
      <c r="V199" s="242"/>
      <c r="W199" s="243"/>
    </row>
    <row r="200" spans="1:23" ht="13.5" thickTop="1" x14ac:dyDescent="0.2">
      <c r="L200" s="218" t="s">
        <v>16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/>
      <c r="S200" s="235"/>
      <c r="T200" s="236"/>
      <c r="U200" s="237"/>
      <c r="V200" s="236"/>
      <c r="W200" s="238"/>
    </row>
    <row r="201" spans="1:23" x14ac:dyDescent="0.2">
      <c r="L201" s="218" t="s">
        <v>17</v>
      </c>
      <c r="M201" s="234">
        <v>0</v>
      </c>
      <c r="N201" s="235">
        <v>0</v>
      </c>
      <c r="O201" s="236">
        <f>SUM(M201:N201)</f>
        <v>0</v>
      </c>
      <c r="P201" s="237">
        <v>0</v>
      </c>
      <c r="Q201" s="236">
        <f>O201+P201</f>
        <v>0</v>
      </c>
      <c r="R201" s="234"/>
      <c r="S201" s="235"/>
      <c r="T201" s="236"/>
      <c r="U201" s="237"/>
      <c r="V201" s="236"/>
      <c r="W201" s="238"/>
    </row>
    <row r="202" spans="1:23" ht="13.5" thickBot="1" x14ac:dyDescent="0.25">
      <c r="L202" s="218" t="s">
        <v>18</v>
      </c>
      <c r="M202" s="234">
        <v>0</v>
      </c>
      <c r="N202" s="235">
        <v>0</v>
      </c>
      <c r="O202" s="244">
        <f>SUM(M202:N202)</f>
        <v>0</v>
      </c>
      <c r="P202" s="245">
        <v>0</v>
      </c>
      <c r="Q202" s="244">
        <f>O202+P202</f>
        <v>0</v>
      </c>
      <c r="R202" s="234"/>
      <c r="S202" s="235"/>
      <c r="T202" s="244"/>
      <c r="U202" s="245"/>
      <c r="V202" s="244"/>
      <c r="W202" s="238"/>
    </row>
    <row r="203" spans="1:23" ht="14.25" thickTop="1" thickBot="1" x14ac:dyDescent="0.25">
      <c r="L203" s="246" t="s">
        <v>19</v>
      </c>
      <c r="M203" s="247">
        <f t="shared" ref="M203:Q203" si="206">+M200+M201+M202</f>
        <v>0</v>
      </c>
      <c r="N203" s="247">
        <f t="shared" si="206"/>
        <v>0</v>
      </c>
      <c r="O203" s="248">
        <f t="shared" si="206"/>
        <v>0</v>
      </c>
      <c r="P203" s="249">
        <f t="shared" si="206"/>
        <v>0</v>
      </c>
      <c r="Q203" s="248">
        <f t="shared" si="206"/>
        <v>0</v>
      </c>
      <c r="R203" s="247"/>
      <c r="S203" s="247"/>
      <c r="T203" s="248"/>
      <c r="U203" s="249"/>
      <c r="V203" s="248"/>
      <c r="W203" s="340"/>
    </row>
    <row r="204" spans="1:23" ht="13.5" thickTop="1" x14ac:dyDescent="0.2">
      <c r="A204" s="326"/>
      <c r="K204" s="326"/>
      <c r="L204" s="218" t="s">
        <v>21</v>
      </c>
      <c r="M204" s="234">
        <v>0</v>
      </c>
      <c r="N204" s="235">
        <v>0</v>
      </c>
      <c r="O204" s="244">
        <f>SUM(M204:N204)</f>
        <v>0</v>
      </c>
      <c r="P204" s="251">
        <v>0</v>
      </c>
      <c r="Q204" s="244">
        <f>O204+P204</f>
        <v>0</v>
      </c>
      <c r="R204" s="234"/>
      <c r="S204" s="235"/>
      <c r="T204" s="244"/>
      <c r="U204" s="251"/>
      <c r="V204" s="244"/>
      <c r="W204" s="238"/>
    </row>
    <row r="205" spans="1:23" x14ac:dyDescent="0.2">
      <c r="A205" s="326"/>
      <c r="K205" s="326"/>
      <c r="L205" s="218" t="s">
        <v>22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>O205+P205</f>
        <v>0</v>
      </c>
      <c r="R205" s="234"/>
      <c r="S205" s="235"/>
      <c r="T205" s="244"/>
      <c r="U205" s="237"/>
      <c r="V205" s="244"/>
      <c r="W205" s="238"/>
    </row>
    <row r="206" spans="1:23" ht="13.5" thickBot="1" x14ac:dyDescent="0.25">
      <c r="A206" s="326"/>
      <c r="K206" s="326"/>
      <c r="L206" s="218" t="s">
        <v>23</v>
      </c>
      <c r="M206" s="234">
        <v>0</v>
      </c>
      <c r="N206" s="235">
        <v>0</v>
      </c>
      <c r="O206" s="244">
        <f>SUM(M206:N206)</f>
        <v>0</v>
      </c>
      <c r="P206" s="237">
        <v>0</v>
      </c>
      <c r="Q206" s="244">
        <f>O206+P206</f>
        <v>0</v>
      </c>
      <c r="R206" s="234"/>
      <c r="S206" s="235"/>
      <c r="T206" s="244"/>
      <c r="U206" s="237"/>
      <c r="V206" s="244"/>
      <c r="W206" s="238"/>
    </row>
    <row r="207" spans="1:23" ht="14.25" thickTop="1" thickBot="1" x14ac:dyDescent="0.25">
      <c r="L207" s="239" t="s">
        <v>40</v>
      </c>
      <c r="M207" s="240">
        <f t="shared" ref="M207:Q207" si="207">+M204+M205+M206</f>
        <v>0</v>
      </c>
      <c r="N207" s="241">
        <f t="shared" si="207"/>
        <v>0</v>
      </c>
      <c r="O207" s="242">
        <f t="shared" si="207"/>
        <v>0</v>
      </c>
      <c r="P207" s="240">
        <f t="shared" si="207"/>
        <v>0</v>
      </c>
      <c r="Q207" s="242">
        <f t="shared" si="207"/>
        <v>0</v>
      </c>
      <c r="R207" s="240"/>
      <c r="S207" s="241"/>
      <c r="T207" s="242"/>
      <c r="U207" s="240"/>
      <c r="V207" s="242"/>
      <c r="W207" s="243"/>
    </row>
    <row r="208" spans="1:23" ht="14.25" thickTop="1" thickBot="1" x14ac:dyDescent="0.25">
      <c r="L208" s="239" t="s">
        <v>63</v>
      </c>
      <c r="M208" s="240">
        <f t="shared" ref="M208:Q208" si="208">+M194+M199+M203+M207</f>
        <v>0</v>
      </c>
      <c r="N208" s="241">
        <f t="shared" si="208"/>
        <v>0</v>
      </c>
      <c r="O208" s="242">
        <f t="shared" si="208"/>
        <v>0</v>
      </c>
      <c r="P208" s="240">
        <f t="shared" si="208"/>
        <v>0</v>
      </c>
      <c r="Q208" s="242">
        <f t="shared" si="208"/>
        <v>0</v>
      </c>
      <c r="R208" s="240"/>
      <c r="S208" s="241"/>
      <c r="T208" s="242"/>
      <c r="U208" s="240"/>
      <c r="V208" s="242"/>
      <c r="W208" s="243"/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9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8"/>
      <c r="R214" s="219"/>
      <c r="S214" s="211"/>
      <c r="T214" s="220"/>
      <c r="U214" s="221"/>
      <c r="V214" s="308"/>
      <c r="W214" s="310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6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209">+M165+M191</f>
        <v>0</v>
      </c>
      <c r="N217" s="235">
        <f t="shared" si="209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210">+R165+R191</f>
        <v>0</v>
      </c>
      <c r="S217" s="235">
        <f t="shared" si="210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3" x14ac:dyDescent="0.2">
      <c r="L218" s="218" t="s">
        <v>11</v>
      </c>
      <c r="M218" s="234">
        <f t="shared" si="209"/>
        <v>0</v>
      </c>
      <c r="N218" s="235">
        <f t="shared" si="209"/>
        <v>0</v>
      </c>
      <c r="O218" s="236">
        <f t="shared" ref="O218:O219" si="211">M218+N218</f>
        <v>0</v>
      </c>
      <c r="P218" s="237">
        <f>+P166+P192</f>
        <v>0</v>
      </c>
      <c r="Q218" s="265">
        <f>O218+P218</f>
        <v>0</v>
      </c>
      <c r="R218" s="234">
        <f t="shared" si="210"/>
        <v>0</v>
      </c>
      <c r="S218" s="235">
        <f t="shared" si="210"/>
        <v>0</v>
      </c>
      <c r="T218" s="236">
        <f t="shared" ref="T218:T219" si="212">R218+S218</f>
        <v>0</v>
      </c>
      <c r="U218" s="237">
        <f>+U166+U192</f>
        <v>0</v>
      </c>
      <c r="V218" s="265">
        <f>T218+U218</f>
        <v>0</v>
      </c>
      <c r="W218" s="238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209"/>
        <v>0</v>
      </c>
      <c r="N219" s="235">
        <f t="shared" si="209"/>
        <v>0</v>
      </c>
      <c r="O219" s="236">
        <f t="shared" si="211"/>
        <v>0</v>
      </c>
      <c r="P219" s="237">
        <f>+P167+P193</f>
        <v>0</v>
      </c>
      <c r="Q219" s="265">
        <f>O219+P219</f>
        <v>0</v>
      </c>
      <c r="R219" s="234">
        <f t="shared" si="210"/>
        <v>0</v>
      </c>
      <c r="S219" s="235">
        <f t="shared" si="210"/>
        <v>0</v>
      </c>
      <c r="T219" s="236">
        <f t="shared" si="212"/>
        <v>0</v>
      </c>
      <c r="U219" s="237">
        <f>+U167+U193</f>
        <v>0</v>
      </c>
      <c r="V219" s="265">
        <f>T219+U219</f>
        <v>0</v>
      </c>
      <c r="W219" s="238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213">+M217+M218+M219</f>
        <v>0</v>
      </c>
      <c r="N220" s="241">
        <f t="shared" si="213"/>
        <v>0</v>
      </c>
      <c r="O220" s="242">
        <f t="shared" si="213"/>
        <v>0</v>
      </c>
      <c r="P220" s="240">
        <f t="shared" si="213"/>
        <v>0</v>
      </c>
      <c r="Q220" s="242">
        <f t="shared" si="213"/>
        <v>0</v>
      </c>
      <c r="R220" s="240">
        <f t="shared" ref="R220:V220" si="214">+R217+R218+R219</f>
        <v>0</v>
      </c>
      <c r="S220" s="241">
        <f t="shared" si="214"/>
        <v>0</v>
      </c>
      <c r="T220" s="242">
        <f t="shared" si="214"/>
        <v>0</v>
      </c>
      <c r="U220" s="240">
        <f t="shared" si="214"/>
        <v>0</v>
      </c>
      <c r="V220" s="242">
        <f t="shared" si="214"/>
        <v>0</v>
      </c>
      <c r="W220" s="243">
        <f t="shared" ref="W220" si="215">IF(Q220=0,0,((V220/Q220)-1)*100)</f>
        <v>0</v>
      </c>
    </row>
    <row r="221" spans="12:23" ht="14.25" thickTop="1" thickBot="1" x14ac:dyDescent="0.25">
      <c r="L221" s="218" t="s">
        <v>13</v>
      </c>
      <c r="M221" s="234">
        <f>+M169+M195</f>
        <v>0</v>
      </c>
      <c r="N221" s="235">
        <f>+N169+N195</f>
        <v>0</v>
      </c>
      <c r="O221" s="236">
        <f t="shared" ref="O221" si="216">M221+N221</f>
        <v>0</v>
      </c>
      <c r="P221" s="258">
        <f>+P169+P195</f>
        <v>0</v>
      </c>
      <c r="Q221" s="335">
        <f>O221+P221</f>
        <v>0</v>
      </c>
      <c r="R221" s="234">
        <f>+R169+R195</f>
        <v>0</v>
      </c>
      <c r="S221" s="235">
        <f>+S169+S195</f>
        <v>0</v>
      </c>
      <c r="T221" s="236">
        <f t="shared" ref="T221" si="217">R221+S221</f>
        <v>0</v>
      </c>
      <c r="U221" s="258">
        <f>+U169+U195</f>
        <v>0</v>
      </c>
      <c r="V221" s="335">
        <f>T221+U221</f>
        <v>0</v>
      </c>
      <c r="W221" s="238">
        <f>IF(Q221=0,0,((V221/Q221)-1)*100)</f>
        <v>0</v>
      </c>
    </row>
    <row r="222" spans="12:23" ht="14.25" thickTop="1" thickBot="1" x14ac:dyDescent="0.25">
      <c r="L222" s="239" t="s">
        <v>67</v>
      </c>
      <c r="M222" s="240">
        <f>+M220+M221</f>
        <v>0</v>
      </c>
      <c r="N222" s="241">
        <f t="shared" ref="N222" si="218">+N220+N221</f>
        <v>0</v>
      </c>
      <c r="O222" s="242">
        <f t="shared" ref="O222" si="219">+O220+O221</f>
        <v>0</v>
      </c>
      <c r="P222" s="240">
        <f t="shared" ref="P222" si="220">+P220+P221</f>
        <v>0</v>
      </c>
      <c r="Q222" s="242">
        <f t="shared" ref="Q222" si="221">+Q220+Q221</f>
        <v>0</v>
      </c>
      <c r="R222" s="240">
        <f t="shared" ref="R222" si="222">+R220+R221</f>
        <v>0</v>
      </c>
      <c r="S222" s="241">
        <f t="shared" ref="S222" si="223">+S220+S221</f>
        <v>0</v>
      </c>
      <c r="T222" s="242">
        <f t="shared" ref="T222" si="224">+T220+T221</f>
        <v>0</v>
      </c>
      <c r="U222" s="240">
        <f t="shared" ref="U222" si="225">+U220+U221</f>
        <v>0</v>
      </c>
      <c r="V222" s="242">
        <f t="shared" ref="V222" si="226">+V220+V221</f>
        <v>0</v>
      </c>
      <c r="W222" s="338">
        <f t="shared" ref="W222" si="227">IF(Q222=0,0,((V222/Q222)-1)*100)</f>
        <v>0</v>
      </c>
    </row>
    <row r="223" spans="12:23" ht="13.5" thickTop="1" x14ac:dyDescent="0.2">
      <c r="L223" s="218" t="s">
        <v>14</v>
      </c>
      <c r="M223" s="234">
        <f>+M171+M197</f>
        <v>0</v>
      </c>
      <c r="N223" s="235">
        <f>+N171+N197</f>
        <v>0</v>
      </c>
      <c r="O223" s="244">
        <f>M223+N223</f>
        <v>0</v>
      </c>
      <c r="P223" s="258">
        <f>+P171+P197</f>
        <v>0</v>
      </c>
      <c r="Q223" s="236">
        <f>O223+P223</f>
        <v>0</v>
      </c>
      <c r="R223" s="234"/>
      <c r="S223" s="235"/>
      <c r="T223" s="244"/>
      <c r="U223" s="258"/>
      <c r="V223" s="236"/>
      <c r="W223" s="238"/>
    </row>
    <row r="224" spans="12:23" ht="13.5" thickBot="1" x14ac:dyDescent="0.25">
      <c r="L224" s="218" t="s">
        <v>15</v>
      </c>
      <c r="M224" s="306">
        <f>+M172+M198</f>
        <v>0</v>
      </c>
      <c r="N224" s="342">
        <f>+N172+N198</f>
        <v>0</v>
      </c>
      <c r="O224" s="266">
        <f>M224+N224</f>
        <v>0</v>
      </c>
      <c r="P224" s="245">
        <f>+P172+P198</f>
        <v>0</v>
      </c>
      <c r="Q224" s="343">
        <f>O224+P224</f>
        <v>0</v>
      </c>
      <c r="R224" s="306"/>
      <c r="S224" s="342"/>
      <c r="T224" s="266"/>
      <c r="U224" s="245"/>
      <c r="V224" s="343"/>
      <c r="W224" s="238"/>
    </row>
    <row r="225" spans="1:23" ht="14.25" thickTop="1" thickBot="1" x14ac:dyDescent="0.25">
      <c r="L225" s="239" t="s">
        <v>61</v>
      </c>
      <c r="M225" s="240">
        <f t="shared" ref="M225:Q225" si="228">+M221+M223+M224</f>
        <v>0</v>
      </c>
      <c r="N225" s="241">
        <f t="shared" si="228"/>
        <v>0</v>
      </c>
      <c r="O225" s="242">
        <f t="shared" si="228"/>
        <v>0</v>
      </c>
      <c r="P225" s="240">
        <f t="shared" si="228"/>
        <v>0</v>
      </c>
      <c r="Q225" s="242">
        <f t="shared" si="228"/>
        <v>0</v>
      </c>
      <c r="R225" s="240"/>
      <c r="S225" s="241"/>
      <c r="T225" s="242"/>
      <c r="U225" s="240"/>
      <c r="V225" s="242"/>
      <c r="W225" s="243"/>
    </row>
    <row r="226" spans="1:23" ht="13.5" thickTop="1" x14ac:dyDescent="0.2">
      <c r="L226" s="218" t="s">
        <v>16</v>
      </c>
      <c r="M226" s="234">
        <f t="shared" ref="M226:N228" si="229">+M174+M200</f>
        <v>0</v>
      </c>
      <c r="N226" s="235">
        <f t="shared" si="229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/>
      <c r="S226" s="235"/>
      <c r="T226" s="236"/>
      <c r="U226" s="237"/>
      <c r="V226" s="265"/>
      <c r="W226" s="238"/>
    </row>
    <row r="227" spans="1:23" x14ac:dyDescent="0.2">
      <c r="L227" s="218" t="s">
        <v>17</v>
      </c>
      <c r="M227" s="234">
        <f t="shared" si="229"/>
        <v>0</v>
      </c>
      <c r="N227" s="235">
        <f t="shared" si="229"/>
        <v>0</v>
      </c>
      <c r="O227" s="236">
        <f>M227+N227</f>
        <v>0</v>
      </c>
      <c r="P227" s="237">
        <f>+P175+P201</f>
        <v>0</v>
      </c>
      <c r="Q227" s="265">
        <f>O227+P227</f>
        <v>0</v>
      </c>
      <c r="R227" s="234"/>
      <c r="S227" s="235"/>
      <c r="T227" s="236"/>
      <c r="U227" s="237"/>
      <c r="V227" s="265"/>
      <c r="W227" s="238"/>
    </row>
    <row r="228" spans="1:23" ht="13.5" thickBot="1" x14ac:dyDescent="0.25">
      <c r="L228" s="218" t="s">
        <v>18</v>
      </c>
      <c r="M228" s="234">
        <f t="shared" si="229"/>
        <v>0</v>
      </c>
      <c r="N228" s="235">
        <f t="shared" si="229"/>
        <v>0</v>
      </c>
      <c r="O228" s="244">
        <f>M228+N228</f>
        <v>0</v>
      </c>
      <c r="P228" s="245">
        <f>+P176+P202</f>
        <v>0</v>
      </c>
      <c r="Q228" s="265">
        <f>O228+P228</f>
        <v>0</v>
      </c>
      <c r="R228" s="234"/>
      <c r="S228" s="235"/>
      <c r="T228" s="244"/>
      <c r="U228" s="245"/>
      <c r="V228" s="265"/>
      <c r="W228" s="238"/>
    </row>
    <row r="229" spans="1:23" ht="14.25" thickTop="1" thickBot="1" x14ac:dyDescent="0.25">
      <c r="L229" s="246" t="s">
        <v>19</v>
      </c>
      <c r="M229" s="247">
        <f t="shared" ref="M229:Q229" si="230">+M226+M227+M228</f>
        <v>0</v>
      </c>
      <c r="N229" s="247">
        <f t="shared" si="230"/>
        <v>0</v>
      </c>
      <c r="O229" s="248">
        <f t="shared" si="230"/>
        <v>0</v>
      </c>
      <c r="P229" s="249">
        <f t="shared" si="230"/>
        <v>0</v>
      </c>
      <c r="Q229" s="248">
        <f t="shared" si="230"/>
        <v>0</v>
      </c>
      <c r="R229" s="247"/>
      <c r="S229" s="247"/>
      <c r="T229" s="248"/>
      <c r="U229" s="249"/>
      <c r="V229" s="248"/>
      <c r="W229" s="340"/>
    </row>
    <row r="230" spans="1:23" ht="13.5" thickTop="1" x14ac:dyDescent="0.2">
      <c r="A230" s="326"/>
      <c r="K230" s="326"/>
      <c r="L230" s="218" t="s">
        <v>21</v>
      </c>
      <c r="M230" s="234">
        <f t="shared" ref="M230:N232" si="231">+M178+M204</f>
        <v>0</v>
      </c>
      <c r="N230" s="235">
        <f t="shared" si="231"/>
        <v>0</v>
      </c>
      <c r="O230" s="244">
        <f>M230+N230</f>
        <v>0</v>
      </c>
      <c r="P230" s="251">
        <f>+P178+P204</f>
        <v>0</v>
      </c>
      <c r="Q230" s="265">
        <f>O230+P230</f>
        <v>0</v>
      </c>
      <c r="R230" s="234"/>
      <c r="S230" s="235"/>
      <c r="T230" s="244"/>
      <c r="U230" s="251"/>
      <c r="V230" s="265"/>
      <c r="W230" s="238"/>
    </row>
    <row r="231" spans="1:23" x14ac:dyDescent="0.2">
      <c r="A231" s="326"/>
      <c r="K231" s="326"/>
      <c r="L231" s="218" t="s">
        <v>22</v>
      </c>
      <c r="M231" s="234">
        <f t="shared" si="231"/>
        <v>0</v>
      </c>
      <c r="N231" s="235">
        <f t="shared" si="231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/>
      <c r="S231" s="235"/>
      <c r="T231" s="244"/>
      <c r="U231" s="237"/>
      <c r="V231" s="265"/>
      <c r="W231" s="238"/>
    </row>
    <row r="232" spans="1:23" ht="13.5" thickBot="1" x14ac:dyDescent="0.25">
      <c r="A232" s="326"/>
      <c r="K232" s="326"/>
      <c r="L232" s="218" t="s">
        <v>23</v>
      </c>
      <c r="M232" s="234">
        <f t="shared" si="231"/>
        <v>0</v>
      </c>
      <c r="N232" s="235">
        <f t="shared" si="231"/>
        <v>0</v>
      </c>
      <c r="O232" s="244">
        <f t="shared" ref="O232" si="232">M232+N232</f>
        <v>0</v>
      </c>
      <c r="P232" s="237">
        <f>+P180+P206</f>
        <v>0</v>
      </c>
      <c r="Q232" s="265">
        <f t="shared" ref="Q232" si="233">O232+P232</f>
        <v>0</v>
      </c>
      <c r="R232" s="234"/>
      <c r="S232" s="235"/>
      <c r="T232" s="244"/>
      <c r="U232" s="237"/>
      <c r="V232" s="265"/>
      <c r="W232" s="238"/>
    </row>
    <row r="233" spans="1:23" ht="14.25" thickTop="1" thickBot="1" x14ac:dyDescent="0.25">
      <c r="L233" s="239" t="s">
        <v>40</v>
      </c>
      <c r="M233" s="240">
        <f t="shared" ref="M233:Q233" si="234">+M230+M231+M232</f>
        <v>0</v>
      </c>
      <c r="N233" s="241">
        <f t="shared" si="234"/>
        <v>0</v>
      </c>
      <c r="O233" s="242">
        <f t="shared" si="234"/>
        <v>0</v>
      </c>
      <c r="P233" s="240">
        <f t="shared" si="234"/>
        <v>0</v>
      </c>
      <c r="Q233" s="242">
        <f t="shared" si="234"/>
        <v>0</v>
      </c>
      <c r="R233" s="240"/>
      <c r="S233" s="241"/>
      <c r="T233" s="242"/>
      <c r="U233" s="240"/>
      <c r="V233" s="242"/>
      <c r="W233" s="243"/>
    </row>
    <row r="234" spans="1:23" ht="14.25" thickTop="1" thickBot="1" x14ac:dyDescent="0.25">
      <c r="L234" s="239" t="s">
        <v>63</v>
      </c>
      <c r="M234" s="240">
        <f t="shared" ref="M234:Q234" si="235">+M220+M225+M229+M233</f>
        <v>0</v>
      </c>
      <c r="N234" s="241">
        <f t="shared" si="235"/>
        <v>0</v>
      </c>
      <c r="O234" s="242">
        <f t="shared" si="235"/>
        <v>0</v>
      </c>
      <c r="P234" s="240">
        <f t="shared" si="235"/>
        <v>0</v>
      </c>
      <c r="Q234" s="242">
        <f t="shared" si="235"/>
        <v>0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LODoVUdY36alTlGBumqn1geLDhtokDsiKCZv9q8G8GZk32PZ+jSJhTU5C4rFE10c3hufnjGH5Z7Al7vRFSMpHw==" saltValue="uNPISeZhM2Ii/+C2IueWTw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A44:A46 K44:K46 A70:A72 K70:K72 K122:K124 A122:A124 K148:K150 A148:A150 A200:A202 K200:K202 A226:A228 K226:K228 K18:K30 A18:A30 K48:K52 A48:A52 K74:K78 A74:A78 A94:A108 K94:K108 A126:A130 K126:K130 A152:A156 K152:K156 K172:K186 A172:A186 K204:K208 A204:A208 K230:K1048576 A230:A1048576">
    <cfRule type="containsText" dxfId="286" priority="546" operator="containsText" text="NOT OK">
      <formula>NOT(ISERROR(SEARCH("NOT OK",A18)))</formula>
    </cfRule>
  </conditionalFormatting>
  <conditionalFormatting sqref="A53:A56 K53:K56 K131:K134 K128 A131:A134 A128 K154 A154 K209:K212 K206 A209:A212 A206 K232 A232 A44:A46 K44:K46 K70:K72 A70:A72 K122:K124 A122:A124 K148:K150 A148:A150 K200:K202 A200:A202 K226:K228 A226:A228 K1:K13 A1:A13 A32:A39 K32:K39 A58:A65 K58:K65 A79:A91 K79:K91 K110:K117 A110:A117 A136:A143 K136:K143 K157:K169 A157:A169 A188:A195 K188:K195 K214:K221 A214:A221 A15:A17 K15:K17 K41:K42 A41:A42 K67:K68 A67:A68 K93:K95 A93:A95 A119:A120 K119:K120 K145:K146 A145:A146 A171:A173 K171:K173 K197:K198 A197:A198 A223:A224 K223:K224">
    <cfRule type="containsText" dxfId="285" priority="401" operator="containsText" text="NOT OK">
      <formula>NOT(ISERROR(SEARCH("NOT OK",A1)))</formula>
    </cfRule>
  </conditionalFormatting>
  <conditionalFormatting sqref="A31 K31">
    <cfRule type="containsText" dxfId="284" priority="373" operator="containsText" text="NOT OK">
      <formula>NOT(ISERROR(SEARCH("NOT OK",A31)))</formula>
    </cfRule>
  </conditionalFormatting>
  <conditionalFormatting sqref="A57 K57">
    <cfRule type="containsText" dxfId="283" priority="372" operator="containsText" text="NOT OK">
      <formula>NOT(ISERROR(SEARCH("NOT OK",A57)))</formula>
    </cfRule>
  </conditionalFormatting>
  <conditionalFormatting sqref="A187 K187">
    <cfRule type="containsText" dxfId="282" priority="369" operator="containsText" text="NOT OK">
      <formula>NOT(ISERROR(SEARCH("NOT OK",A187)))</formula>
    </cfRule>
  </conditionalFormatting>
  <conditionalFormatting sqref="K109 A109">
    <cfRule type="containsText" dxfId="281" priority="371" operator="containsText" text="NOT OK">
      <formula>NOT(ISERROR(SEARCH("NOT OK",A109)))</formula>
    </cfRule>
  </conditionalFormatting>
  <conditionalFormatting sqref="K135 A135">
    <cfRule type="containsText" dxfId="280" priority="370" operator="containsText" text="NOT OK">
      <formula>NOT(ISERROR(SEARCH("NOT OK",A135)))</formula>
    </cfRule>
  </conditionalFormatting>
  <conditionalFormatting sqref="A213 K213">
    <cfRule type="containsText" dxfId="279" priority="368" operator="containsText" text="NOT OK">
      <formula>NOT(ISERROR(SEARCH("NOT OK",A213)))</formula>
    </cfRule>
  </conditionalFormatting>
  <conditionalFormatting sqref="A16:A17 K16:K17">
    <cfRule type="containsText" dxfId="278" priority="367" operator="containsText" text="NOT OK">
      <formula>NOT(ISERROR(SEARCH("NOT OK",A16)))</formula>
    </cfRule>
  </conditionalFormatting>
  <conditionalFormatting sqref="K42 A42">
    <cfRule type="containsText" dxfId="277" priority="366" operator="containsText" text="NOT OK">
      <formula>NOT(ISERROR(SEARCH("NOT OK",A42)))</formula>
    </cfRule>
  </conditionalFormatting>
  <conditionalFormatting sqref="K68 A68">
    <cfRule type="containsText" dxfId="276" priority="365" operator="containsText" text="NOT OK">
      <formula>NOT(ISERROR(SEARCH("NOT OK",A68)))</formula>
    </cfRule>
  </conditionalFormatting>
  <conditionalFormatting sqref="A120 K120">
    <cfRule type="containsText" dxfId="275" priority="363" operator="containsText" text="NOT OK">
      <formula>NOT(ISERROR(SEARCH("NOT OK",A120)))</formula>
    </cfRule>
  </conditionalFormatting>
  <conditionalFormatting sqref="K146 A146">
    <cfRule type="containsText" dxfId="274" priority="362" operator="containsText" text="NOT OK">
      <formula>NOT(ISERROR(SEARCH("NOT OK",A146)))</formula>
    </cfRule>
  </conditionalFormatting>
  <conditionalFormatting sqref="K198 A198">
    <cfRule type="containsText" dxfId="273" priority="360" operator="containsText" text="NOT OK">
      <formula>NOT(ISERROR(SEARCH("NOT OK",A198)))</formula>
    </cfRule>
  </conditionalFormatting>
  <conditionalFormatting sqref="K224 A224">
    <cfRule type="containsText" dxfId="272" priority="359" operator="containsText" text="NOT OK">
      <formula>NOT(ISERROR(SEARCH("NOT OK",A224)))</formula>
    </cfRule>
  </conditionalFormatting>
  <conditionalFormatting sqref="A224 K224">
    <cfRule type="containsText" dxfId="271" priority="358" operator="containsText" text="NOT OK">
      <formula>NOT(ISERROR(SEARCH("NOT OK",A224)))</formula>
    </cfRule>
  </conditionalFormatting>
  <conditionalFormatting sqref="A26 K26">
    <cfRule type="containsText" dxfId="270" priority="340" operator="containsText" text="NOT OK">
      <formula>NOT(ISERROR(SEARCH("NOT OK",A26)))</formula>
    </cfRule>
  </conditionalFormatting>
  <conditionalFormatting sqref="K104 A104">
    <cfRule type="containsText" dxfId="269" priority="335" operator="containsText" text="NOT OK">
      <formula>NOT(ISERROR(SEARCH("NOT OK",A104)))</formula>
    </cfRule>
  </conditionalFormatting>
  <conditionalFormatting sqref="A182 K182">
    <cfRule type="containsText" dxfId="268" priority="329" operator="containsText" text="NOT OK">
      <formula>NOT(ISERROR(SEARCH("NOT OK",A182)))</formula>
    </cfRule>
  </conditionalFormatting>
  <conditionalFormatting sqref="A52 K52">
    <cfRule type="containsText" dxfId="267" priority="258" operator="containsText" text="NOT OK">
      <formula>NOT(ISERROR(SEARCH("NOT OK",A52)))</formula>
    </cfRule>
  </conditionalFormatting>
  <conditionalFormatting sqref="A78 K78">
    <cfRule type="containsText" dxfId="266" priority="256" operator="containsText" text="NOT OK">
      <formula>NOT(ISERROR(SEARCH("NOT OK",A78)))</formula>
    </cfRule>
  </conditionalFormatting>
  <conditionalFormatting sqref="K130 A130">
    <cfRule type="containsText" dxfId="265" priority="255" operator="containsText" text="NOT OK">
      <formula>NOT(ISERROR(SEARCH("NOT OK",A130)))</formula>
    </cfRule>
  </conditionalFormatting>
  <conditionalFormatting sqref="K156 A156">
    <cfRule type="containsText" dxfId="264" priority="253" operator="containsText" text="NOT OK">
      <formula>NOT(ISERROR(SEARCH("NOT OK",A156)))</formula>
    </cfRule>
  </conditionalFormatting>
  <conditionalFormatting sqref="A208 K208">
    <cfRule type="containsText" dxfId="263" priority="251" operator="containsText" text="NOT OK">
      <formula>NOT(ISERROR(SEARCH("NOT OK",A208)))</formula>
    </cfRule>
  </conditionalFormatting>
  <conditionalFormatting sqref="A234 K234">
    <cfRule type="containsText" dxfId="262" priority="249" operator="containsText" text="NOT OK">
      <formula>NOT(ISERROR(SEARCH("NOT OK",A234)))</formula>
    </cfRule>
  </conditionalFormatting>
  <conditionalFormatting sqref="K43 A43">
    <cfRule type="containsText" dxfId="261" priority="203" operator="containsText" text="NOT OK">
      <formula>NOT(ISERROR(SEARCH("NOT OK",A43)))</formula>
    </cfRule>
  </conditionalFormatting>
  <conditionalFormatting sqref="A43 K43">
    <cfRule type="containsText" dxfId="260" priority="202" operator="containsText" text="NOT OK">
      <formula>NOT(ISERROR(SEARCH("NOT OK",A43)))</formula>
    </cfRule>
  </conditionalFormatting>
  <conditionalFormatting sqref="K121 A121">
    <cfRule type="containsText" dxfId="259" priority="197" operator="containsText" text="NOT OK">
      <formula>NOT(ISERROR(SEARCH("NOT OK",A121)))</formula>
    </cfRule>
  </conditionalFormatting>
  <conditionalFormatting sqref="K69 A69">
    <cfRule type="containsText" dxfId="258" priority="200" operator="containsText" text="NOT OK">
      <formula>NOT(ISERROR(SEARCH("NOT OK",A69)))</formula>
    </cfRule>
  </conditionalFormatting>
  <conditionalFormatting sqref="A69 K69">
    <cfRule type="containsText" dxfId="257" priority="199" operator="containsText" text="NOT OK">
      <formula>NOT(ISERROR(SEARCH("NOT OK",A69)))</formula>
    </cfRule>
  </conditionalFormatting>
  <conditionalFormatting sqref="K147 A147">
    <cfRule type="containsText" dxfId="256" priority="194" operator="containsText" text="NOT OK">
      <formula>NOT(ISERROR(SEARCH("NOT OK",A147)))</formula>
    </cfRule>
  </conditionalFormatting>
  <conditionalFormatting sqref="A121 K121">
    <cfRule type="containsText" dxfId="255" priority="196" operator="containsText" text="NOT OK">
      <formula>NOT(ISERROR(SEARCH("NOT OK",A121)))</formula>
    </cfRule>
  </conditionalFormatting>
  <conditionalFormatting sqref="A147 K147">
    <cfRule type="containsText" dxfId="254" priority="193" operator="containsText" text="NOT OK">
      <formula>NOT(ISERROR(SEARCH("NOT OK",A147)))</formula>
    </cfRule>
  </conditionalFormatting>
  <conditionalFormatting sqref="A199 K199">
    <cfRule type="containsText" dxfId="253" priority="137" operator="containsText" text="NOT OK">
      <formula>NOT(ISERROR(SEARCH("NOT OK",A199)))</formula>
    </cfRule>
  </conditionalFormatting>
  <conditionalFormatting sqref="K199 A199">
    <cfRule type="containsText" dxfId="252" priority="136" operator="containsText" text="NOT OK">
      <formula>NOT(ISERROR(SEARCH("NOT OK",A199)))</formula>
    </cfRule>
  </conditionalFormatting>
  <conditionalFormatting sqref="A225 K225">
    <cfRule type="containsText" dxfId="251" priority="141" operator="containsText" text="NOT OK">
      <formula>NOT(ISERROR(SEARCH("NOT OK",A225)))</formula>
    </cfRule>
  </conditionalFormatting>
  <conditionalFormatting sqref="K225 A225">
    <cfRule type="containsText" dxfId="250" priority="140" operator="containsText" text="NOT OK">
      <formula>NOT(ISERROR(SEARCH("NOT OK",A225)))</formula>
    </cfRule>
  </conditionalFormatting>
  <conditionalFormatting sqref="K47:K49 A47:A49">
    <cfRule type="containsText" dxfId="249" priority="81" operator="containsText" text="NOT OK">
      <formula>NOT(ISERROR(SEARCH("NOT OK",A47)))</formula>
    </cfRule>
  </conditionalFormatting>
  <conditionalFormatting sqref="K73:K75 A73:A75">
    <cfRule type="containsText" dxfId="248" priority="77" operator="containsText" text="NOT OK">
      <formula>NOT(ISERROR(SEARCH("NOT OK",A73)))</formula>
    </cfRule>
  </conditionalFormatting>
  <conditionalFormatting sqref="A125:A127 K125:K127">
    <cfRule type="containsText" dxfId="247" priority="73" operator="containsText" text="NOT OK">
      <formula>NOT(ISERROR(SEARCH("NOT OK",A125)))</formula>
    </cfRule>
  </conditionalFormatting>
  <conditionalFormatting sqref="A151:A153 K151:K153">
    <cfRule type="containsText" dxfId="246" priority="69" operator="containsText" text="NOT OK">
      <formula>NOT(ISERROR(SEARCH("NOT OK",A151)))</formula>
    </cfRule>
  </conditionalFormatting>
  <conditionalFormatting sqref="K203:K205 A203:A205">
    <cfRule type="containsText" dxfId="245" priority="65" operator="containsText" text="NOT OK">
      <formula>NOT(ISERROR(SEARCH("NOT OK",A203)))</formula>
    </cfRule>
  </conditionalFormatting>
  <conditionalFormatting sqref="K229:K231 A229:A231">
    <cfRule type="containsText" dxfId="244" priority="61" operator="containsText" text="NOT OK">
      <formula>NOT(ISERROR(SEARCH("NOT OK",A229)))</formula>
    </cfRule>
  </conditionalFormatting>
  <conditionalFormatting sqref="K14 A14">
    <cfRule type="containsText" dxfId="243" priority="9" operator="containsText" text="NOT OK">
      <formula>NOT(ISERROR(SEARCH("NOT OK",A14)))</formula>
    </cfRule>
  </conditionalFormatting>
  <conditionalFormatting sqref="K40 A40">
    <cfRule type="containsText" dxfId="242" priority="8" operator="containsText" text="NOT OK">
      <formula>NOT(ISERROR(SEARCH("NOT OK",A40)))</formula>
    </cfRule>
  </conditionalFormatting>
  <conditionalFormatting sqref="K66 A66">
    <cfRule type="containsText" dxfId="241" priority="7" operator="containsText" text="NOT OK">
      <formula>NOT(ISERROR(SEARCH("NOT OK",A66)))</formula>
    </cfRule>
  </conditionalFormatting>
  <conditionalFormatting sqref="A92 K92">
    <cfRule type="containsText" dxfId="240" priority="6" operator="containsText" text="NOT OK">
      <formula>NOT(ISERROR(SEARCH("NOT OK",A92)))</formula>
    </cfRule>
  </conditionalFormatting>
  <conditionalFormatting sqref="A118 K118">
    <cfRule type="containsText" dxfId="239" priority="5" operator="containsText" text="NOT OK">
      <formula>NOT(ISERROR(SEARCH("NOT OK",A118)))</formula>
    </cfRule>
  </conditionalFormatting>
  <conditionalFormatting sqref="A144 K144">
    <cfRule type="containsText" dxfId="238" priority="4" operator="containsText" text="NOT OK">
      <formula>NOT(ISERROR(SEARCH("NOT OK",A144)))</formula>
    </cfRule>
  </conditionalFormatting>
  <conditionalFormatting sqref="K170 A170">
    <cfRule type="containsText" dxfId="237" priority="3" operator="containsText" text="NOT OK">
      <formula>NOT(ISERROR(SEARCH("NOT OK",A170)))</formula>
    </cfRule>
  </conditionalFormatting>
  <conditionalFormatting sqref="K196 A196">
    <cfRule type="containsText" dxfId="236" priority="2" operator="containsText" text="NOT OK">
      <formula>NOT(ISERROR(SEARCH("NOT OK",A196)))</formula>
    </cfRule>
  </conditionalFormatting>
  <conditionalFormatting sqref="K222 A222">
    <cfRule type="containsText" dxfId="235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35"/>
  <sheetViews>
    <sheetView topLeftCell="B1" zoomScaleNormal="100" workbookViewId="0">
      <selection activeCell="I1" sqref="I1:J1"/>
    </sheetView>
  </sheetViews>
  <sheetFormatPr defaultColWidth="9.140625" defaultRowHeight="12.75" x14ac:dyDescent="0.2"/>
  <cols>
    <col min="1" max="1" width="9.140625" style="507"/>
    <col min="2" max="2" width="12.42578125" style="508" customWidth="1"/>
    <col min="3" max="3" width="12.28515625" style="508" customWidth="1"/>
    <col min="4" max="4" width="12" style="508" customWidth="1"/>
    <col min="5" max="5" width="12.28515625" style="508" customWidth="1"/>
    <col min="6" max="6" width="11.85546875" style="508" customWidth="1"/>
    <col min="7" max="7" width="12.140625" style="508" customWidth="1"/>
    <col min="8" max="8" width="12.42578125" style="508" customWidth="1"/>
    <col min="9" max="9" width="11.28515625" style="509" customWidth="1"/>
    <col min="10" max="10" width="7" style="508" customWidth="1"/>
    <col min="11" max="11" width="7" style="507"/>
    <col min="12" max="12" width="13" style="508" customWidth="1"/>
    <col min="13" max="13" width="12.28515625" style="508" customWidth="1"/>
    <col min="14" max="14" width="11.7109375" style="508" customWidth="1"/>
    <col min="15" max="15" width="14.140625" style="508" bestFit="1" customWidth="1"/>
    <col min="16" max="16" width="12.42578125" style="508" customWidth="1"/>
    <col min="17" max="17" width="12" style="508" customWidth="1"/>
    <col min="18" max="19" width="11.7109375" style="508" customWidth="1"/>
    <col min="20" max="20" width="14.140625" style="508" bestFit="1" customWidth="1"/>
    <col min="21" max="21" width="11.7109375" style="508" customWidth="1"/>
    <col min="22" max="22" width="12.140625" style="508" customWidth="1"/>
    <col min="23" max="23" width="12.85546875" style="509" customWidth="1"/>
    <col min="24" max="16384" width="9.140625" style="508"/>
  </cols>
  <sheetData>
    <row r="1" spans="1:23" ht="13.5" thickBot="1" x14ac:dyDescent="0.25"/>
    <row r="2" spans="1:23" ht="13.5" thickTop="1" x14ac:dyDescent="0.2">
      <c r="B2" s="786" t="s">
        <v>0</v>
      </c>
      <c r="C2" s="787"/>
      <c r="D2" s="787"/>
      <c r="E2" s="787"/>
      <c r="F2" s="787"/>
      <c r="G2" s="787"/>
      <c r="H2" s="787"/>
      <c r="I2" s="788"/>
      <c r="J2" s="507"/>
      <c r="L2" s="795" t="s">
        <v>1</v>
      </c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7"/>
    </row>
    <row r="3" spans="1:23" ht="13.5" thickBot="1" x14ac:dyDescent="0.25">
      <c r="B3" s="789" t="s">
        <v>46</v>
      </c>
      <c r="C3" s="790"/>
      <c r="D3" s="790"/>
      <c r="E3" s="790"/>
      <c r="F3" s="790"/>
      <c r="G3" s="790"/>
      <c r="H3" s="790"/>
      <c r="I3" s="791"/>
      <c r="J3" s="507"/>
      <c r="L3" s="798" t="s">
        <v>48</v>
      </c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800"/>
    </row>
    <row r="4" spans="1:23" ht="14.25" thickTop="1" thickBot="1" x14ac:dyDescent="0.25">
      <c r="B4" s="510"/>
      <c r="C4" s="511"/>
      <c r="D4" s="511"/>
      <c r="E4" s="511"/>
      <c r="F4" s="511"/>
      <c r="G4" s="511"/>
      <c r="H4" s="511"/>
      <c r="I4" s="512"/>
      <c r="J4" s="507"/>
      <c r="L4" s="513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5"/>
    </row>
    <row r="5" spans="1:23" ht="14.25" thickTop="1" thickBot="1" x14ac:dyDescent="0.25">
      <c r="B5" s="516"/>
      <c r="C5" s="792" t="s">
        <v>64</v>
      </c>
      <c r="D5" s="793"/>
      <c r="E5" s="794"/>
      <c r="F5" s="792" t="s">
        <v>65</v>
      </c>
      <c r="G5" s="793"/>
      <c r="H5" s="794"/>
      <c r="I5" s="517" t="s">
        <v>2</v>
      </c>
      <c r="J5" s="507"/>
      <c r="L5" s="518"/>
      <c r="M5" s="801" t="s">
        <v>64</v>
      </c>
      <c r="N5" s="802"/>
      <c r="O5" s="802"/>
      <c r="P5" s="802"/>
      <c r="Q5" s="803"/>
      <c r="R5" s="801" t="s">
        <v>65</v>
      </c>
      <c r="S5" s="802"/>
      <c r="T5" s="802"/>
      <c r="U5" s="802"/>
      <c r="V5" s="803"/>
      <c r="W5" s="519" t="s">
        <v>2</v>
      </c>
    </row>
    <row r="6" spans="1:23" ht="13.5" thickTop="1" x14ac:dyDescent="0.2">
      <c r="B6" s="520" t="s">
        <v>3</v>
      </c>
      <c r="C6" s="521"/>
      <c r="D6" s="522"/>
      <c r="E6" s="523"/>
      <c r="F6" s="521"/>
      <c r="G6" s="522"/>
      <c r="H6" s="523"/>
      <c r="I6" s="524" t="s">
        <v>4</v>
      </c>
      <c r="J6" s="507"/>
      <c r="L6" s="525" t="s">
        <v>3</v>
      </c>
      <c r="M6" s="526"/>
      <c r="N6" s="513"/>
      <c r="O6" s="527"/>
      <c r="P6" s="528"/>
      <c r="Q6" s="529"/>
      <c r="R6" s="526"/>
      <c r="S6" s="513"/>
      <c r="T6" s="527"/>
      <c r="U6" s="528"/>
      <c r="V6" s="529"/>
      <c r="W6" s="530" t="s">
        <v>4</v>
      </c>
    </row>
    <row r="7" spans="1:23" ht="13.5" thickBot="1" x14ac:dyDescent="0.25">
      <c r="B7" s="531"/>
      <c r="C7" s="532" t="s">
        <v>5</v>
      </c>
      <c r="D7" s="533" t="s">
        <v>6</v>
      </c>
      <c r="E7" s="534" t="s">
        <v>7</v>
      </c>
      <c r="F7" s="532" t="s">
        <v>5</v>
      </c>
      <c r="G7" s="533" t="s">
        <v>6</v>
      </c>
      <c r="H7" s="534" t="s">
        <v>7</v>
      </c>
      <c r="I7" s="535"/>
      <c r="J7" s="507"/>
      <c r="L7" s="536"/>
      <c r="M7" s="537" t="s">
        <v>8</v>
      </c>
      <c r="N7" s="538" t="s">
        <v>9</v>
      </c>
      <c r="O7" s="539" t="s">
        <v>31</v>
      </c>
      <c r="P7" s="540" t="s">
        <v>32</v>
      </c>
      <c r="Q7" s="539" t="s">
        <v>7</v>
      </c>
      <c r="R7" s="537" t="s">
        <v>8</v>
      </c>
      <c r="S7" s="538" t="s">
        <v>9</v>
      </c>
      <c r="T7" s="539" t="s">
        <v>31</v>
      </c>
      <c r="U7" s="540" t="s">
        <v>32</v>
      </c>
      <c r="V7" s="539" t="s">
        <v>7</v>
      </c>
      <c r="W7" s="541"/>
    </row>
    <row r="8" spans="1:23" ht="6" customHeight="1" thickTop="1" x14ac:dyDescent="0.2">
      <c r="B8" s="520"/>
      <c r="C8" s="542"/>
      <c r="D8" s="543"/>
      <c r="E8" s="544"/>
      <c r="F8" s="542"/>
      <c r="G8" s="543"/>
      <c r="H8" s="544"/>
      <c r="I8" s="545"/>
      <c r="J8" s="507"/>
      <c r="L8" s="525"/>
      <c r="M8" s="546"/>
      <c r="N8" s="547"/>
      <c r="O8" s="548"/>
      <c r="P8" s="549"/>
      <c r="Q8" s="550"/>
      <c r="R8" s="546"/>
      <c r="S8" s="547"/>
      <c r="T8" s="548"/>
      <c r="U8" s="549"/>
      <c r="V8" s="550"/>
      <c r="W8" s="551"/>
    </row>
    <row r="9" spans="1:23" x14ac:dyDescent="0.2">
      <c r="A9" s="507" t="str">
        <f>IF(ISERROR(F9/G9)," ",IF(F9/G9&gt;0.5,IF(F9/G9&lt;1.5," ","NOT OK"),"NOT OK"))</f>
        <v xml:space="preserve"> </v>
      </c>
      <c r="B9" s="520" t="s">
        <v>10</v>
      </c>
      <c r="C9" s="552">
        <v>430</v>
      </c>
      <c r="D9" s="553">
        <v>431</v>
      </c>
      <c r="E9" s="554">
        <f>SUM(C9:D9)</f>
        <v>861</v>
      </c>
      <c r="F9" s="552">
        <v>564</v>
      </c>
      <c r="G9" s="553">
        <v>564</v>
      </c>
      <c r="H9" s="554">
        <f>SUM(F9:G9)</f>
        <v>1128</v>
      </c>
      <c r="I9" s="555">
        <f>IF(E9=0,0,((H9/E9)-1)*100)</f>
        <v>31.010452961672463</v>
      </c>
      <c r="J9" s="507"/>
      <c r="L9" s="525" t="s">
        <v>10</v>
      </c>
      <c r="M9" s="556">
        <v>52948</v>
      </c>
      <c r="N9" s="557">
        <v>55020</v>
      </c>
      <c r="O9" s="558">
        <f>SUM(M9:N9)</f>
        <v>107968</v>
      </c>
      <c r="P9" s="559">
        <v>0</v>
      </c>
      <c r="Q9" s="558">
        <f>O9+P9</f>
        <v>107968</v>
      </c>
      <c r="R9" s="556">
        <v>75639</v>
      </c>
      <c r="S9" s="557">
        <v>77552</v>
      </c>
      <c r="T9" s="558">
        <f>SUM(R9:S9)</f>
        <v>153191</v>
      </c>
      <c r="U9" s="559">
        <v>0</v>
      </c>
      <c r="V9" s="558">
        <f>T9+U9</f>
        <v>153191</v>
      </c>
      <c r="W9" s="560">
        <f>IF(Q9=0,0,((V9/Q9)-1)*100)</f>
        <v>41.885558684054523</v>
      </c>
    </row>
    <row r="10" spans="1:23" x14ac:dyDescent="0.2">
      <c r="A10" s="507" t="str">
        <f>IF(ISERROR(F10/G10)," ",IF(F10/G10&gt;0.5,IF(F10/G10&lt;1.5," ","NOT OK"),"NOT OK"))</f>
        <v xml:space="preserve"> </v>
      </c>
      <c r="B10" s="520" t="s">
        <v>11</v>
      </c>
      <c r="C10" s="552">
        <v>459</v>
      </c>
      <c r="D10" s="553">
        <v>460</v>
      </c>
      <c r="E10" s="554">
        <f t="shared" ref="E10:E13" si="0">SUM(C10:D10)</f>
        <v>919</v>
      </c>
      <c r="F10" s="552">
        <v>614</v>
      </c>
      <c r="G10" s="553">
        <v>614</v>
      </c>
      <c r="H10" s="554">
        <f t="shared" ref="H10:H13" si="1">SUM(F10:G10)</f>
        <v>1228</v>
      </c>
      <c r="I10" s="555">
        <f>IF(E10=0,0,((H10/E10)-1)*100)</f>
        <v>33.623503808487484</v>
      </c>
      <c r="J10" s="507"/>
      <c r="K10" s="561"/>
      <c r="L10" s="525" t="s">
        <v>11</v>
      </c>
      <c r="M10" s="556">
        <v>65882</v>
      </c>
      <c r="N10" s="557">
        <v>61238</v>
      </c>
      <c r="O10" s="558">
        <f>SUM(M10:N10)</f>
        <v>127120</v>
      </c>
      <c r="P10" s="559">
        <v>0</v>
      </c>
      <c r="Q10" s="558">
        <f>O10+P10</f>
        <v>127120</v>
      </c>
      <c r="R10" s="556">
        <v>88050</v>
      </c>
      <c r="S10" s="557">
        <v>84163</v>
      </c>
      <c r="T10" s="558">
        <f>SUM(R10:S10)</f>
        <v>172213</v>
      </c>
      <c r="U10" s="559">
        <v>0</v>
      </c>
      <c r="V10" s="558">
        <f>T10+U10</f>
        <v>172213</v>
      </c>
      <c r="W10" s="560">
        <f>IF(Q10=0,0,((V10/Q10)-1)*100)</f>
        <v>35.472781623662677</v>
      </c>
    </row>
    <row r="11" spans="1:23" ht="13.5" thickBot="1" x14ac:dyDescent="0.25">
      <c r="A11" s="507" t="str">
        <f>IF(ISERROR(F11/G11)," ",IF(F11/G11&gt;0.5,IF(F11/G11&lt;1.5," ","NOT OK"),"NOT OK"))</f>
        <v xml:space="preserve"> </v>
      </c>
      <c r="B11" s="531" t="s">
        <v>12</v>
      </c>
      <c r="C11" s="562">
        <v>540</v>
      </c>
      <c r="D11" s="563">
        <v>538</v>
      </c>
      <c r="E11" s="554">
        <f t="shared" si="0"/>
        <v>1078</v>
      </c>
      <c r="F11" s="562">
        <v>634</v>
      </c>
      <c r="G11" s="563">
        <v>633</v>
      </c>
      <c r="H11" s="554">
        <f t="shared" si="1"/>
        <v>1267</v>
      </c>
      <c r="I11" s="555">
        <f>IF(E11=0,0,((H11/E11)-1)*100)</f>
        <v>17.532467532467532</v>
      </c>
      <c r="J11" s="507"/>
      <c r="K11" s="561"/>
      <c r="L11" s="536" t="s">
        <v>12</v>
      </c>
      <c r="M11" s="556">
        <v>84786</v>
      </c>
      <c r="N11" s="557">
        <v>81231</v>
      </c>
      <c r="O11" s="558">
        <f t="shared" ref="O11" si="2">SUM(M11:N11)</f>
        <v>166017</v>
      </c>
      <c r="P11" s="564">
        <v>0</v>
      </c>
      <c r="Q11" s="565">
        <f t="shared" ref="Q11" si="3">O11+P11</f>
        <v>166017</v>
      </c>
      <c r="R11" s="556">
        <v>91894</v>
      </c>
      <c r="S11" s="557">
        <v>89416</v>
      </c>
      <c r="T11" s="558">
        <f t="shared" ref="T11" si="4">SUM(R11:S11)</f>
        <v>181310</v>
      </c>
      <c r="U11" s="564">
        <v>0</v>
      </c>
      <c r="V11" s="565">
        <f t="shared" ref="V11" si="5">T11+U11</f>
        <v>181310</v>
      </c>
      <c r="W11" s="560">
        <f>IF(Q11=0,0,((V11/Q11)-1)*100)</f>
        <v>9.2117072348012474</v>
      </c>
    </row>
    <row r="12" spans="1:23" ht="14.25" thickTop="1" thickBot="1" x14ac:dyDescent="0.25">
      <c r="A12" s="507" t="str">
        <f>IF(ISERROR(F12/G12)," ",IF(F12/G12&gt;0.5,IF(F12/G12&lt;1.5," ","NOT OK"),"NOT OK"))</f>
        <v xml:space="preserve"> </v>
      </c>
      <c r="B12" s="566" t="s">
        <v>57</v>
      </c>
      <c r="C12" s="567">
        <f t="shared" ref="C12:D12" si="6">+C9+C10+C11</f>
        <v>1429</v>
      </c>
      <c r="D12" s="568">
        <f t="shared" si="6"/>
        <v>1429</v>
      </c>
      <c r="E12" s="569">
        <f t="shared" si="0"/>
        <v>2858</v>
      </c>
      <c r="F12" s="567">
        <f t="shared" ref="F12:G12" si="7">+F9+F10+F11</f>
        <v>1812</v>
      </c>
      <c r="G12" s="568">
        <f t="shared" si="7"/>
        <v>1811</v>
      </c>
      <c r="H12" s="569">
        <f t="shared" si="1"/>
        <v>3623</v>
      </c>
      <c r="I12" s="570">
        <f>IF(E12=0,0,((H12/E12)-1)*100)</f>
        <v>26.766969909027296</v>
      </c>
      <c r="J12" s="507"/>
      <c r="L12" s="571" t="s">
        <v>57</v>
      </c>
      <c r="M12" s="572">
        <f>+M9+M10+M11</f>
        <v>203616</v>
      </c>
      <c r="N12" s="573">
        <f t="shared" ref="N12" si="8">+N9+N10+N11</f>
        <v>197489</v>
      </c>
      <c r="O12" s="574">
        <f>+O9+O10+O11</f>
        <v>401105</v>
      </c>
      <c r="P12" s="573">
        <f t="shared" ref="P12:Q12" si="9">+P9+P10+P11</f>
        <v>0</v>
      </c>
      <c r="Q12" s="574">
        <f t="shared" si="9"/>
        <v>401105</v>
      </c>
      <c r="R12" s="572">
        <f>+R9+R10+R11</f>
        <v>255583</v>
      </c>
      <c r="S12" s="573">
        <f t="shared" ref="S12:V12" si="10">+S9+S10+S11</f>
        <v>251131</v>
      </c>
      <c r="T12" s="574">
        <f>+T9+T10+T11</f>
        <v>506714</v>
      </c>
      <c r="U12" s="573">
        <f t="shared" si="10"/>
        <v>0</v>
      </c>
      <c r="V12" s="574">
        <f t="shared" si="10"/>
        <v>506714</v>
      </c>
      <c r="W12" s="575">
        <f>IF(Q12=0,0,((V12/Q12)-1)*100)</f>
        <v>26.329514715598169</v>
      </c>
    </row>
    <row r="13" spans="1:23" ht="14.25" thickTop="1" thickBot="1" x14ac:dyDescent="0.25">
      <c r="A13" s="507" t="str">
        <f t="shared" ref="A13:A65" si="11">IF(ISERROR(F13/G13)," ",IF(F13/G13&gt;0.5,IF(F13/G13&lt;1.5," ","NOT OK"),"NOT OK"))</f>
        <v xml:space="preserve"> </v>
      </c>
      <c r="B13" s="520" t="s">
        <v>13</v>
      </c>
      <c r="C13" s="552">
        <v>580</v>
      </c>
      <c r="D13" s="553">
        <v>580</v>
      </c>
      <c r="E13" s="554">
        <f t="shared" si="0"/>
        <v>1160</v>
      </c>
      <c r="F13" s="552">
        <v>670</v>
      </c>
      <c r="G13" s="553">
        <v>672</v>
      </c>
      <c r="H13" s="554">
        <f t="shared" si="1"/>
        <v>1342</v>
      </c>
      <c r="I13" s="555">
        <f t="shared" ref="I13" si="12">IF(E13=0,0,((H13/E13)-1)*100)</f>
        <v>15.689655172413786</v>
      </c>
      <c r="J13" s="507"/>
      <c r="L13" s="525" t="s">
        <v>13</v>
      </c>
      <c r="M13" s="556">
        <v>90949</v>
      </c>
      <c r="N13" s="576">
        <v>87464</v>
      </c>
      <c r="O13" s="558">
        <f t="shared" ref="O13" si="13">+M13+N13</f>
        <v>178413</v>
      </c>
      <c r="P13" s="559">
        <v>0</v>
      </c>
      <c r="Q13" s="558">
        <f>O13+P13</f>
        <v>178413</v>
      </c>
      <c r="R13" s="556">
        <v>95155</v>
      </c>
      <c r="S13" s="576">
        <v>97059</v>
      </c>
      <c r="T13" s="558">
        <f t="shared" ref="T13" si="14">+R13+S13</f>
        <v>192214</v>
      </c>
      <c r="U13" s="559">
        <v>0</v>
      </c>
      <c r="V13" s="558">
        <f>T13+U13</f>
        <v>192214</v>
      </c>
      <c r="W13" s="560">
        <f t="shared" ref="W13" si="15">IF(Q13=0,0,((V13/Q13)-1)*100)</f>
        <v>7.7354228671677516</v>
      </c>
    </row>
    <row r="14" spans="1:23" ht="14.25" thickTop="1" thickBot="1" x14ac:dyDescent="0.25">
      <c r="A14" s="507" t="str">
        <f>IF(ISERROR(F14/G14)," ",IF(F14/G14&gt;0.5,IF(F14/G14&lt;1.5," ","NOT OK"),"NOT OK"))</f>
        <v xml:space="preserve"> </v>
      </c>
      <c r="B14" s="566" t="s">
        <v>66</v>
      </c>
      <c r="C14" s="567">
        <f>+C12+C13</f>
        <v>2009</v>
      </c>
      <c r="D14" s="568">
        <f t="shared" ref="D14:H14" si="16">+D12+D13</f>
        <v>2009</v>
      </c>
      <c r="E14" s="569">
        <f t="shared" si="16"/>
        <v>4018</v>
      </c>
      <c r="F14" s="567">
        <f t="shared" si="16"/>
        <v>2482</v>
      </c>
      <c r="G14" s="568">
        <f t="shared" si="16"/>
        <v>2483</v>
      </c>
      <c r="H14" s="569">
        <f t="shared" si="16"/>
        <v>4965</v>
      </c>
      <c r="I14" s="570">
        <f>IF(E14=0,0,((H14/E14)-1)*100)</f>
        <v>23.568939771030362</v>
      </c>
      <c r="J14" s="507"/>
      <c r="L14" s="571" t="s">
        <v>66</v>
      </c>
      <c r="M14" s="572">
        <f>+M12+M13</f>
        <v>294565</v>
      </c>
      <c r="N14" s="573">
        <f t="shared" ref="N14:V14" si="17">+N12+N13</f>
        <v>284953</v>
      </c>
      <c r="O14" s="574">
        <f t="shared" si="17"/>
        <v>579518</v>
      </c>
      <c r="P14" s="573">
        <f t="shared" si="17"/>
        <v>0</v>
      </c>
      <c r="Q14" s="574">
        <f t="shared" si="17"/>
        <v>579518</v>
      </c>
      <c r="R14" s="572">
        <f t="shared" si="17"/>
        <v>350738</v>
      </c>
      <c r="S14" s="573">
        <f t="shared" si="17"/>
        <v>348190</v>
      </c>
      <c r="T14" s="574">
        <f t="shared" si="17"/>
        <v>698928</v>
      </c>
      <c r="U14" s="573">
        <f t="shared" si="17"/>
        <v>0</v>
      </c>
      <c r="V14" s="574">
        <f t="shared" si="17"/>
        <v>698928</v>
      </c>
      <c r="W14" s="575">
        <f>IF(Q14=0,0,((V14/Q14)-1)*100)</f>
        <v>20.605054545329061</v>
      </c>
    </row>
    <row r="15" spans="1:23" ht="13.5" thickTop="1" x14ac:dyDescent="0.2">
      <c r="A15" s="507" t="str">
        <f>IF(ISERROR(F15/G15)," ",IF(F15/G15&gt;0.5,IF(F15/G15&lt;1.5," ","NOT OK"),"NOT OK"))</f>
        <v xml:space="preserve"> </v>
      </c>
      <c r="B15" s="520" t="s">
        <v>14</v>
      </c>
      <c r="C15" s="552">
        <v>541</v>
      </c>
      <c r="D15" s="553">
        <v>542</v>
      </c>
      <c r="E15" s="554">
        <f>SUM(C15:D15)</f>
        <v>1083</v>
      </c>
      <c r="F15" s="552"/>
      <c r="G15" s="553"/>
      <c r="H15" s="554"/>
      <c r="I15" s="555"/>
      <c r="J15" s="507"/>
      <c r="L15" s="525" t="s">
        <v>14</v>
      </c>
      <c r="M15" s="557">
        <v>83202</v>
      </c>
      <c r="N15" s="577">
        <v>87384</v>
      </c>
      <c r="O15" s="578">
        <f>+M15+N15</f>
        <v>170586</v>
      </c>
      <c r="P15" s="559">
        <v>0</v>
      </c>
      <c r="Q15" s="558">
        <f>O15+P15</f>
        <v>170586</v>
      </c>
      <c r="R15" s="557"/>
      <c r="S15" s="577"/>
      <c r="T15" s="578"/>
      <c r="U15" s="559"/>
      <c r="V15" s="558"/>
      <c r="W15" s="560"/>
    </row>
    <row r="16" spans="1:23" ht="13.5" thickBot="1" x14ac:dyDescent="0.25">
      <c r="A16" s="579" t="str">
        <f>IF(ISERROR(F16/G16)," ",IF(F16/G16&gt;0.5,IF(F16/G16&lt;1.5," ","NOT OK"),"NOT OK"))</f>
        <v xml:space="preserve"> </v>
      </c>
      <c r="B16" s="520" t="s">
        <v>15</v>
      </c>
      <c r="C16" s="552">
        <v>566</v>
      </c>
      <c r="D16" s="553">
        <v>565</v>
      </c>
      <c r="E16" s="554">
        <f>SUM(C16:D16)</f>
        <v>1131</v>
      </c>
      <c r="F16" s="552"/>
      <c r="G16" s="553"/>
      <c r="H16" s="554"/>
      <c r="I16" s="555"/>
      <c r="J16" s="579"/>
      <c r="L16" s="525" t="s">
        <v>15</v>
      </c>
      <c r="M16" s="557">
        <v>84396</v>
      </c>
      <c r="N16" s="577">
        <v>86225</v>
      </c>
      <c r="O16" s="580">
        <f>+M16+N16</f>
        <v>170621</v>
      </c>
      <c r="P16" s="581">
        <v>0</v>
      </c>
      <c r="Q16" s="558">
        <f>O16+P16</f>
        <v>170621</v>
      </c>
      <c r="R16" s="557"/>
      <c r="S16" s="577"/>
      <c r="T16" s="580"/>
      <c r="U16" s="581"/>
      <c r="V16" s="558"/>
      <c r="W16" s="560"/>
    </row>
    <row r="17" spans="1:23" ht="14.25" thickTop="1" thickBot="1" x14ac:dyDescent="0.25">
      <c r="A17" s="507" t="str">
        <f>IF(ISERROR(F17/G17)," ",IF(F17/G17&gt;0.5,IF(F17/G17&lt;1.5," ","NOT OK"),"NOT OK"))</f>
        <v xml:space="preserve"> </v>
      </c>
      <c r="B17" s="566" t="s">
        <v>61</v>
      </c>
      <c r="C17" s="567">
        <f>+C13+C15+C16</f>
        <v>1687</v>
      </c>
      <c r="D17" s="568">
        <f t="shared" ref="D17:E17" si="18">+D13+D15+D16</f>
        <v>1687</v>
      </c>
      <c r="E17" s="569">
        <f t="shared" si="18"/>
        <v>3374</v>
      </c>
      <c r="F17" s="567"/>
      <c r="G17" s="568"/>
      <c r="H17" s="569"/>
      <c r="I17" s="570"/>
      <c r="J17" s="507"/>
      <c r="L17" s="571" t="s">
        <v>61</v>
      </c>
      <c r="M17" s="573">
        <f t="shared" ref="M17:Q17" si="19">+M13+M15+M16</f>
        <v>258547</v>
      </c>
      <c r="N17" s="582">
        <f t="shared" si="19"/>
        <v>261073</v>
      </c>
      <c r="O17" s="583">
        <f t="shared" si="19"/>
        <v>519620</v>
      </c>
      <c r="P17" s="584">
        <f t="shared" si="19"/>
        <v>0</v>
      </c>
      <c r="Q17" s="574">
        <f t="shared" si="19"/>
        <v>519620</v>
      </c>
      <c r="R17" s="573"/>
      <c r="S17" s="582"/>
      <c r="T17" s="583"/>
      <c r="U17" s="584"/>
      <c r="V17" s="574"/>
      <c r="W17" s="575"/>
    </row>
    <row r="18" spans="1:23" ht="13.5" thickTop="1" x14ac:dyDescent="0.2">
      <c r="A18" s="507" t="str">
        <f t="shared" ref="A18" si="20">IF(ISERROR(F18/G18)," ",IF(F18/G18&gt;0.5,IF(F18/G18&lt;1.5," ","NOT OK"),"NOT OK"))</f>
        <v xml:space="preserve"> </v>
      </c>
      <c r="B18" s="520" t="s">
        <v>16</v>
      </c>
      <c r="C18" s="552">
        <v>508</v>
      </c>
      <c r="D18" s="553">
        <v>510</v>
      </c>
      <c r="E18" s="554">
        <f t="shared" ref="E18" si="21">SUM(C18:D18)</f>
        <v>1018</v>
      </c>
      <c r="F18" s="552"/>
      <c r="G18" s="553"/>
      <c r="H18" s="554"/>
      <c r="I18" s="555"/>
      <c r="J18" s="579"/>
      <c r="L18" s="525" t="s">
        <v>16</v>
      </c>
      <c r="M18" s="557">
        <v>74382</v>
      </c>
      <c r="N18" s="577">
        <v>72476</v>
      </c>
      <c r="O18" s="580">
        <f>+M18+N18</f>
        <v>146858</v>
      </c>
      <c r="P18" s="581">
        <v>0</v>
      </c>
      <c r="Q18" s="558">
        <f>O18+P18</f>
        <v>146858</v>
      </c>
      <c r="R18" s="557"/>
      <c r="S18" s="577"/>
      <c r="T18" s="580"/>
      <c r="U18" s="581"/>
      <c r="V18" s="558"/>
      <c r="W18" s="560"/>
    </row>
    <row r="19" spans="1:23" x14ac:dyDescent="0.2">
      <c r="A19" s="507" t="str">
        <f t="shared" ref="A19" si="22">IF(ISERROR(F19/G19)," ",IF(F19/G19&gt;0.5,IF(F19/G19&lt;1.5," ","NOT OK"),"NOT OK"))</f>
        <v xml:space="preserve"> </v>
      </c>
      <c r="B19" s="520" t="s">
        <v>17</v>
      </c>
      <c r="C19" s="552">
        <v>525</v>
      </c>
      <c r="D19" s="553">
        <v>526</v>
      </c>
      <c r="E19" s="554">
        <f>SUM(C19:D19)</f>
        <v>1051</v>
      </c>
      <c r="F19" s="552"/>
      <c r="G19" s="553"/>
      <c r="H19" s="554"/>
      <c r="I19" s="555"/>
      <c r="L19" s="525" t="s">
        <v>17</v>
      </c>
      <c r="M19" s="557">
        <v>66310</v>
      </c>
      <c r="N19" s="577">
        <v>68911</v>
      </c>
      <c r="O19" s="580">
        <f>+M19+N19</f>
        <v>135221</v>
      </c>
      <c r="P19" s="581">
        <v>0</v>
      </c>
      <c r="Q19" s="558">
        <f>O19+P19</f>
        <v>135221</v>
      </c>
      <c r="R19" s="557"/>
      <c r="S19" s="577"/>
      <c r="T19" s="580"/>
      <c r="U19" s="581"/>
      <c r="V19" s="558"/>
      <c r="W19" s="560"/>
    </row>
    <row r="20" spans="1:23" ht="13.5" thickBot="1" x14ac:dyDescent="0.25">
      <c r="A20" s="585" t="str">
        <f>IF(ISERROR(F20/G20)," ",IF(F20/G20&gt;0.5,IF(F20/G20&lt;1.5," ","NOT OK"),"NOT OK"))</f>
        <v xml:space="preserve"> </v>
      </c>
      <c r="B20" s="520" t="s">
        <v>18</v>
      </c>
      <c r="C20" s="552">
        <v>507</v>
      </c>
      <c r="D20" s="553">
        <v>509</v>
      </c>
      <c r="E20" s="554">
        <f>SUM(C20:D20)</f>
        <v>1016</v>
      </c>
      <c r="F20" s="552"/>
      <c r="G20" s="553"/>
      <c r="H20" s="554"/>
      <c r="I20" s="555"/>
      <c r="J20" s="585"/>
      <c r="L20" s="525" t="s">
        <v>18</v>
      </c>
      <c r="M20" s="557">
        <v>68886</v>
      </c>
      <c r="N20" s="577">
        <v>66553</v>
      </c>
      <c r="O20" s="580">
        <f>+M20+N20</f>
        <v>135439</v>
      </c>
      <c r="P20" s="581">
        <v>0</v>
      </c>
      <c r="Q20" s="558">
        <f>O20+P20</f>
        <v>135439</v>
      </c>
      <c r="R20" s="557"/>
      <c r="S20" s="577"/>
      <c r="T20" s="580"/>
      <c r="U20" s="581"/>
      <c r="V20" s="558"/>
      <c r="W20" s="560"/>
    </row>
    <row r="21" spans="1:23" ht="15.75" customHeight="1" thickTop="1" thickBot="1" x14ac:dyDescent="0.25">
      <c r="A21" s="586" t="str">
        <f>IF(ISERROR(F21/G21)," ",IF(F21/G21&gt;0.5,IF(F21/G21&lt;1.5," ","NOT OK"),"NOT OK"))</f>
        <v xml:space="preserve"> </v>
      </c>
      <c r="B21" s="587" t="s">
        <v>19</v>
      </c>
      <c r="C21" s="567">
        <f t="shared" ref="C21:E21" si="23">+C18+C19+C20</f>
        <v>1540</v>
      </c>
      <c r="D21" s="588">
        <f t="shared" si="23"/>
        <v>1545</v>
      </c>
      <c r="E21" s="589">
        <f t="shared" si="23"/>
        <v>3085</v>
      </c>
      <c r="F21" s="567"/>
      <c r="G21" s="588"/>
      <c r="H21" s="589"/>
      <c r="I21" s="570"/>
      <c r="J21" s="586"/>
      <c r="K21" s="590"/>
      <c r="L21" s="591" t="s">
        <v>19</v>
      </c>
      <c r="M21" s="592">
        <f t="shared" ref="M21:Q21" si="24">+M18+M19+M20</f>
        <v>209578</v>
      </c>
      <c r="N21" s="593">
        <f t="shared" si="24"/>
        <v>207940</v>
      </c>
      <c r="O21" s="594">
        <f t="shared" si="24"/>
        <v>417518</v>
      </c>
      <c r="P21" s="595">
        <f t="shared" si="24"/>
        <v>0</v>
      </c>
      <c r="Q21" s="596">
        <f t="shared" si="24"/>
        <v>417518</v>
      </c>
      <c r="R21" s="592"/>
      <c r="S21" s="593"/>
      <c r="T21" s="594"/>
      <c r="U21" s="595"/>
      <c r="V21" s="596"/>
      <c r="W21" s="597"/>
    </row>
    <row r="22" spans="1:23" ht="13.5" thickTop="1" x14ac:dyDescent="0.2">
      <c r="A22" s="507" t="str">
        <f>IF(ISERROR(F22/G22)," ",IF(F22/G22&gt;0.5,IF(F22/G22&lt;1.5," ","NOT OK"),"NOT OK"))</f>
        <v xml:space="preserve"> </v>
      </c>
      <c r="B22" s="520" t="s">
        <v>20</v>
      </c>
      <c r="C22" s="552">
        <v>554</v>
      </c>
      <c r="D22" s="553">
        <v>554</v>
      </c>
      <c r="E22" s="598">
        <f>SUM(C22:D22)</f>
        <v>1108</v>
      </c>
      <c r="F22" s="552"/>
      <c r="G22" s="553"/>
      <c r="H22" s="598"/>
      <c r="I22" s="555"/>
      <c r="J22" s="507"/>
      <c r="L22" s="525" t="s">
        <v>21</v>
      </c>
      <c r="M22" s="557">
        <v>80160</v>
      </c>
      <c r="N22" s="577">
        <v>75535</v>
      </c>
      <c r="O22" s="580">
        <f>+M22+N22</f>
        <v>155695</v>
      </c>
      <c r="P22" s="581">
        <v>0</v>
      </c>
      <c r="Q22" s="558">
        <f>O22+P22</f>
        <v>155695</v>
      </c>
      <c r="R22" s="557"/>
      <c r="S22" s="577"/>
      <c r="T22" s="580"/>
      <c r="U22" s="581"/>
      <c r="V22" s="558"/>
      <c r="W22" s="560"/>
    </row>
    <row r="23" spans="1:23" x14ac:dyDescent="0.2">
      <c r="A23" s="507" t="str">
        <f t="shared" ref="A23" si="25">IF(ISERROR(F23/G23)," ",IF(F23/G23&gt;0.5,IF(F23/G23&lt;1.5," ","NOT OK"),"NOT OK"))</f>
        <v xml:space="preserve"> </v>
      </c>
      <c r="B23" s="520" t="s">
        <v>22</v>
      </c>
      <c r="C23" s="552">
        <v>572</v>
      </c>
      <c r="D23" s="553">
        <v>571</v>
      </c>
      <c r="E23" s="599">
        <f>SUM(C23:D23)</f>
        <v>1143</v>
      </c>
      <c r="F23" s="552"/>
      <c r="G23" s="553"/>
      <c r="H23" s="599"/>
      <c r="I23" s="555"/>
      <c r="J23" s="507"/>
      <c r="L23" s="525" t="s">
        <v>22</v>
      </c>
      <c r="M23" s="557">
        <v>82475</v>
      </c>
      <c r="N23" s="577">
        <v>84301</v>
      </c>
      <c r="O23" s="580">
        <f t="shared" ref="O23" si="26">+M23+N23</f>
        <v>166776</v>
      </c>
      <c r="P23" s="581">
        <v>0</v>
      </c>
      <c r="Q23" s="558">
        <f>O23+P23</f>
        <v>166776</v>
      </c>
      <c r="R23" s="557"/>
      <c r="S23" s="577"/>
      <c r="T23" s="580"/>
      <c r="U23" s="581"/>
      <c r="V23" s="558"/>
      <c r="W23" s="560"/>
    </row>
    <row r="24" spans="1:23" ht="13.5" thickBot="1" x14ac:dyDescent="0.25">
      <c r="A24" s="507" t="str">
        <f t="shared" ref="A24:A26" si="27">IF(ISERROR(F24/G24)," ",IF(F24/G24&gt;0.5,IF(F24/G24&lt;1.5," ","NOT OK"),"NOT OK"))</f>
        <v xml:space="preserve"> </v>
      </c>
      <c r="B24" s="520" t="s">
        <v>23</v>
      </c>
      <c r="C24" s="552">
        <v>506</v>
      </c>
      <c r="D24" s="600">
        <v>507</v>
      </c>
      <c r="E24" s="601">
        <f t="shared" ref="E24" si="28">SUM(C24:D24)</f>
        <v>1013</v>
      </c>
      <c r="F24" s="552"/>
      <c r="G24" s="600"/>
      <c r="H24" s="601"/>
      <c r="I24" s="602"/>
      <c r="J24" s="507"/>
      <c r="L24" s="525" t="s">
        <v>23</v>
      </c>
      <c r="M24" s="557">
        <v>66599</v>
      </c>
      <c r="N24" s="577">
        <v>64833</v>
      </c>
      <c r="O24" s="580">
        <f>+M24+N24</f>
        <v>131432</v>
      </c>
      <c r="P24" s="581">
        <v>0</v>
      </c>
      <c r="Q24" s="558">
        <f>O24+P24</f>
        <v>131432</v>
      </c>
      <c r="R24" s="557"/>
      <c r="S24" s="577"/>
      <c r="T24" s="580"/>
      <c r="U24" s="581"/>
      <c r="V24" s="558"/>
      <c r="W24" s="560"/>
    </row>
    <row r="25" spans="1:23" ht="14.25" thickTop="1" thickBot="1" x14ac:dyDescent="0.25">
      <c r="A25" s="507" t="str">
        <f t="shared" si="27"/>
        <v xml:space="preserve"> </v>
      </c>
      <c r="B25" s="566" t="s">
        <v>40</v>
      </c>
      <c r="C25" s="567">
        <f>+C22+C23+C24</f>
        <v>1632</v>
      </c>
      <c r="D25" s="567">
        <f t="shared" ref="D25:E25" si="29">+D22+D23+D24</f>
        <v>1632</v>
      </c>
      <c r="E25" s="567">
        <f t="shared" si="29"/>
        <v>3264</v>
      </c>
      <c r="F25" s="567"/>
      <c r="G25" s="567"/>
      <c r="H25" s="567"/>
      <c r="I25" s="570"/>
      <c r="J25" s="507"/>
      <c r="L25" s="603" t="s">
        <v>40</v>
      </c>
      <c r="M25" s="573">
        <f t="shared" ref="M25:Q25" si="30">+M22+M23+M24</f>
        <v>229234</v>
      </c>
      <c r="N25" s="582">
        <f t="shared" si="30"/>
        <v>224669</v>
      </c>
      <c r="O25" s="583">
        <f t="shared" si="30"/>
        <v>453903</v>
      </c>
      <c r="P25" s="584">
        <f t="shared" si="30"/>
        <v>0</v>
      </c>
      <c r="Q25" s="574">
        <f t="shared" si="30"/>
        <v>453903</v>
      </c>
      <c r="R25" s="573"/>
      <c r="S25" s="582"/>
      <c r="T25" s="583"/>
      <c r="U25" s="584"/>
      <c r="V25" s="574"/>
      <c r="W25" s="575"/>
    </row>
    <row r="26" spans="1:23" ht="14.25" thickTop="1" thickBot="1" x14ac:dyDescent="0.25">
      <c r="A26" s="507" t="str">
        <f t="shared" si="27"/>
        <v xml:space="preserve"> </v>
      </c>
      <c r="B26" s="566" t="s">
        <v>63</v>
      </c>
      <c r="C26" s="567">
        <f t="shared" ref="C26:E26" si="31">+C12+C17+C21+C25</f>
        <v>6288</v>
      </c>
      <c r="D26" s="568">
        <f t="shared" si="31"/>
        <v>6293</v>
      </c>
      <c r="E26" s="604">
        <f t="shared" si="31"/>
        <v>12581</v>
      </c>
      <c r="F26" s="567"/>
      <c r="G26" s="568"/>
      <c r="H26" s="604"/>
      <c r="I26" s="570"/>
      <c r="J26" s="507"/>
      <c r="L26" s="603" t="s">
        <v>63</v>
      </c>
      <c r="M26" s="573">
        <f t="shared" ref="M26:Q26" si="32">+M12+M17+M21+M25</f>
        <v>900975</v>
      </c>
      <c r="N26" s="582">
        <f t="shared" si="32"/>
        <v>891171</v>
      </c>
      <c r="O26" s="605">
        <f t="shared" si="32"/>
        <v>1792146</v>
      </c>
      <c r="P26" s="584">
        <f t="shared" si="32"/>
        <v>0</v>
      </c>
      <c r="Q26" s="606">
        <f t="shared" si="32"/>
        <v>1792146</v>
      </c>
      <c r="R26" s="573"/>
      <c r="S26" s="582"/>
      <c r="T26" s="605"/>
      <c r="U26" s="584"/>
      <c r="V26" s="606"/>
      <c r="W26" s="575"/>
    </row>
    <row r="27" spans="1:23" ht="14.25" thickTop="1" thickBot="1" x14ac:dyDescent="0.25">
      <c r="B27" s="607" t="s">
        <v>60</v>
      </c>
      <c r="C27" s="511"/>
      <c r="D27" s="511"/>
      <c r="E27" s="511"/>
      <c r="F27" s="511"/>
      <c r="G27" s="511"/>
      <c r="H27" s="511"/>
      <c r="I27" s="511"/>
      <c r="J27" s="507"/>
      <c r="L27" s="608" t="s">
        <v>60</v>
      </c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</row>
    <row r="28" spans="1:23" ht="13.5" thickTop="1" x14ac:dyDescent="0.2">
      <c r="B28" s="786" t="s">
        <v>25</v>
      </c>
      <c r="C28" s="787"/>
      <c r="D28" s="787"/>
      <c r="E28" s="787"/>
      <c r="F28" s="787"/>
      <c r="G28" s="787"/>
      <c r="H28" s="787"/>
      <c r="I28" s="788"/>
      <c r="J28" s="507"/>
      <c r="L28" s="795" t="s">
        <v>26</v>
      </c>
      <c r="M28" s="796"/>
      <c r="N28" s="796"/>
      <c r="O28" s="796"/>
      <c r="P28" s="796"/>
      <c r="Q28" s="796"/>
      <c r="R28" s="796"/>
      <c r="S28" s="796"/>
      <c r="T28" s="796"/>
      <c r="U28" s="796"/>
      <c r="V28" s="796"/>
      <c r="W28" s="797"/>
    </row>
    <row r="29" spans="1:23" ht="13.5" thickBot="1" x14ac:dyDescent="0.25">
      <c r="B29" s="789" t="s">
        <v>47</v>
      </c>
      <c r="C29" s="790"/>
      <c r="D29" s="790"/>
      <c r="E29" s="790"/>
      <c r="F29" s="790"/>
      <c r="G29" s="790"/>
      <c r="H29" s="790"/>
      <c r="I29" s="791"/>
      <c r="J29" s="507"/>
      <c r="L29" s="798" t="s">
        <v>49</v>
      </c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800"/>
    </row>
    <row r="30" spans="1:23" ht="14.25" thickTop="1" thickBot="1" x14ac:dyDescent="0.25">
      <c r="B30" s="510"/>
      <c r="C30" s="511"/>
      <c r="D30" s="511"/>
      <c r="E30" s="511"/>
      <c r="F30" s="511"/>
      <c r="G30" s="511"/>
      <c r="H30" s="511"/>
      <c r="I30" s="512"/>
      <c r="J30" s="507"/>
      <c r="L30" s="513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5"/>
    </row>
    <row r="31" spans="1:23" ht="14.25" thickTop="1" thickBot="1" x14ac:dyDescent="0.25">
      <c r="B31" s="516"/>
      <c r="C31" s="792" t="s">
        <v>64</v>
      </c>
      <c r="D31" s="793"/>
      <c r="E31" s="794"/>
      <c r="F31" s="792" t="s">
        <v>65</v>
      </c>
      <c r="G31" s="793"/>
      <c r="H31" s="794"/>
      <c r="I31" s="517" t="s">
        <v>2</v>
      </c>
      <c r="J31" s="507"/>
      <c r="L31" s="518"/>
      <c r="M31" s="801" t="s">
        <v>64</v>
      </c>
      <c r="N31" s="802"/>
      <c r="O31" s="802"/>
      <c r="P31" s="802"/>
      <c r="Q31" s="803"/>
      <c r="R31" s="801" t="s">
        <v>65</v>
      </c>
      <c r="S31" s="802"/>
      <c r="T31" s="802"/>
      <c r="U31" s="802"/>
      <c r="V31" s="803"/>
      <c r="W31" s="519" t="s">
        <v>2</v>
      </c>
    </row>
    <row r="32" spans="1:23" ht="13.5" thickTop="1" x14ac:dyDescent="0.2">
      <c r="B32" s="520" t="s">
        <v>3</v>
      </c>
      <c r="C32" s="521"/>
      <c r="D32" s="522"/>
      <c r="E32" s="523"/>
      <c r="F32" s="521"/>
      <c r="G32" s="522"/>
      <c r="H32" s="523"/>
      <c r="I32" s="524" t="s">
        <v>4</v>
      </c>
      <c r="J32" s="507"/>
      <c r="L32" s="525" t="s">
        <v>3</v>
      </c>
      <c r="M32" s="526"/>
      <c r="N32" s="513"/>
      <c r="O32" s="527"/>
      <c r="P32" s="528"/>
      <c r="Q32" s="529"/>
      <c r="R32" s="526"/>
      <c r="S32" s="513"/>
      <c r="T32" s="527"/>
      <c r="U32" s="528"/>
      <c r="V32" s="529"/>
      <c r="W32" s="530" t="s">
        <v>4</v>
      </c>
    </row>
    <row r="33" spans="1:23" ht="13.5" thickBot="1" x14ac:dyDescent="0.25">
      <c r="B33" s="531"/>
      <c r="C33" s="532" t="s">
        <v>5</v>
      </c>
      <c r="D33" s="533" t="s">
        <v>6</v>
      </c>
      <c r="E33" s="534" t="s">
        <v>7</v>
      </c>
      <c r="F33" s="532" t="s">
        <v>5</v>
      </c>
      <c r="G33" s="533" t="s">
        <v>6</v>
      </c>
      <c r="H33" s="534" t="s">
        <v>7</v>
      </c>
      <c r="I33" s="535"/>
      <c r="J33" s="507"/>
      <c r="L33" s="536"/>
      <c r="M33" s="537" t="s">
        <v>8</v>
      </c>
      <c r="N33" s="538" t="s">
        <v>9</v>
      </c>
      <c r="O33" s="539" t="s">
        <v>31</v>
      </c>
      <c r="P33" s="540" t="s">
        <v>32</v>
      </c>
      <c r="Q33" s="539" t="s">
        <v>7</v>
      </c>
      <c r="R33" s="537" t="s">
        <v>8</v>
      </c>
      <c r="S33" s="538" t="s">
        <v>9</v>
      </c>
      <c r="T33" s="539" t="s">
        <v>31</v>
      </c>
      <c r="U33" s="540" t="s">
        <v>32</v>
      </c>
      <c r="V33" s="539" t="s">
        <v>7</v>
      </c>
      <c r="W33" s="541"/>
    </row>
    <row r="34" spans="1:23" ht="5.25" customHeight="1" thickTop="1" x14ac:dyDescent="0.2">
      <c r="B34" s="520"/>
      <c r="C34" s="542"/>
      <c r="D34" s="543"/>
      <c r="E34" s="609"/>
      <c r="F34" s="542"/>
      <c r="G34" s="543"/>
      <c r="H34" s="609"/>
      <c r="I34" s="545"/>
      <c r="J34" s="507"/>
      <c r="L34" s="525"/>
      <c r="M34" s="546"/>
      <c r="N34" s="547"/>
      <c r="O34" s="548"/>
      <c r="P34" s="549"/>
      <c r="Q34" s="550"/>
      <c r="R34" s="546"/>
      <c r="S34" s="547"/>
      <c r="T34" s="548"/>
      <c r="U34" s="549"/>
      <c r="V34" s="550"/>
      <c r="W34" s="551"/>
    </row>
    <row r="35" spans="1:23" x14ac:dyDescent="0.2">
      <c r="A35" s="507" t="str">
        <f>IF(ISERROR(F35/G35)," ",IF(F35/G35&gt;0.5,IF(F35/G35&lt;1.5," ","NOT OK"),"NOT OK"))</f>
        <v xml:space="preserve"> </v>
      </c>
      <c r="B35" s="520" t="s">
        <v>10</v>
      </c>
      <c r="C35" s="552">
        <v>1629</v>
      </c>
      <c r="D35" s="553">
        <v>1628</v>
      </c>
      <c r="E35" s="554">
        <f t="shared" ref="E35:E39" si="33">SUM(C35:D35)</f>
        <v>3257</v>
      </c>
      <c r="F35" s="552">
        <v>1606</v>
      </c>
      <c r="G35" s="553">
        <v>1606</v>
      </c>
      <c r="H35" s="554">
        <f t="shared" ref="H35:H39" si="34">SUM(F35:G35)</f>
        <v>3212</v>
      </c>
      <c r="I35" s="555">
        <f t="shared" ref="I35:I37" si="35">IF(E35=0,0,((H35/E35)-1)*100)</f>
        <v>-1.3816395455941044</v>
      </c>
      <c r="J35" s="507"/>
      <c r="K35" s="561"/>
      <c r="L35" s="525" t="s">
        <v>10</v>
      </c>
      <c r="M35" s="556">
        <v>244241</v>
      </c>
      <c r="N35" s="557">
        <v>246326</v>
      </c>
      <c r="O35" s="558">
        <f>SUM(M35:N35)</f>
        <v>490567</v>
      </c>
      <c r="P35" s="559">
        <v>219</v>
      </c>
      <c r="Q35" s="558">
        <f>O35+P35</f>
        <v>490786</v>
      </c>
      <c r="R35" s="556">
        <v>245620</v>
      </c>
      <c r="S35" s="557">
        <v>245149</v>
      </c>
      <c r="T35" s="558">
        <f>SUM(R35:S35)</f>
        <v>490769</v>
      </c>
      <c r="U35" s="559">
        <v>0</v>
      </c>
      <c r="V35" s="558">
        <f>T35+U35</f>
        <v>490769</v>
      </c>
      <c r="W35" s="560">
        <f t="shared" ref="W35:W37" si="36">IF(Q35=0,0,((V35/Q35)-1)*100)</f>
        <v>-3.4638314866386466E-3</v>
      </c>
    </row>
    <row r="36" spans="1:23" x14ac:dyDescent="0.2">
      <c r="A36" s="507" t="str">
        <f>IF(ISERROR(F36/G36)," ",IF(F36/G36&gt;0.5,IF(F36/G36&lt;1.5," ","NOT OK"),"NOT OK"))</f>
        <v xml:space="preserve"> </v>
      </c>
      <c r="B36" s="520" t="s">
        <v>11</v>
      </c>
      <c r="C36" s="552">
        <v>1678</v>
      </c>
      <c r="D36" s="553">
        <v>1677</v>
      </c>
      <c r="E36" s="554">
        <f t="shared" si="33"/>
        <v>3355</v>
      </c>
      <c r="F36" s="552">
        <v>1573</v>
      </c>
      <c r="G36" s="553">
        <v>1573</v>
      </c>
      <c r="H36" s="554">
        <f t="shared" si="34"/>
        <v>3146</v>
      </c>
      <c r="I36" s="555">
        <f t="shared" si="35"/>
        <v>-6.2295081967213122</v>
      </c>
      <c r="J36" s="507"/>
      <c r="K36" s="561"/>
      <c r="L36" s="525" t="s">
        <v>11</v>
      </c>
      <c r="M36" s="556">
        <v>257887</v>
      </c>
      <c r="N36" s="557">
        <v>257285</v>
      </c>
      <c r="O36" s="558">
        <f>SUM(M36:N36)</f>
        <v>515172</v>
      </c>
      <c r="P36" s="559">
        <v>0</v>
      </c>
      <c r="Q36" s="558">
        <f>O36+P36</f>
        <v>515172</v>
      </c>
      <c r="R36" s="556">
        <v>244055</v>
      </c>
      <c r="S36" s="557">
        <v>248425</v>
      </c>
      <c r="T36" s="558">
        <f>SUM(R36:S36)</f>
        <v>492480</v>
      </c>
      <c r="U36" s="559">
        <v>69</v>
      </c>
      <c r="V36" s="558">
        <f>T36+U36</f>
        <v>492549</v>
      </c>
      <c r="W36" s="560">
        <f t="shared" si="36"/>
        <v>-4.3913489087139883</v>
      </c>
    </row>
    <row r="37" spans="1:23" ht="13.5" thickBot="1" x14ac:dyDescent="0.25">
      <c r="A37" s="507" t="str">
        <f>IF(ISERROR(F37/G37)," ",IF(F37/G37&gt;0.5,IF(F37/G37&lt;1.5," ","NOT OK"),"NOT OK"))</f>
        <v xml:space="preserve"> </v>
      </c>
      <c r="B37" s="531" t="s">
        <v>12</v>
      </c>
      <c r="C37" s="562">
        <v>1818</v>
      </c>
      <c r="D37" s="563">
        <v>1818</v>
      </c>
      <c r="E37" s="554">
        <f t="shared" si="33"/>
        <v>3636</v>
      </c>
      <c r="F37" s="562">
        <v>1690</v>
      </c>
      <c r="G37" s="563">
        <v>1692</v>
      </c>
      <c r="H37" s="554">
        <f t="shared" si="34"/>
        <v>3382</v>
      </c>
      <c r="I37" s="555">
        <f t="shared" si="35"/>
        <v>-6.9856985698569911</v>
      </c>
      <c r="J37" s="507"/>
      <c r="K37" s="561"/>
      <c r="L37" s="536" t="s">
        <v>12</v>
      </c>
      <c r="M37" s="556">
        <v>285942</v>
      </c>
      <c r="N37" s="557">
        <v>280789</v>
      </c>
      <c r="O37" s="558">
        <f t="shared" ref="O37" si="37">SUM(M37:N37)</f>
        <v>566731</v>
      </c>
      <c r="P37" s="564">
        <v>0</v>
      </c>
      <c r="Q37" s="578">
        <f t="shared" ref="Q37" si="38">O37+P37</f>
        <v>566731</v>
      </c>
      <c r="R37" s="556">
        <v>260207</v>
      </c>
      <c r="S37" s="557">
        <v>259719</v>
      </c>
      <c r="T37" s="558">
        <f t="shared" ref="T37" si="39">SUM(R37:S37)</f>
        <v>519926</v>
      </c>
      <c r="U37" s="564">
        <v>0</v>
      </c>
      <c r="V37" s="578">
        <f t="shared" ref="V37" si="40">T37+U37</f>
        <v>519926</v>
      </c>
      <c r="W37" s="560">
        <f t="shared" si="36"/>
        <v>-8.258768269249428</v>
      </c>
    </row>
    <row r="38" spans="1:23" ht="14.25" thickTop="1" thickBot="1" x14ac:dyDescent="0.25">
      <c r="A38" s="507" t="str">
        <f>IF(ISERROR(F38/G38)," ",IF(F38/G38&gt;0.5,IF(F38/G38&lt;1.5," ","NOT OK"),"NOT OK"))</f>
        <v xml:space="preserve"> </v>
      </c>
      <c r="B38" s="566" t="s">
        <v>57</v>
      </c>
      <c r="C38" s="567">
        <f t="shared" ref="C38:D38" si="41">+C35+C36+C37</f>
        <v>5125</v>
      </c>
      <c r="D38" s="568">
        <f t="shared" si="41"/>
        <v>5123</v>
      </c>
      <c r="E38" s="569">
        <f t="shared" si="33"/>
        <v>10248</v>
      </c>
      <c r="F38" s="567">
        <f t="shared" ref="F38:G38" si="42">+F35+F36+F37</f>
        <v>4869</v>
      </c>
      <c r="G38" s="568">
        <f t="shared" si="42"/>
        <v>4871</v>
      </c>
      <c r="H38" s="569">
        <f t="shared" si="34"/>
        <v>9740</v>
      </c>
      <c r="I38" s="570">
        <f>IF(E38=0,0,((H38/E38)-1)*100)</f>
        <v>-4.9570647931303728</v>
      </c>
      <c r="J38" s="507"/>
      <c r="L38" s="571" t="s">
        <v>57</v>
      </c>
      <c r="M38" s="572">
        <f t="shared" ref="M38:N38" si="43">+M35+M36+M37</f>
        <v>788070</v>
      </c>
      <c r="N38" s="573">
        <f t="shared" si="43"/>
        <v>784400</v>
      </c>
      <c r="O38" s="574">
        <f>+O35+O36+O37</f>
        <v>1572470</v>
      </c>
      <c r="P38" s="573">
        <f t="shared" ref="P38:Q38" si="44">+P35+P36+P37</f>
        <v>219</v>
      </c>
      <c r="Q38" s="574">
        <f t="shared" si="44"/>
        <v>1572689</v>
      </c>
      <c r="R38" s="572">
        <f t="shared" ref="R38:V38" si="45">+R35+R36+R37</f>
        <v>749882</v>
      </c>
      <c r="S38" s="573">
        <f t="shared" si="45"/>
        <v>753293</v>
      </c>
      <c r="T38" s="574">
        <f>+T35+T36+T37</f>
        <v>1503175</v>
      </c>
      <c r="U38" s="573">
        <f t="shared" si="45"/>
        <v>69</v>
      </c>
      <c r="V38" s="574">
        <f t="shared" si="45"/>
        <v>1503244</v>
      </c>
      <c r="W38" s="575">
        <f>IF(Q38=0,0,((V38/Q38)-1)*100)</f>
        <v>-4.4156854915371024</v>
      </c>
    </row>
    <row r="39" spans="1:23" ht="14.25" thickTop="1" thickBot="1" x14ac:dyDescent="0.25">
      <c r="A39" s="507" t="str">
        <f t="shared" si="11"/>
        <v xml:space="preserve"> </v>
      </c>
      <c r="B39" s="520" t="s">
        <v>13</v>
      </c>
      <c r="C39" s="552">
        <v>1892</v>
      </c>
      <c r="D39" s="553">
        <v>1892</v>
      </c>
      <c r="E39" s="554">
        <f t="shared" si="33"/>
        <v>3784</v>
      </c>
      <c r="F39" s="552">
        <v>1669</v>
      </c>
      <c r="G39" s="553">
        <v>1667</v>
      </c>
      <c r="H39" s="554">
        <f t="shared" si="34"/>
        <v>3336</v>
      </c>
      <c r="I39" s="555">
        <f t="shared" ref="I39" si="46">IF(E39=0,0,((H39/E39)-1)*100)</f>
        <v>-11.839323467230445</v>
      </c>
      <c r="L39" s="525" t="s">
        <v>13</v>
      </c>
      <c r="M39" s="556">
        <v>294634</v>
      </c>
      <c r="N39" s="557">
        <v>305377</v>
      </c>
      <c r="O39" s="558">
        <f t="shared" ref="O39" si="47">+M39+N39</f>
        <v>600011</v>
      </c>
      <c r="P39" s="564">
        <v>164</v>
      </c>
      <c r="Q39" s="578">
        <f>O39+P39</f>
        <v>600175</v>
      </c>
      <c r="R39" s="556">
        <v>257367</v>
      </c>
      <c r="S39" s="557">
        <v>265974</v>
      </c>
      <c r="T39" s="558">
        <f t="shared" ref="T39" si="48">+R39+S39</f>
        <v>523341</v>
      </c>
      <c r="U39" s="564">
        <v>0</v>
      </c>
      <c r="V39" s="578">
        <f>T39+U39</f>
        <v>523341</v>
      </c>
      <c r="W39" s="560">
        <f t="shared" ref="W39" si="49">IF(Q39=0,0,((V39/Q39)-1)*100)</f>
        <v>-12.801932769608859</v>
      </c>
    </row>
    <row r="40" spans="1:23" ht="14.25" thickTop="1" thickBot="1" x14ac:dyDescent="0.25">
      <c r="A40" s="507" t="str">
        <f>IF(ISERROR(F40/G40)," ",IF(F40/G40&gt;0.5,IF(F40/G40&lt;1.5," ","NOT OK"),"NOT OK"))</f>
        <v xml:space="preserve"> </v>
      </c>
      <c r="B40" s="566" t="s">
        <v>66</v>
      </c>
      <c r="C40" s="567">
        <f>+C38+C39</f>
        <v>7017</v>
      </c>
      <c r="D40" s="568">
        <f t="shared" ref="D40" si="50">+D38+D39</f>
        <v>7015</v>
      </c>
      <c r="E40" s="569">
        <f t="shared" ref="E40" si="51">+E38+E39</f>
        <v>14032</v>
      </c>
      <c r="F40" s="567">
        <f t="shared" ref="F40" si="52">+F38+F39</f>
        <v>6538</v>
      </c>
      <c r="G40" s="568">
        <f t="shared" ref="G40" si="53">+G38+G39</f>
        <v>6538</v>
      </c>
      <c r="H40" s="569">
        <f t="shared" ref="H40" si="54">+H38+H39</f>
        <v>13076</v>
      </c>
      <c r="I40" s="570">
        <f>IF(E40=0,0,((H40/E40)-1)*100)</f>
        <v>-6.8129988597491415</v>
      </c>
      <c r="J40" s="507"/>
      <c r="L40" s="571" t="s">
        <v>66</v>
      </c>
      <c r="M40" s="572">
        <f>+M38+M39</f>
        <v>1082704</v>
      </c>
      <c r="N40" s="573">
        <f t="shared" ref="N40" si="55">+N38+N39</f>
        <v>1089777</v>
      </c>
      <c r="O40" s="574">
        <f t="shared" ref="O40" si="56">+O38+O39</f>
        <v>2172481</v>
      </c>
      <c r="P40" s="573">
        <f t="shared" ref="P40" si="57">+P38+P39</f>
        <v>383</v>
      </c>
      <c r="Q40" s="574">
        <f t="shared" ref="Q40" si="58">+Q38+Q39</f>
        <v>2172864</v>
      </c>
      <c r="R40" s="572">
        <f t="shared" ref="R40" si="59">+R38+R39</f>
        <v>1007249</v>
      </c>
      <c r="S40" s="573">
        <f t="shared" ref="S40" si="60">+S38+S39</f>
        <v>1019267</v>
      </c>
      <c r="T40" s="574">
        <f t="shared" ref="T40" si="61">+T38+T39</f>
        <v>2026516</v>
      </c>
      <c r="U40" s="573">
        <f t="shared" ref="U40" si="62">+U38+U39</f>
        <v>69</v>
      </c>
      <c r="V40" s="574">
        <f t="shared" ref="V40" si="63">+V38+V39</f>
        <v>2026585</v>
      </c>
      <c r="W40" s="575">
        <f>IF(Q40=0,0,((V40/Q40)-1)*100)</f>
        <v>-6.7320826337957662</v>
      </c>
    </row>
    <row r="41" spans="1:23" ht="13.5" thickTop="1" x14ac:dyDescent="0.2">
      <c r="A41" s="507" t="str">
        <f>IF(ISERROR(F41/G41)," ",IF(F41/G41&gt;0.5,IF(F41/G41&lt;1.5," ","NOT OK"),"NOT OK"))</f>
        <v xml:space="preserve"> </v>
      </c>
      <c r="B41" s="520" t="s">
        <v>14</v>
      </c>
      <c r="C41" s="552">
        <v>1640</v>
      </c>
      <c r="D41" s="553">
        <v>1641</v>
      </c>
      <c r="E41" s="554">
        <f>SUM(C41:D41)</f>
        <v>3281</v>
      </c>
      <c r="F41" s="552"/>
      <c r="G41" s="553"/>
      <c r="H41" s="554"/>
      <c r="I41" s="555"/>
      <c r="J41" s="507"/>
      <c r="L41" s="525" t="s">
        <v>14</v>
      </c>
      <c r="M41" s="556">
        <v>254198</v>
      </c>
      <c r="N41" s="557">
        <v>268228</v>
      </c>
      <c r="O41" s="558">
        <f>+M41+N41</f>
        <v>522426</v>
      </c>
      <c r="P41" s="564">
        <v>0</v>
      </c>
      <c r="Q41" s="578">
        <f>O41+P41</f>
        <v>522426</v>
      </c>
      <c r="R41" s="556"/>
      <c r="S41" s="557"/>
      <c r="T41" s="558"/>
      <c r="U41" s="564"/>
      <c r="V41" s="578"/>
      <c r="W41" s="560"/>
    </row>
    <row r="42" spans="1:23" ht="13.5" thickBot="1" x14ac:dyDescent="0.25">
      <c r="A42" s="507" t="str">
        <f>IF(ISERROR(F42/G42)," ",IF(F42/G42&gt;0.5,IF(F42/G42&lt;1.5," ","NOT OK"),"NOT OK"))</f>
        <v xml:space="preserve"> </v>
      </c>
      <c r="B42" s="520" t="s">
        <v>15</v>
      </c>
      <c r="C42" s="552">
        <v>1807</v>
      </c>
      <c r="D42" s="553">
        <v>1808</v>
      </c>
      <c r="E42" s="554">
        <f t="shared" ref="E42" si="64">SUM(C42:D42)</f>
        <v>3615</v>
      </c>
      <c r="F42" s="552"/>
      <c r="G42" s="553"/>
      <c r="H42" s="554"/>
      <c r="I42" s="555"/>
      <c r="J42" s="507"/>
      <c r="L42" s="525" t="s">
        <v>15</v>
      </c>
      <c r="M42" s="556">
        <v>256076</v>
      </c>
      <c r="N42" s="557">
        <v>271074</v>
      </c>
      <c r="O42" s="558">
        <f>+M42+N42</f>
        <v>527150</v>
      </c>
      <c r="P42" s="564">
        <v>146</v>
      </c>
      <c r="Q42" s="578">
        <f>O42+P42</f>
        <v>527296</v>
      </c>
      <c r="R42" s="556"/>
      <c r="S42" s="557"/>
      <c r="T42" s="558"/>
      <c r="U42" s="564"/>
      <c r="V42" s="578"/>
      <c r="W42" s="560"/>
    </row>
    <row r="43" spans="1:23" ht="14.25" thickTop="1" thickBot="1" x14ac:dyDescent="0.25">
      <c r="A43" s="507" t="str">
        <f>IF(ISERROR(F43/G43)," ",IF(F43/G43&gt;0.5,IF(F43/G43&lt;1.5," ","NOT OK"),"NOT OK"))</f>
        <v xml:space="preserve"> </v>
      </c>
      <c r="B43" s="566" t="s">
        <v>61</v>
      </c>
      <c r="C43" s="567">
        <f t="shared" ref="C43:E43" si="65">+C39+C41+C42</f>
        <v>5339</v>
      </c>
      <c r="D43" s="568">
        <f t="shared" si="65"/>
        <v>5341</v>
      </c>
      <c r="E43" s="569">
        <f t="shared" si="65"/>
        <v>10680</v>
      </c>
      <c r="F43" s="567"/>
      <c r="G43" s="568"/>
      <c r="H43" s="569"/>
      <c r="I43" s="570"/>
      <c r="J43" s="507"/>
      <c r="L43" s="571" t="s">
        <v>61</v>
      </c>
      <c r="M43" s="573">
        <f t="shared" ref="M43:Q43" si="66">+M39+M41+M42</f>
        <v>804908</v>
      </c>
      <c r="N43" s="582">
        <f t="shared" si="66"/>
        <v>844679</v>
      </c>
      <c r="O43" s="583">
        <f t="shared" si="66"/>
        <v>1649587</v>
      </c>
      <c r="P43" s="584">
        <f t="shared" si="66"/>
        <v>310</v>
      </c>
      <c r="Q43" s="574">
        <f t="shared" si="66"/>
        <v>1649897</v>
      </c>
      <c r="R43" s="573"/>
      <c r="S43" s="582"/>
      <c r="T43" s="583"/>
      <c r="U43" s="584"/>
      <c r="V43" s="574"/>
      <c r="W43" s="575"/>
    </row>
    <row r="44" spans="1:23" ht="13.5" thickTop="1" x14ac:dyDescent="0.2">
      <c r="A44" s="507" t="str">
        <f t="shared" ref="A44" si="67">IF(ISERROR(F44/G44)," ",IF(F44/G44&gt;0.5,IF(F44/G44&lt;1.5," ","NOT OK"),"NOT OK"))</f>
        <v xml:space="preserve"> </v>
      </c>
      <c r="B44" s="520" t="s">
        <v>16</v>
      </c>
      <c r="C44" s="552">
        <v>1667</v>
      </c>
      <c r="D44" s="553">
        <v>1669</v>
      </c>
      <c r="E44" s="554">
        <f t="shared" ref="E44" si="68">SUM(C44:D44)</f>
        <v>3336</v>
      </c>
      <c r="F44" s="552"/>
      <c r="G44" s="553"/>
      <c r="H44" s="554"/>
      <c r="I44" s="555"/>
      <c r="J44" s="579"/>
      <c r="L44" s="525" t="s">
        <v>16</v>
      </c>
      <c r="M44" s="556">
        <v>233105</v>
      </c>
      <c r="N44" s="557">
        <v>238904</v>
      </c>
      <c r="O44" s="558">
        <f>+M44+N44</f>
        <v>472009</v>
      </c>
      <c r="P44" s="559">
        <v>141</v>
      </c>
      <c r="Q44" s="610">
        <f>O44+P44</f>
        <v>472150</v>
      </c>
      <c r="R44" s="556"/>
      <c r="S44" s="557"/>
      <c r="T44" s="558"/>
      <c r="U44" s="559"/>
      <c r="V44" s="610"/>
      <c r="W44" s="560"/>
    </row>
    <row r="45" spans="1:23" x14ac:dyDescent="0.2">
      <c r="A45" s="507" t="str">
        <f t="shared" ref="A45" si="69">IF(ISERROR(F45/G45)," ",IF(F45/G45&gt;0.5,IF(F45/G45&lt;1.5," ","NOT OK"),"NOT OK"))</f>
        <v xml:space="preserve"> </v>
      </c>
      <c r="B45" s="520" t="s">
        <v>17</v>
      </c>
      <c r="C45" s="552">
        <v>1529</v>
      </c>
      <c r="D45" s="553">
        <v>1529</v>
      </c>
      <c r="E45" s="554">
        <f>SUM(C45:D45)</f>
        <v>3058</v>
      </c>
      <c r="F45" s="552"/>
      <c r="G45" s="553"/>
      <c r="H45" s="554"/>
      <c r="I45" s="555"/>
      <c r="J45" s="507"/>
      <c r="L45" s="525" t="s">
        <v>17</v>
      </c>
      <c r="M45" s="556">
        <v>221456</v>
      </c>
      <c r="N45" s="557">
        <v>218585</v>
      </c>
      <c r="O45" s="558">
        <f>+M45+N45</f>
        <v>440041</v>
      </c>
      <c r="P45" s="559">
        <v>132</v>
      </c>
      <c r="Q45" s="558">
        <f>O45+P45</f>
        <v>440173</v>
      </c>
      <c r="R45" s="556"/>
      <c r="S45" s="557"/>
      <c r="T45" s="558"/>
      <c r="U45" s="559"/>
      <c r="V45" s="558"/>
      <c r="W45" s="560"/>
    </row>
    <row r="46" spans="1:23" ht="13.5" thickBot="1" x14ac:dyDescent="0.25">
      <c r="A46" s="507" t="str">
        <f>IF(ISERROR(F46/G46)," ",IF(F46/G46&gt;0.5,IF(F46/G46&lt;1.5," ","NOT OK"),"NOT OK"))</f>
        <v xml:space="preserve"> </v>
      </c>
      <c r="B46" s="520" t="s">
        <v>18</v>
      </c>
      <c r="C46" s="552">
        <v>1454</v>
      </c>
      <c r="D46" s="553">
        <v>1452</v>
      </c>
      <c r="E46" s="554">
        <f>SUM(C46:D46)</f>
        <v>2906</v>
      </c>
      <c r="F46" s="552"/>
      <c r="G46" s="553"/>
      <c r="H46" s="554"/>
      <c r="I46" s="555"/>
      <c r="J46" s="507"/>
      <c r="L46" s="525" t="s">
        <v>18</v>
      </c>
      <c r="M46" s="557">
        <v>214044</v>
      </c>
      <c r="N46" s="577">
        <v>215865</v>
      </c>
      <c r="O46" s="578">
        <f>+M46+N46</f>
        <v>429909</v>
      </c>
      <c r="P46" s="559">
        <v>0</v>
      </c>
      <c r="Q46" s="558">
        <f>O46+P46</f>
        <v>429909</v>
      </c>
      <c r="R46" s="557"/>
      <c r="S46" s="577"/>
      <c r="T46" s="578"/>
      <c r="U46" s="559"/>
      <c r="V46" s="558"/>
      <c r="W46" s="560"/>
    </row>
    <row r="47" spans="1:23" ht="15.75" customHeight="1" thickTop="1" thickBot="1" x14ac:dyDescent="0.25">
      <c r="A47" s="586" t="str">
        <f>IF(ISERROR(F47/G47)," ",IF(F47/G47&gt;0.5,IF(F47/G47&lt;1.5," ","NOT OK"),"NOT OK"))</f>
        <v xml:space="preserve"> </v>
      </c>
      <c r="B47" s="587" t="s">
        <v>19</v>
      </c>
      <c r="C47" s="567">
        <f t="shared" ref="C47:E47" si="70">+C44+C45+C46</f>
        <v>4650</v>
      </c>
      <c r="D47" s="588">
        <f t="shared" si="70"/>
        <v>4650</v>
      </c>
      <c r="E47" s="589">
        <f t="shared" si="70"/>
        <v>9300</v>
      </c>
      <c r="F47" s="567"/>
      <c r="G47" s="588"/>
      <c r="H47" s="589"/>
      <c r="I47" s="570"/>
      <c r="J47" s="586"/>
      <c r="K47" s="590"/>
      <c r="L47" s="591" t="s">
        <v>19</v>
      </c>
      <c r="M47" s="592">
        <f t="shared" ref="M47:Q47" si="71">+M44+M45+M46</f>
        <v>668605</v>
      </c>
      <c r="N47" s="593">
        <f t="shared" si="71"/>
        <v>673354</v>
      </c>
      <c r="O47" s="594">
        <f t="shared" si="71"/>
        <v>1341959</v>
      </c>
      <c r="P47" s="595">
        <f t="shared" si="71"/>
        <v>273</v>
      </c>
      <c r="Q47" s="596">
        <f t="shared" si="71"/>
        <v>1342232</v>
      </c>
      <c r="R47" s="592"/>
      <c r="S47" s="593"/>
      <c r="T47" s="594"/>
      <c r="U47" s="595"/>
      <c r="V47" s="596"/>
      <c r="W47" s="597"/>
    </row>
    <row r="48" spans="1:23" ht="13.5" thickTop="1" x14ac:dyDescent="0.2">
      <c r="A48" s="507" t="str">
        <f>IF(ISERROR(F48/G48)," ",IF(F48/G48&gt;0.5,IF(F48/G48&lt;1.5," ","NOT OK"),"NOT OK"))</f>
        <v xml:space="preserve"> </v>
      </c>
      <c r="B48" s="520" t="s">
        <v>20</v>
      </c>
      <c r="C48" s="552">
        <v>1508</v>
      </c>
      <c r="D48" s="553">
        <v>1508</v>
      </c>
      <c r="E48" s="598">
        <f>SUM(C48:D48)</f>
        <v>3016</v>
      </c>
      <c r="F48" s="552"/>
      <c r="G48" s="553"/>
      <c r="H48" s="598"/>
      <c r="I48" s="555"/>
      <c r="J48" s="507"/>
      <c r="L48" s="525" t="s">
        <v>21</v>
      </c>
      <c r="M48" s="557">
        <v>226895</v>
      </c>
      <c r="N48" s="577">
        <v>230260</v>
      </c>
      <c r="O48" s="578">
        <f>+M48+N48</f>
        <v>457155</v>
      </c>
      <c r="P48" s="559">
        <v>0</v>
      </c>
      <c r="Q48" s="558">
        <f>O48+P48</f>
        <v>457155</v>
      </c>
      <c r="R48" s="557"/>
      <c r="S48" s="577"/>
      <c r="T48" s="578"/>
      <c r="U48" s="559"/>
      <c r="V48" s="558"/>
      <c r="W48" s="560"/>
    </row>
    <row r="49" spans="1:23" x14ac:dyDescent="0.2">
      <c r="A49" s="507" t="str">
        <f t="shared" ref="A49" si="72">IF(ISERROR(F49/G49)," ",IF(F49/G49&gt;0.5,IF(F49/G49&lt;1.5," ","NOT OK"),"NOT OK"))</f>
        <v xml:space="preserve"> </v>
      </c>
      <c r="B49" s="520" t="s">
        <v>22</v>
      </c>
      <c r="C49" s="552">
        <v>1490</v>
      </c>
      <c r="D49" s="553">
        <v>1491</v>
      </c>
      <c r="E49" s="599">
        <f>SUM(C49:D49)</f>
        <v>2981</v>
      </c>
      <c r="F49" s="552"/>
      <c r="G49" s="553"/>
      <c r="H49" s="599"/>
      <c r="I49" s="555"/>
      <c r="J49" s="507"/>
      <c r="L49" s="525" t="s">
        <v>22</v>
      </c>
      <c r="M49" s="557">
        <v>220472</v>
      </c>
      <c r="N49" s="577">
        <v>231213</v>
      </c>
      <c r="O49" s="558">
        <f t="shared" ref="O49" si="73">+M49+N49</f>
        <v>451685</v>
      </c>
      <c r="P49" s="581">
        <v>0</v>
      </c>
      <c r="Q49" s="558">
        <f>O49+P49</f>
        <v>451685</v>
      </c>
      <c r="R49" s="557"/>
      <c r="S49" s="577"/>
      <c r="T49" s="558"/>
      <c r="U49" s="581"/>
      <c r="V49" s="558"/>
      <c r="W49" s="560"/>
    </row>
    <row r="50" spans="1:23" ht="13.5" thickBot="1" x14ac:dyDescent="0.25">
      <c r="A50" s="507" t="str">
        <f t="shared" ref="A50:A52" si="74">IF(ISERROR(F50/G50)," ",IF(F50/G50&gt;0.5,IF(F50/G50&lt;1.5," ","NOT OK"),"NOT OK"))</f>
        <v xml:space="preserve"> </v>
      </c>
      <c r="B50" s="520" t="s">
        <v>23</v>
      </c>
      <c r="C50" s="552">
        <v>1377</v>
      </c>
      <c r="D50" s="600">
        <v>1377</v>
      </c>
      <c r="E50" s="601">
        <f t="shared" ref="E50" si="75">SUM(C50:D50)</f>
        <v>2754</v>
      </c>
      <c r="F50" s="552"/>
      <c r="G50" s="600"/>
      <c r="H50" s="601"/>
      <c r="I50" s="602"/>
      <c r="J50" s="507"/>
      <c r="L50" s="525" t="s">
        <v>23</v>
      </c>
      <c r="M50" s="557">
        <v>199998</v>
      </c>
      <c r="N50" s="577">
        <v>202950</v>
      </c>
      <c r="O50" s="558">
        <f>+M50+N50</f>
        <v>402948</v>
      </c>
      <c r="P50" s="581">
        <v>0</v>
      </c>
      <c r="Q50" s="558">
        <f>O50+P50</f>
        <v>402948</v>
      </c>
      <c r="R50" s="557"/>
      <c r="S50" s="577"/>
      <c r="T50" s="558"/>
      <c r="U50" s="581"/>
      <c r="V50" s="558"/>
      <c r="W50" s="560"/>
    </row>
    <row r="51" spans="1:23" ht="14.25" thickTop="1" thickBot="1" x14ac:dyDescent="0.25">
      <c r="A51" s="507" t="str">
        <f t="shared" si="74"/>
        <v xml:space="preserve"> </v>
      </c>
      <c r="B51" s="566" t="s">
        <v>40</v>
      </c>
      <c r="C51" s="567">
        <f t="shared" ref="C51:E51" si="76">+C48+C49+C50</f>
        <v>4375</v>
      </c>
      <c r="D51" s="567">
        <f t="shared" si="76"/>
        <v>4376</v>
      </c>
      <c r="E51" s="567">
        <f t="shared" si="76"/>
        <v>8751</v>
      </c>
      <c r="F51" s="567"/>
      <c r="G51" s="567"/>
      <c r="H51" s="567"/>
      <c r="I51" s="570"/>
      <c r="J51" s="507"/>
      <c r="L51" s="603" t="s">
        <v>40</v>
      </c>
      <c r="M51" s="573">
        <f t="shared" ref="M51:Q51" si="77">+M48+M49+M50</f>
        <v>647365</v>
      </c>
      <c r="N51" s="582">
        <f t="shared" si="77"/>
        <v>664423</v>
      </c>
      <c r="O51" s="583">
        <f t="shared" si="77"/>
        <v>1311788</v>
      </c>
      <c r="P51" s="584">
        <f t="shared" si="77"/>
        <v>0</v>
      </c>
      <c r="Q51" s="574">
        <f t="shared" si="77"/>
        <v>1311788</v>
      </c>
      <c r="R51" s="573"/>
      <c r="S51" s="582"/>
      <c r="T51" s="583"/>
      <c r="U51" s="584"/>
      <c r="V51" s="574"/>
      <c r="W51" s="575"/>
    </row>
    <row r="52" spans="1:23" ht="14.25" thickTop="1" thickBot="1" x14ac:dyDescent="0.25">
      <c r="A52" s="507" t="str">
        <f t="shared" si="74"/>
        <v xml:space="preserve"> </v>
      </c>
      <c r="B52" s="566" t="s">
        <v>63</v>
      </c>
      <c r="C52" s="567">
        <f t="shared" ref="C52:E52" si="78">+C38+C43+C47+C51</f>
        <v>19489</v>
      </c>
      <c r="D52" s="568">
        <f t="shared" si="78"/>
        <v>19490</v>
      </c>
      <c r="E52" s="604">
        <f t="shared" si="78"/>
        <v>38979</v>
      </c>
      <c r="F52" s="567"/>
      <c r="G52" s="568"/>
      <c r="H52" s="604"/>
      <c r="I52" s="570"/>
      <c r="J52" s="507"/>
      <c r="L52" s="603" t="s">
        <v>63</v>
      </c>
      <c r="M52" s="573">
        <f t="shared" ref="M52:Q52" si="79">+M38+M43+M47+M51</f>
        <v>2908948</v>
      </c>
      <c r="N52" s="582">
        <f t="shared" si="79"/>
        <v>2966856</v>
      </c>
      <c r="O52" s="605">
        <f t="shared" si="79"/>
        <v>5875804</v>
      </c>
      <c r="P52" s="584">
        <f t="shared" si="79"/>
        <v>802</v>
      </c>
      <c r="Q52" s="606">
        <f t="shared" si="79"/>
        <v>5876606</v>
      </c>
      <c r="R52" s="573"/>
      <c r="S52" s="582"/>
      <c r="T52" s="605"/>
      <c r="U52" s="584"/>
      <c r="V52" s="606"/>
      <c r="W52" s="575"/>
    </row>
    <row r="53" spans="1:23" ht="14.25" thickTop="1" thickBot="1" x14ac:dyDescent="0.25">
      <c r="B53" s="607" t="s">
        <v>60</v>
      </c>
      <c r="C53" s="511"/>
      <c r="D53" s="511"/>
      <c r="E53" s="511"/>
      <c r="F53" s="511"/>
      <c r="G53" s="511"/>
      <c r="H53" s="511"/>
      <c r="I53" s="511"/>
      <c r="J53" s="507"/>
      <c r="L53" s="608" t="s">
        <v>60</v>
      </c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</row>
    <row r="54" spans="1:23" ht="13.5" thickTop="1" x14ac:dyDescent="0.2">
      <c r="B54" s="786" t="s">
        <v>27</v>
      </c>
      <c r="C54" s="787"/>
      <c r="D54" s="787"/>
      <c r="E54" s="787"/>
      <c r="F54" s="787"/>
      <c r="G54" s="787"/>
      <c r="H54" s="787"/>
      <c r="I54" s="788"/>
      <c r="J54" s="507"/>
      <c r="L54" s="795" t="s">
        <v>28</v>
      </c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7"/>
    </row>
    <row r="55" spans="1:23" ht="13.5" thickBot="1" x14ac:dyDescent="0.25">
      <c r="B55" s="789" t="s">
        <v>30</v>
      </c>
      <c r="C55" s="790"/>
      <c r="D55" s="790"/>
      <c r="E55" s="790"/>
      <c r="F55" s="790"/>
      <c r="G55" s="790"/>
      <c r="H55" s="790"/>
      <c r="I55" s="791"/>
      <c r="J55" s="507"/>
      <c r="L55" s="798" t="s">
        <v>50</v>
      </c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800"/>
    </row>
    <row r="56" spans="1:23" ht="14.25" thickTop="1" thickBot="1" x14ac:dyDescent="0.25">
      <c r="B56" s="510"/>
      <c r="C56" s="511"/>
      <c r="D56" s="511"/>
      <c r="E56" s="511"/>
      <c r="F56" s="511"/>
      <c r="G56" s="511"/>
      <c r="H56" s="511"/>
      <c r="I56" s="512"/>
      <c r="J56" s="507"/>
      <c r="L56" s="513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5"/>
    </row>
    <row r="57" spans="1:23" ht="14.25" thickTop="1" thickBot="1" x14ac:dyDescent="0.25">
      <c r="B57" s="516"/>
      <c r="C57" s="792" t="s">
        <v>64</v>
      </c>
      <c r="D57" s="793"/>
      <c r="E57" s="794"/>
      <c r="F57" s="792" t="s">
        <v>65</v>
      </c>
      <c r="G57" s="793"/>
      <c r="H57" s="794"/>
      <c r="I57" s="517" t="s">
        <v>2</v>
      </c>
      <c r="J57" s="507"/>
      <c r="L57" s="518"/>
      <c r="M57" s="801" t="s">
        <v>64</v>
      </c>
      <c r="N57" s="802"/>
      <c r="O57" s="802"/>
      <c r="P57" s="802"/>
      <c r="Q57" s="803"/>
      <c r="R57" s="801" t="s">
        <v>65</v>
      </c>
      <c r="S57" s="802"/>
      <c r="T57" s="802"/>
      <c r="U57" s="802"/>
      <c r="V57" s="803"/>
      <c r="W57" s="519" t="s">
        <v>2</v>
      </c>
    </row>
    <row r="58" spans="1:23" ht="13.5" thickTop="1" x14ac:dyDescent="0.2">
      <c r="B58" s="520" t="s">
        <v>3</v>
      </c>
      <c r="C58" s="521"/>
      <c r="D58" s="522"/>
      <c r="E58" s="523"/>
      <c r="F58" s="521"/>
      <c r="G58" s="522"/>
      <c r="H58" s="523"/>
      <c r="I58" s="524" t="s">
        <v>4</v>
      </c>
      <c r="J58" s="507"/>
      <c r="L58" s="525" t="s">
        <v>3</v>
      </c>
      <c r="M58" s="526"/>
      <c r="N58" s="513"/>
      <c r="O58" s="527"/>
      <c r="P58" s="528"/>
      <c r="Q58" s="529"/>
      <c r="R58" s="526"/>
      <c r="S58" s="513"/>
      <c r="T58" s="527"/>
      <c r="U58" s="528"/>
      <c r="V58" s="529"/>
      <c r="W58" s="530" t="s">
        <v>4</v>
      </c>
    </row>
    <row r="59" spans="1:23" ht="13.5" thickBot="1" x14ac:dyDescent="0.25">
      <c r="B59" s="531" t="s">
        <v>29</v>
      </c>
      <c r="C59" s="532" t="s">
        <v>5</v>
      </c>
      <c r="D59" s="533" t="s">
        <v>6</v>
      </c>
      <c r="E59" s="534" t="s">
        <v>7</v>
      </c>
      <c r="F59" s="532" t="s">
        <v>5</v>
      </c>
      <c r="G59" s="533" t="s">
        <v>6</v>
      </c>
      <c r="H59" s="534" t="s">
        <v>7</v>
      </c>
      <c r="I59" s="535"/>
      <c r="J59" s="507"/>
      <c r="L59" s="536"/>
      <c r="M59" s="537" t="s">
        <v>8</v>
      </c>
      <c r="N59" s="538" t="s">
        <v>9</v>
      </c>
      <c r="O59" s="539" t="s">
        <v>31</v>
      </c>
      <c r="P59" s="540" t="s">
        <v>32</v>
      </c>
      <c r="Q59" s="539" t="s">
        <v>7</v>
      </c>
      <c r="R59" s="537" t="s">
        <v>8</v>
      </c>
      <c r="S59" s="538" t="s">
        <v>9</v>
      </c>
      <c r="T59" s="539" t="s">
        <v>31</v>
      </c>
      <c r="U59" s="540" t="s">
        <v>32</v>
      </c>
      <c r="V59" s="539" t="s">
        <v>7</v>
      </c>
      <c r="W59" s="541"/>
    </row>
    <row r="60" spans="1:23" ht="5.25" customHeight="1" thickTop="1" x14ac:dyDescent="0.2">
      <c r="B60" s="520"/>
      <c r="C60" s="542"/>
      <c r="D60" s="543"/>
      <c r="E60" s="609"/>
      <c r="F60" s="542"/>
      <c r="G60" s="543"/>
      <c r="H60" s="609"/>
      <c r="I60" s="545"/>
      <c r="J60" s="507"/>
      <c r="L60" s="525"/>
      <c r="M60" s="546"/>
      <c r="N60" s="547"/>
      <c r="O60" s="548"/>
      <c r="P60" s="611"/>
      <c r="Q60" s="550"/>
      <c r="R60" s="546"/>
      <c r="S60" s="547"/>
      <c r="T60" s="548"/>
      <c r="U60" s="611"/>
      <c r="V60" s="550"/>
      <c r="W60" s="551"/>
    </row>
    <row r="61" spans="1:23" x14ac:dyDescent="0.2">
      <c r="A61" s="507" t="str">
        <f>IF(ISERROR(F61/G61)," ",IF(F61/G61&gt;0.5,IF(F61/G61&lt;1.5," ","NOT OK"),"NOT OK"))</f>
        <v xml:space="preserve"> </v>
      </c>
      <c r="B61" s="520" t="s">
        <v>10</v>
      </c>
      <c r="C61" s="552">
        <f t="shared" ref="C61:H65" si="80">+C9+C35</f>
        <v>2059</v>
      </c>
      <c r="D61" s="553">
        <f t="shared" si="80"/>
        <v>2059</v>
      </c>
      <c r="E61" s="554">
        <f t="shared" si="80"/>
        <v>4118</v>
      </c>
      <c r="F61" s="552">
        <f t="shared" si="80"/>
        <v>2170</v>
      </c>
      <c r="G61" s="553">
        <f t="shared" si="80"/>
        <v>2170</v>
      </c>
      <c r="H61" s="554">
        <f t="shared" si="80"/>
        <v>4340</v>
      </c>
      <c r="I61" s="555">
        <f t="shared" ref="I61:I63" si="81">IF(E61=0,0,((H61/E61)-1)*100)</f>
        <v>5.3909664885867015</v>
      </c>
      <c r="J61" s="507"/>
      <c r="K61" s="561"/>
      <c r="L61" s="525" t="s">
        <v>10</v>
      </c>
      <c r="M61" s="556">
        <f t="shared" ref="M61:N65" si="82">+M9+M35</f>
        <v>297189</v>
      </c>
      <c r="N61" s="557">
        <f t="shared" si="82"/>
        <v>301346</v>
      </c>
      <c r="O61" s="558">
        <f>SUM(M61:N61)</f>
        <v>598535</v>
      </c>
      <c r="P61" s="612">
        <f>P9+P35</f>
        <v>219</v>
      </c>
      <c r="Q61" s="578">
        <f>+O61+P61</f>
        <v>598754</v>
      </c>
      <c r="R61" s="556">
        <f t="shared" ref="R61:S65" si="83">+R9+R35</f>
        <v>321259</v>
      </c>
      <c r="S61" s="557">
        <f t="shared" si="83"/>
        <v>322701</v>
      </c>
      <c r="T61" s="558">
        <f>SUM(R61:S61)</f>
        <v>643960</v>
      </c>
      <c r="U61" s="612">
        <f>U9+U35</f>
        <v>0</v>
      </c>
      <c r="V61" s="578">
        <f>+T61+U61</f>
        <v>643960</v>
      </c>
      <c r="W61" s="560">
        <f t="shared" ref="W61" si="84">IF(Q61=0,0,((V61/Q61)-1)*100)</f>
        <v>7.5500121919853669</v>
      </c>
    </row>
    <row r="62" spans="1:23" x14ac:dyDescent="0.2">
      <c r="A62" s="507" t="str">
        <f>IF(ISERROR(F62/G62)," ",IF(F62/G62&gt;0.5,IF(F62/G62&lt;1.5," ","NOT OK"),"NOT OK"))</f>
        <v xml:space="preserve"> </v>
      </c>
      <c r="B62" s="520" t="s">
        <v>11</v>
      </c>
      <c r="C62" s="552">
        <f t="shared" si="80"/>
        <v>2137</v>
      </c>
      <c r="D62" s="553">
        <f t="shared" si="80"/>
        <v>2137</v>
      </c>
      <c r="E62" s="554">
        <f t="shared" si="80"/>
        <v>4274</v>
      </c>
      <c r="F62" s="552">
        <f t="shared" si="80"/>
        <v>2187</v>
      </c>
      <c r="G62" s="553">
        <f t="shared" si="80"/>
        <v>2187</v>
      </c>
      <c r="H62" s="554">
        <f t="shared" si="80"/>
        <v>4374</v>
      </c>
      <c r="I62" s="555">
        <f t="shared" si="81"/>
        <v>2.3397285914833921</v>
      </c>
      <c r="J62" s="507"/>
      <c r="K62" s="561"/>
      <c r="L62" s="525" t="s">
        <v>11</v>
      </c>
      <c r="M62" s="556">
        <f t="shared" si="82"/>
        <v>323769</v>
      </c>
      <c r="N62" s="557">
        <f t="shared" si="82"/>
        <v>318523</v>
      </c>
      <c r="O62" s="558">
        <f t="shared" ref="O62:O65" si="85">SUM(M62:N62)</f>
        <v>642292</v>
      </c>
      <c r="P62" s="612">
        <f>P10+P36</f>
        <v>0</v>
      </c>
      <c r="Q62" s="578">
        <f t="shared" ref="Q62:Q65" si="86">+O62+P62</f>
        <v>642292</v>
      </c>
      <c r="R62" s="556">
        <f t="shared" si="83"/>
        <v>332105</v>
      </c>
      <c r="S62" s="557">
        <f t="shared" si="83"/>
        <v>332588</v>
      </c>
      <c r="T62" s="558">
        <f t="shared" ref="T62:T65" si="87">SUM(R62:S62)</f>
        <v>664693</v>
      </c>
      <c r="U62" s="612">
        <f>U10+U36</f>
        <v>69</v>
      </c>
      <c r="V62" s="578">
        <f t="shared" ref="V62:V65" si="88">+T62+U62</f>
        <v>664762</v>
      </c>
      <c r="W62" s="560">
        <f t="shared" ref="W62:W65" si="89">IF(Q62=0,0,((V62/Q62)-1)*100)</f>
        <v>3.4984088234012001</v>
      </c>
    </row>
    <row r="63" spans="1:23" ht="13.5" thickBot="1" x14ac:dyDescent="0.25">
      <c r="A63" s="507" t="str">
        <f>IF(ISERROR(F63/G63)," ",IF(F63/G63&gt;0.5,IF(F63/G63&lt;1.5," ","NOT OK"),"NOT OK"))</f>
        <v xml:space="preserve"> </v>
      </c>
      <c r="B63" s="531" t="s">
        <v>12</v>
      </c>
      <c r="C63" s="562">
        <f t="shared" si="80"/>
        <v>2358</v>
      </c>
      <c r="D63" s="563">
        <f t="shared" si="80"/>
        <v>2356</v>
      </c>
      <c r="E63" s="554">
        <f t="shared" si="80"/>
        <v>4714</v>
      </c>
      <c r="F63" s="562">
        <f t="shared" si="80"/>
        <v>2324</v>
      </c>
      <c r="G63" s="563">
        <f t="shared" si="80"/>
        <v>2325</v>
      </c>
      <c r="H63" s="554">
        <f t="shared" si="80"/>
        <v>4649</v>
      </c>
      <c r="I63" s="555">
        <f t="shared" si="81"/>
        <v>-1.3788714467543484</v>
      </c>
      <c r="J63" s="507"/>
      <c r="K63" s="561"/>
      <c r="L63" s="536" t="s">
        <v>12</v>
      </c>
      <c r="M63" s="556">
        <f t="shared" si="82"/>
        <v>370728</v>
      </c>
      <c r="N63" s="557">
        <f t="shared" si="82"/>
        <v>362020</v>
      </c>
      <c r="O63" s="558">
        <f t="shared" si="85"/>
        <v>732748</v>
      </c>
      <c r="P63" s="612">
        <f>P11+P37</f>
        <v>0</v>
      </c>
      <c r="Q63" s="578">
        <f t="shared" si="86"/>
        <v>732748</v>
      </c>
      <c r="R63" s="556">
        <f t="shared" si="83"/>
        <v>352101</v>
      </c>
      <c r="S63" s="557">
        <f t="shared" si="83"/>
        <v>349135</v>
      </c>
      <c r="T63" s="558">
        <f t="shared" si="87"/>
        <v>701236</v>
      </c>
      <c r="U63" s="612">
        <f>U11+U37</f>
        <v>0</v>
      </c>
      <c r="V63" s="578">
        <f t="shared" si="88"/>
        <v>701236</v>
      </c>
      <c r="W63" s="560">
        <f t="shared" si="89"/>
        <v>-4.3005235087642646</v>
      </c>
    </row>
    <row r="64" spans="1:23" ht="14.25" thickTop="1" thickBot="1" x14ac:dyDescent="0.25">
      <c r="A64" s="507" t="str">
        <f>IF(ISERROR(F64/G64)," ",IF(F64/G64&gt;0.5,IF(F64/G64&lt;1.5," ","NOT OK"),"NOT OK"))</f>
        <v xml:space="preserve"> </v>
      </c>
      <c r="B64" s="566" t="s">
        <v>57</v>
      </c>
      <c r="C64" s="567">
        <f t="shared" si="80"/>
        <v>6554</v>
      </c>
      <c r="D64" s="568">
        <f t="shared" si="80"/>
        <v>6552</v>
      </c>
      <c r="E64" s="569">
        <f t="shared" si="80"/>
        <v>13106</v>
      </c>
      <c r="F64" s="567">
        <f t="shared" si="80"/>
        <v>6681</v>
      </c>
      <c r="G64" s="568">
        <f t="shared" si="80"/>
        <v>6682</v>
      </c>
      <c r="H64" s="569">
        <f t="shared" si="80"/>
        <v>13363</v>
      </c>
      <c r="I64" s="570">
        <f>IF(E64=0,0,((H64/E64)-1)*100)</f>
        <v>1.9609339233938705</v>
      </c>
      <c r="J64" s="507"/>
      <c r="L64" s="571" t="s">
        <v>57</v>
      </c>
      <c r="M64" s="572">
        <f t="shared" si="82"/>
        <v>991686</v>
      </c>
      <c r="N64" s="573">
        <f t="shared" si="82"/>
        <v>981889</v>
      </c>
      <c r="O64" s="574">
        <f t="shared" si="85"/>
        <v>1973575</v>
      </c>
      <c r="P64" s="573">
        <f>P12+P38</f>
        <v>219</v>
      </c>
      <c r="Q64" s="574">
        <f t="shared" si="86"/>
        <v>1973794</v>
      </c>
      <c r="R64" s="572">
        <f t="shared" si="83"/>
        <v>1005465</v>
      </c>
      <c r="S64" s="573">
        <f t="shared" si="83"/>
        <v>1004424</v>
      </c>
      <c r="T64" s="574">
        <f t="shared" si="87"/>
        <v>2009889</v>
      </c>
      <c r="U64" s="573">
        <f>U12+U38</f>
        <v>69</v>
      </c>
      <c r="V64" s="574">
        <f t="shared" si="88"/>
        <v>2009958</v>
      </c>
      <c r="W64" s="575">
        <f t="shared" si="89"/>
        <v>1.8322074137422595</v>
      </c>
    </row>
    <row r="65" spans="1:23" ht="14.25" thickTop="1" thickBot="1" x14ac:dyDescent="0.25">
      <c r="A65" s="507" t="str">
        <f t="shared" si="11"/>
        <v xml:space="preserve"> </v>
      </c>
      <c r="B65" s="520" t="s">
        <v>13</v>
      </c>
      <c r="C65" s="552">
        <f t="shared" si="80"/>
        <v>2472</v>
      </c>
      <c r="D65" s="553">
        <f t="shared" si="80"/>
        <v>2472</v>
      </c>
      <c r="E65" s="554">
        <f t="shared" si="80"/>
        <v>4944</v>
      </c>
      <c r="F65" s="552">
        <f t="shared" si="80"/>
        <v>2339</v>
      </c>
      <c r="G65" s="553">
        <f t="shared" si="80"/>
        <v>2339</v>
      </c>
      <c r="H65" s="554">
        <f t="shared" si="80"/>
        <v>4678</v>
      </c>
      <c r="I65" s="555">
        <f t="shared" ref="I65" si="90">IF(E65=0,0,((H65/E65)-1)*100)</f>
        <v>-5.3802588996763712</v>
      </c>
      <c r="J65" s="507"/>
      <c r="L65" s="525" t="s">
        <v>13</v>
      </c>
      <c r="M65" s="556">
        <f t="shared" si="82"/>
        <v>385583</v>
      </c>
      <c r="N65" s="557">
        <f t="shared" si="82"/>
        <v>392841</v>
      </c>
      <c r="O65" s="558">
        <f t="shared" si="85"/>
        <v>778424</v>
      </c>
      <c r="P65" s="612">
        <f>P13+P39</f>
        <v>164</v>
      </c>
      <c r="Q65" s="578">
        <f t="shared" si="86"/>
        <v>778588</v>
      </c>
      <c r="R65" s="556">
        <f t="shared" si="83"/>
        <v>352522</v>
      </c>
      <c r="S65" s="557">
        <f t="shared" si="83"/>
        <v>363033</v>
      </c>
      <c r="T65" s="558">
        <f t="shared" si="87"/>
        <v>715555</v>
      </c>
      <c r="U65" s="612">
        <f>U13+U39</f>
        <v>0</v>
      </c>
      <c r="V65" s="578">
        <f t="shared" si="88"/>
        <v>715555</v>
      </c>
      <c r="W65" s="560">
        <f t="shared" si="89"/>
        <v>-8.0958093369021817</v>
      </c>
    </row>
    <row r="66" spans="1:23" ht="14.25" thickTop="1" thickBot="1" x14ac:dyDescent="0.25">
      <c r="A66" s="507" t="str">
        <f>IF(ISERROR(F66/G66)," ",IF(F66/G66&gt;0.5,IF(F66/G66&lt;1.5," ","NOT OK"),"NOT OK"))</f>
        <v xml:space="preserve"> </v>
      </c>
      <c r="B66" s="566" t="s">
        <v>66</v>
      </c>
      <c r="C66" s="567">
        <f>+C64+C65</f>
        <v>9026</v>
      </c>
      <c r="D66" s="568">
        <f t="shared" ref="D66" si="91">+D64+D65</f>
        <v>9024</v>
      </c>
      <c r="E66" s="569">
        <f t="shared" ref="E66" si="92">+E64+E65</f>
        <v>18050</v>
      </c>
      <c r="F66" s="567">
        <f t="shared" ref="F66" si="93">+F64+F65</f>
        <v>9020</v>
      </c>
      <c r="G66" s="568">
        <f t="shared" ref="G66" si="94">+G64+G65</f>
        <v>9021</v>
      </c>
      <c r="H66" s="569">
        <f t="shared" ref="H66" si="95">+H64+H65</f>
        <v>18041</v>
      </c>
      <c r="I66" s="570">
        <f>IF(E66=0,0,((H66/E66)-1)*100)</f>
        <v>-4.9861495844871762E-2</v>
      </c>
      <c r="J66" s="507"/>
      <c r="L66" s="571" t="s">
        <v>66</v>
      </c>
      <c r="M66" s="572">
        <f>+M64+M65</f>
        <v>1377269</v>
      </c>
      <c r="N66" s="573">
        <f t="shared" ref="N66" si="96">+N64+N65</f>
        <v>1374730</v>
      </c>
      <c r="O66" s="574">
        <f t="shared" ref="O66" si="97">+O64+O65</f>
        <v>2751999</v>
      </c>
      <c r="P66" s="573">
        <f t="shared" ref="P66" si="98">+P64+P65</f>
        <v>383</v>
      </c>
      <c r="Q66" s="574">
        <f t="shared" ref="Q66" si="99">+Q64+Q65</f>
        <v>2752382</v>
      </c>
      <c r="R66" s="572">
        <f t="shared" ref="R66" si="100">+R64+R65</f>
        <v>1357987</v>
      </c>
      <c r="S66" s="573">
        <f t="shared" ref="S66" si="101">+S64+S65</f>
        <v>1367457</v>
      </c>
      <c r="T66" s="574">
        <f t="shared" ref="T66" si="102">+T64+T65</f>
        <v>2725444</v>
      </c>
      <c r="U66" s="573">
        <f t="shared" ref="U66" si="103">+U64+U65</f>
        <v>69</v>
      </c>
      <c r="V66" s="574">
        <f t="shared" ref="V66" si="104">+V64+V65</f>
        <v>2725513</v>
      </c>
      <c r="W66" s="575">
        <f>IF(Q66=0,0,((V66/Q66)-1)*100)</f>
        <v>-0.97620897099311987</v>
      </c>
    </row>
    <row r="67" spans="1:23" ht="13.5" thickTop="1" x14ac:dyDescent="0.2">
      <c r="A67" s="507" t="str">
        <f>IF(ISERROR(F67/G67)," ",IF(F67/G67&gt;0.5,IF(F67/G67&lt;1.5," ","NOT OK"),"NOT OK"))</f>
        <v xml:space="preserve"> </v>
      </c>
      <c r="B67" s="520" t="s">
        <v>14</v>
      </c>
      <c r="C67" s="552">
        <f t="shared" ref="C67:E68" si="105">+C15+C41</f>
        <v>2181</v>
      </c>
      <c r="D67" s="553">
        <f t="shared" si="105"/>
        <v>2183</v>
      </c>
      <c r="E67" s="554">
        <f t="shared" si="105"/>
        <v>4364</v>
      </c>
      <c r="F67" s="552"/>
      <c r="G67" s="553"/>
      <c r="H67" s="554"/>
      <c r="I67" s="555"/>
      <c r="J67" s="507"/>
      <c r="L67" s="525" t="s">
        <v>14</v>
      </c>
      <c r="M67" s="556">
        <f>+M15+M41</f>
        <v>337400</v>
      </c>
      <c r="N67" s="557">
        <f>+N15+N41</f>
        <v>355612</v>
      </c>
      <c r="O67" s="558">
        <f>SUM(M67:N67)</f>
        <v>693012</v>
      </c>
      <c r="P67" s="612">
        <f>P15+P41</f>
        <v>0</v>
      </c>
      <c r="Q67" s="578">
        <f>+O67+P67</f>
        <v>693012</v>
      </c>
      <c r="R67" s="556"/>
      <c r="S67" s="557"/>
      <c r="T67" s="558"/>
      <c r="U67" s="612"/>
      <c r="V67" s="578"/>
      <c r="W67" s="560"/>
    </row>
    <row r="68" spans="1:23" ht="13.5" thickBot="1" x14ac:dyDescent="0.25">
      <c r="A68" s="507" t="str">
        <f>IF(ISERROR(F68/G68)," ",IF(F68/G68&gt;0.5,IF(F68/G68&lt;1.5," ","NOT OK"),"NOT OK"))</f>
        <v xml:space="preserve"> </v>
      </c>
      <c r="B68" s="520" t="s">
        <v>15</v>
      </c>
      <c r="C68" s="552">
        <f t="shared" si="105"/>
        <v>2373</v>
      </c>
      <c r="D68" s="553">
        <f t="shared" si="105"/>
        <v>2373</v>
      </c>
      <c r="E68" s="554">
        <f t="shared" si="105"/>
        <v>4746</v>
      </c>
      <c r="F68" s="552"/>
      <c r="G68" s="553"/>
      <c r="H68" s="554"/>
      <c r="I68" s="555"/>
      <c r="J68" s="507"/>
      <c r="L68" s="525" t="s">
        <v>15</v>
      </c>
      <c r="M68" s="556">
        <f>+M16+M42</f>
        <v>340472</v>
      </c>
      <c r="N68" s="557">
        <f>+N16+N42</f>
        <v>357299</v>
      </c>
      <c r="O68" s="558">
        <f>SUM(M68:N68)</f>
        <v>697771</v>
      </c>
      <c r="P68" s="612">
        <f>P16+P42</f>
        <v>146</v>
      </c>
      <c r="Q68" s="578">
        <f>+O68+P68</f>
        <v>697917</v>
      </c>
      <c r="R68" s="556"/>
      <c r="S68" s="557"/>
      <c r="T68" s="558"/>
      <c r="U68" s="612"/>
      <c r="V68" s="578"/>
      <c r="W68" s="560"/>
    </row>
    <row r="69" spans="1:23" ht="14.25" thickTop="1" thickBot="1" x14ac:dyDescent="0.25">
      <c r="A69" s="507" t="str">
        <f>IF(ISERROR(F69/G69)," ",IF(F69/G69&gt;0.5,IF(F69/G69&lt;1.5," ","NOT OK"),"NOT OK"))</f>
        <v xml:space="preserve"> </v>
      </c>
      <c r="B69" s="566" t="s">
        <v>61</v>
      </c>
      <c r="C69" s="567">
        <f t="shared" ref="C69:E69" si="106">+C65+C67+C68</f>
        <v>7026</v>
      </c>
      <c r="D69" s="568">
        <f t="shared" si="106"/>
        <v>7028</v>
      </c>
      <c r="E69" s="569">
        <f t="shared" si="106"/>
        <v>14054</v>
      </c>
      <c r="F69" s="567"/>
      <c r="G69" s="568"/>
      <c r="H69" s="569"/>
      <c r="I69" s="570"/>
      <c r="J69" s="507"/>
      <c r="L69" s="571" t="s">
        <v>61</v>
      </c>
      <c r="M69" s="573">
        <f t="shared" ref="M69:Q69" si="107">+M65+M67+M68</f>
        <v>1063455</v>
      </c>
      <c r="N69" s="582">
        <f t="shared" si="107"/>
        <v>1105752</v>
      </c>
      <c r="O69" s="583">
        <f t="shared" si="107"/>
        <v>2169207</v>
      </c>
      <c r="P69" s="584">
        <f t="shared" si="107"/>
        <v>310</v>
      </c>
      <c r="Q69" s="574">
        <f t="shared" si="107"/>
        <v>2169517</v>
      </c>
      <c r="R69" s="573"/>
      <c r="S69" s="582"/>
      <c r="T69" s="583"/>
      <c r="U69" s="584"/>
      <c r="V69" s="574"/>
      <c r="W69" s="575"/>
    </row>
    <row r="70" spans="1:23" ht="13.5" thickTop="1" x14ac:dyDescent="0.2">
      <c r="A70" s="507" t="str">
        <f t="shared" ref="A70" si="108">IF(ISERROR(F70/G70)," ",IF(F70/G70&gt;0.5,IF(F70/G70&lt;1.5," ","NOT OK"),"NOT OK"))</f>
        <v xml:space="preserve"> </v>
      </c>
      <c r="B70" s="520" t="s">
        <v>16</v>
      </c>
      <c r="C70" s="552">
        <f t="shared" ref="C70:E72" si="109">+C18+C44</f>
        <v>2175</v>
      </c>
      <c r="D70" s="553">
        <f t="shared" si="109"/>
        <v>2179</v>
      </c>
      <c r="E70" s="554">
        <f t="shared" si="109"/>
        <v>4354</v>
      </c>
      <c r="F70" s="552"/>
      <c r="G70" s="553"/>
      <c r="H70" s="554"/>
      <c r="I70" s="555"/>
      <c r="J70" s="579"/>
      <c r="L70" s="525" t="s">
        <v>16</v>
      </c>
      <c r="M70" s="556">
        <f t="shared" ref="M70:N72" si="110">+M18+M44</f>
        <v>307487</v>
      </c>
      <c r="N70" s="557">
        <f t="shared" si="110"/>
        <v>311380</v>
      </c>
      <c r="O70" s="558">
        <f>SUM(M70:N70)</f>
        <v>618867</v>
      </c>
      <c r="P70" s="612">
        <f>P18+P44</f>
        <v>141</v>
      </c>
      <c r="Q70" s="578">
        <f>+O70+P70</f>
        <v>619008</v>
      </c>
      <c r="R70" s="556"/>
      <c r="S70" s="557"/>
      <c r="T70" s="558"/>
      <c r="U70" s="612"/>
      <c r="V70" s="578"/>
      <c r="W70" s="560"/>
    </row>
    <row r="71" spans="1:23" x14ac:dyDescent="0.2">
      <c r="A71" s="507" t="str">
        <f t="shared" ref="A71" si="111">IF(ISERROR(F71/G71)," ",IF(F71/G71&gt;0.5,IF(F71/G71&lt;1.5," ","NOT OK"),"NOT OK"))</f>
        <v xml:space="preserve"> </v>
      </c>
      <c r="B71" s="520" t="s">
        <v>17</v>
      </c>
      <c r="C71" s="552">
        <f t="shared" si="109"/>
        <v>2054</v>
      </c>
      <c r="D71" s="553">
        <f t="shared" si="109"/>
        <v>2055</v>
      </c>
      <c r="E71" s="554">
        <f t="shared" si="109"/>
        <v>4109</v>
      </c>
      <c r="F71" s="552"/>
      <c r="G71" s="553"/>
      <c r="H71" s="554"/>
      <c r="I71" s="555"/>
      <c r="J71" s="507"/>
      <c r="L71" s="525" t="s">
        <v>17</v>
      </c>
      <c r="M71" s="556">
        <f t="shared" si="110"/>
        <v>287766</v>
      </c>
      <c r="N71" s="557">
        <f t="shared" si="110"/>
        <v>287496</v>
      </c>
      <c r="O71" s="558">
        <f>SUM(M71:N71)</f>
        <v>575262</v>
      </c>
      <c r="P71" s="613">
        <f>P19+P45</f>
        <v>132</v>
      </c>
      <c r="Q71" s="558">
        <f>+O71+P71</f>
        <v>575394</v>
      </c>
      <c r="R71" s="556"/>
      <c r="S71" s="557"/>
      <c r="T71" s="558"/>
      <c r="U71" s="613"/>
      <c r="V71" s="558"/>
      <c r="W71" s="560"/>
    </row>
    <row r="72" spans="1:23" ht="13.5" thickBot="1" x14ac:dyDescent="0.25">
      <c r="A72" s="507" t="str">
        <f>IF(ISERROR(F72/G72)," ",IF(F72/G72&gt;0.5,IF(F72/G72&lt;1.5," ","NOT OK"),"NOT OK"))</f>
        <v xml:space="preserve"> </v>
      </c>
      <c r="B72" s="520" t="s">
        <v>18</v>
      </c>
      <c r="C72" s="552">
        <f t="shared" si="109"/>
        <v>1961</v>
      </c>
      <c r="D72" s="553">
        <f t="shared" si="109"/>
        <v>1961</v>
      </c>
      <c r="E72" s="554">
        <f t="shared" si="109"/>
        <v>3922</v>
      </c>
      <c r="F72" s="552"/>
      <c r="G72" s="553"/>
      <c r="H72" s="554"/>
      <c r="I72" s="555"/>
      <c r="J72" s="507"/>
      <c r="L72" s="525" t="s">
        <v>18</v>
      </c>
      <c r="M72" s="556">
        <f t="shared" si="110"/>
        <v>282930</v>
      </c>
      <c r="N72" s="557">
        <f t="shared" si="110"/>
        <v>282418</v>
      </c>
      <c r="O72" s="558">
        <f>SUM(M72:N72)</f>
        <v>565348</v>
      </c>
      <c r="P72" s="613">
        <f>P20+P46</f>
        <v>0</v>
      </c>
      <c r="Q72" s="558">
        <f>+O72+P72</f>
        <v>565348</v>
      </c>
      <c r="R72" s="556"/>
      <c r="S72" s="557"/>
      <c r="T72" s="558"/>
      <c r="U72" s="613"/>
      <c r="V72" s="558"/>
      <c r="W72" s="560"/>
    </row>
    <row r="73" spans="1:23" ht="15.75" customHeight="1" thickTop="1" thickBot="1" x14ac:dyDescent="0.25">
      <c r="A73" s="586" t="str">
        <f>IF(ISERROR(F73/G73)," ",IF(F73/G73&gt;0.5,IF(F73/G73&lt;1.5," ","NOT OK"),"NOT OK"))</f>
        <v xml:space="preserve"> </v>
      </c>
      <c r="B73" s="587" t="s">
        <v>19</v>
      </c>
      <c r="C73" s="567">
        <f t="shared" ref="C73:E73" si="112">+C70+C71+C72</f>
        <v>6190</v>
      </c>
      <c r="D73" s="588">
        <f t="shared" si="112"/>
        <v>6195</v>
      </c>
      <c r="E73" s="589">
        <f t="shared" si="112"/>
        <v>12385</v>
      </c>
      <c r="F73" s="567"/>
      <c r="G73" s="588"/>
      <c r="H73" s="589"/>
      <c r="I73" s="570"/>
      <c r="J73" s="586"/>
      <c r="K73" s="590"/>
      <c r="L73" s="591" t="s">
        <v>19</v>
      </c>
      <c r="M73" s="592">
        <f t="shared" ref="M73:Q73" si="113">+M70+M71+M72</f>
        <v>878183</v>
      </c>
      <c r="N73" s="593">
        <f t="shared" si="113"/>
        <v>881294</v>
      </c>
      <c r="O73" s="594">
        <f t="shared" si="113"/>
        <v>1759477</v>
      </c>
      <c r="P73" s="595">
        <f t="shared" si="113"/>
        <v>273</v>
      </c>
      <c r="Q73" s="596">
        <f t="shared" si="113"/>
        <v>1759750</v>
      </c>
      <c r="R73" s="592"/>
      <c r="S73" s="593"/>
      <c r="T73" s="594"/>
      <c r="U73" s="595"/>
      <c r="V73" s="596"/>
      <c r="W73" s="597"/>
    </row>
    <row r="74" spans="1:23" ht="13.5" thickTop="1" x14ac:dyDescent="0.2">
      <c r="A74" s="507" t="str">
        <f>IF(ISERROR(F74/G74)," ",IF(F74/G74&gt;0.5,IF(F74/G74&lt;1.5," ","NOT OK"),"NOT OK"))</f>
        <v xml:space="preserve"> </v>
      </c>
      <c r="B74" s="520" t="s">
        <v>20</v>
      </c>
      <c r="C74" s="552">
        <f t="shared" ref="C74:E78" si="114">+C22+C48</f>
        <v>2062</v>
      </c>
      <c r="D74" s="553">
        <f t="shared" si="114"/>
        <v>2062</v>
      </c>
      <c r="E74" s="598">
        <f t="shared" si="114"/>
        <v>4124</v>
      </c>
      <c r="F74" s="552"/>
      <c r="G74" s="553"/>
      <c r="H74" s="598"/>
      <c r="I74" s="555"/>
      <c r="J74" s="507"/>
      <c r="L74" s="525" t="s">
        <v>21</v>
      </c>
      <c r="M74" s="556">
        <f t="shared" ref="M74:N76" si="115">+M22+M48</f>
        <v>307055</v>
      </c>
      <c r="N74" s="557">
        <f t="shared" si="115"/>
        <v>305795</v>
      </c>
      <c r="O74" s="558">
        <f>SUM(M74:N74)</f>
        <v>612850</v>
      </c>
      <c r="P74" s="613">
        <f>P22+P48</f>
        <v>0</v>
      </c>
      <c r="Q74" s="558">
        <f>+O74+P74</f>
        <v>612850</v>
      </c>
      <c r="R74" s="556"/>
      <c r="S74" s="557"/>
      <c r="T74" s="558"/>
      <c r="U74" s="613"/>
      <c r="V74" s="558"/>
      <c r="W74" s="560"/>
    </row>
    <row r="75" spans="1:23" x14ac:dyDescent="0.2">
      <c r="A75" s="507" t="str">
        <f t="shared" ref="A75" si="116">IF(ISERROR(F75/G75)," ",IF(F75/G75&gt;0.5,IF(F75/G75&lt;1.5," ","NOT OK"),"NOT OK"))</f>
        <v xml:space="preserve"> </v>
      </c>
      <c r="B75" s="520" t="s">
        <v>22</v>
      </c>
      <c r="C75" s="552">
        <f t="shared" si="114"/>
        <v>2062</v>
      </c>
      <c r="D75" s="553">
        <f t="shared" si="114"/>
        <v>2062</v>
      </c>
      <c r="E75" s="599">
        <f t="shared" si="114"/>
        <v>4124</v>
      </c>
      <c r="F75" s="552"/>
      <c r="G75" s="553"/>
      <c r="H75" s="599"/>
      <c r="I75" s="555"/>
      <c r="J75" s="507"/>
      <c r="L75" s="525" t="s">
        <v>22</v>
      </c>
      <c r="M75" s="556">
        <f t="shared" si="115"/>
        <v>302947</v>
      </c>
      <c r="N75" s="557">
        <f t="shared" si="115"/>
        <v>315514</v>
      </c>
      <c r="O75" s="558">
        <f t="shared" ref="O75" si="117">SUM(M75:N75)</f>
        <v>618461</v>
      </c>
      <c r="P75" s="613">
        <f>P23+P49</f>
        <v>0</v>
      </c>
      <c r="Q75" s="558">
        <f t="shared" ref="Q75" si="118">+O75+P75</f>
        <v>618461</v>
      </c>
      <c r="R75" s="556"/>
      <c r="S75" s="557"/>
      <c r="T75" s="558"/>
      <c r="U75" s="613"/>
      <c r="V75" s="558"/>
      <c r="W75" s="560"/>
    </row>
    <row r="76" spans="1:23" ht="13.5" thickBot="1" x14ac:dyDescent="0.25">
      <c r="A76" s="507" t="str">
        <f t="shared" ref="A76" si="119">IF(ISERROR(F76/G76)," ",IF(F76/G76&gt;0.5,IF(F76/G76&lt;1.5," ","NOT OK"),"NOT OK"))</f>
        <v xml:space="preserve"> </v>
      </c>
      <c r="B76" s="520" t="s">
        <v>23</v>
      </c>
      <c r="C76" s="552">
        <f t="shared" si="114"/>
        <v>1883</v>
      </c>
      <c r="D76" s="600">
        <f t="shared" si="114"/>
        <v>1884</v>
      </c>
      <c r="E76" s="601">
        <f t="shared" si="114"/>
        <v>3767</v>
      </c>
      <c r="F76" s="552"/>
      <c r="G76" s="600"/>
      <c r="H76" s="601"/>
      <c r="I76" s="602"/>
      <c r="J76" s="507"/>
      <c r="L76" s="525" t="s">
        <v>23</v>
      </c>
      <c r="M76" s="556">
        <f t="shared" si="115"/>
        <v>266597</v>
      </c>
      <c r="N76" s="557">
        <f t="shared" si="115"/>
        <v>267783</v>
      </c>
      <c r="O76" s="558">
        <f>SUM(M76:N76)</f>
        <v>534380</v>
      </c>
      <c r="P76" s="612">
        <f>P24+P50</f>
        <v>0</v>
      </c>
      <c r="Q76" s="578">
        <f>+O76+P76</f>
        <v>534380</v>
      </c>
      <c r="R76" s="556"/>
      <c r="S76" s="557"/>
      <c r="T76" s="558"/>
      <c r="U76" s="612"/>
      <c r="V76" s="578"/>
      <c r="W76" s="560"/>
    </row>
    <row r="77" spans="1:23" ht="14.25" thickTop="1" thickBot="1" x14ac:dyDescent="0.25">
      <c r="A77" s="507" t="str">
        <f>IF(ISERROR(F77/G77)," ",IF(F77/G77&gt;0.5,IF(F77/G77&lt;1.5," ","NOT OK"),"NOT OK"))</f>
        <v xml:space="preserve"> </v>
      </c>
      <c r="B77" s="566" t="s">
        <v>40</v>
      </c>
      <c r="C77" s="567">
        <f t="shared" si="114"/>
        <v>6007</v>
      </c>
      <c r="D77" s="567">
        <f t="shared" si="114"/>
        <v>6008</v>
      </c>
      <c r="E77" s="567">
        <f t="shared" si="114"/>
        <v>12015</v>
      </c>
      <c r="F77" s="567"/>
      <c r="G77" s="567"/>
      <c r="H77" s="567"/>
      <c r="I77" s="570"/>
      <c r="J77" s="507"/>
      <c r="L77" s="603" t="s">
        <v>40</v>
      </c>
      <c r="M77" s="573">
        <f t="shared" ref="M77:Q77" si="120">+M74+M75+M76</f>
        <v>876599</v>
      </c>
      <c r="N77" s="582">
        <f t="shared" si="120"/>
        <v>889092</v>
      </c>
      <c r="O77" s="583">
        <f t="shared" si="120"/>
        <v>1765691</v>
      </c>
      <c r="P77" s="584">
        <f t="shared" si="120"/>
        <v>0</v>
      </c>
      <c r="Q77" s="574">
        <f t="shared" si="120"/>
        <v>1765691</v>
      </c>
      <c r="R77" s="573"/>
      <c r="S77" s="582"/>
      <c r="T77" s="583"/>
      <c r="U77" s="584"/>
      <c r="V77" s="574"/>
      <c r="W77" s="575"/>
    </row>
    <row r="78" spans="1:23" ht="14.25" thickTop="1" thickBot="1" x14ac:dyDescent="0.25">
      <c r="A78" s="507" t="str">
        <f>IF(ISERROR(F78/G78)," ",IF(F78/G78&gt;0.5,IF(F78/G78&lt;1.5," ","NOT OK"),"NOT OK"))</f>
        <v xml:space="preserve"> </v>
      </c>
      <c r="B78" s="566" t="s">
        <v>63</v>
      </c>
      <c r="C78" s="567">
        <f t="shared" si="114"/>
        <v>25777</v>
      </c>
      <c r="D78" s="568">
        <f t="shared" si="114"/>
        <v>25783</v>
      </c>
      <c r="E78" s="604">
        <f t="shared" si="114"/>
        <v>51560</v>
      </c>
      <c r="F78" s="567"/>
      <c r="G78" s="568"/>
      <c r="H78" s="604"/>
      <c r="I78" s="570"/>
      <c r="J78" s="507"/>
      <c r="L78" s="603" t="s">
        <v>63</v>
      </c>
      <c r="M78" s="573">
        <f t="shared" ref="M78:Q78" si="121">+M64+M69+M73+M77</f>
        <v>3809923</v>
      </c>
      <c r="N78" s="582">
        <f t="shared" si="121"/>
        <v>3858027</v>
      </c>
      <c r="O78" s="605">
        <f t="shared" si="121"/>
        <v>7667950</v>
      </c>
      <c r="P78" s="584">
        <f t="shared" si="121"/>
        <v>802</v>
      </c>
      <c r="Q78" s="606">
        <f t="shared" si="121"/>
        <v>7668752</v>
      </c>
      <c r="R78" s="573"/>
      <c r="S78" s="582"/>
      <c r="T78" s="605"/>
      <c r="U78" s="584"/>
      <c r="V78" s="606"/>
      <c r="W78" s="575"/>
    </row>
    <row r="79" spans="1:23" ht="14.25" thickTop="1" thickBot="1" x14ac:dyDescent="0.25">
      <c r="B79" s="607" t="s">
        <v>60</v>
      </c>
      <c r="C79" s="511"/>
      <c r="D79" s="511"/>
      <c r="E79" s="511"/>
      <c r="F79" s="511"/>
      <c r="G79" s="511"/>
      <c r="H79" s="511"/>
      <c r="I79" s="511"/>
      <c r="J79" s="511"/>
      <c r="L79" s="608" t="s">
        <v>60</v>
      </c>
      <c r="M79" s="514"/>
      <c r="N79" s="514"/>
      <c r="O79" s="514"/>
      <c r="P79" s="514"/>
      <c r="Q79" s="514"/>
      <c r="R79" s="514"/>
      <c r="S79" s="514"/>
      <c r="T79" s="514"/>
      <c r="U79" s="514"/>
      <c r="V79" s="514"/>
      <c r="W79" s="514"/>
    </row>
    <row r="80" spans="1:23" ht="13.5" thickTop="1" x14ac:dyDescent="0.2">
      <c r="L80" s="783" t="s">
        <v>33</v>
      </c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5"/>
    </row>
    <row r="81" spans="12:23" ht="13.5" thickBot="1" x14ac:dyDescent="0.25">
      <c r="L81" s="765" t="s">
        <v>43</v>
      </c>
      <c r="M81" s="766"/>
      <c r="N81" s="766"/>
      <c r="O81" s="766"/>
      <c r="P81" s="766"/>
      <c r="Q81" s="766"/>
      <c r="R81" s="766"/>
      <c r="S81" s="766"/>
      <c r="T81" s="766"/>
      <c r="U81" s="766"/>
      <c r="V81" s="766"/>
      <c r="W81" s="767"/>
    </row>
    <row r="82" spans="12:23" ht="14.25" thickTop="1" thickBot="1" x14ac:dyDescent="0.25">
      <c r="L82" s="614"/>
      <c r="M82" s="615"/>
      <c r="N82" s="615"/>
      <c r="O82" s="615"/>
      <c r="P82" s="615"/>
      <c r="Q82" s="615"/>
      <c r="R82" s="615"/>
      <c r="S82" s="615"/>
      <c r="T82" s="615"/>
      <c r="U82" s="615"/>
      <c r="V82" s="615"/>
      <c r="W82" s="616" t="s">
        <v>34</v>
      </c>
    </row>
    <row r="83" spans="12:23" ht="24.75" customHeight="1" thickTop="1" thickBot="1" x14ac:dyDescent="0.25">
      <c r="L83" s="617"/>
      <c r="M83" s="780" t="s">
        <v>64</v>
      </c>
      <c r="N83" s="781"/>
      <c r="O83" s="781"/>
      <c r="P83" s="781"/>
      <c r="Q83" s="782"/>
      <c r="R83" s="780" t="s">
        <v>65</v>
      </c>
      <c r="S83" s="781"/>
      <c r="T83" s="781"/>
      <c r="U83" s="781"/>
      <c r="V83" s="782"/>
      <c r="W83" s="618" t="s">
        <v>2</v>
      </c>
    </row>
    <row r="84" spans="12:23" ht="13.5" thickTop="1" x14ac:dyDescent="0.2">
      <c r="L84" s="619" t="s">
        <v>3</v>
      </c>
      <c r="M84" s="620"/>
      <c r="N84" s="614"/>
      <c r="O84" s="621"/>
      <c r="P84" s="622"/>
      <c r="Q84" s="621"/>
      <c r="R84" s="620"/>
      <c r="S84" s="614"/>
      <c r="T84" s="621"/>
      <c r="U84" s="622"/>
      <c r="V84" s="621"/>
      <c r="W84" s="623" t="s">
        <v>4</v>
      </c>
    </row>
    <row r="85" spans="12:23" ht="13.5" thickBot="1" x14ac:dyDescent="0.25">
      <c r="L85" s="624"/>
      <c r="M85" s="625" t="s">
        <v>35</v>
      </c>
      <c r="N85" s="626" t="s">
        <v>36</v>
      </c>
      <c r="O85" s="627" t="s">
        <v>37</v>
      </c>
      <c r="P85" s="628" t="s">
        <v>32</v>
      </c>
      <c r="Q85" s="627" t="s">
        <v>7</v>
      </c>
      <c r="R85" s="625" t="s">
        <v>35</v>
      </c>
      <c r="S85" s="626" t="s">
        <v>36</v>
      </c>
      <c r="T85" s="627" t="s">
        <v>37</v>
      </c>
      <c r="U85" s="628" t="s">
        <v>32</v>
      </c>
      <c r="V85" s="627" t="s">
        <v>7</v>
      </c>
      <c r="W85" s="629"/>
    </row>
    <row r="86" spans="12:23" ht="5.25" customHeight="1" thickTop="1" x14ac:dyDescent="0.2">
      <c r="L86" s="619"/>
      <c r="M86" s="630"/>
      <c r="N86" s="631"/>
      <c r="O86" s="632"/>
      <c r="P86" s="633"/>
      <c r="Q86" s="632"/>
      <c r="R86" s="630"/>
      <c r="S86" s="631"/>
      <c r="T86" s="632"/>
      <c r="U86" s="633"/>
      <c r="V86" s="632"/>
      <c r="W86" s="634"/>
    </row>
    <row r="87" spans="12:23" x14ac:dyDescent="0.2">
      <c r="L87" s="619" t="s">
        <v>10</v>
      </c>
      <c r="M87" s="635">
        <v>29</v>
      </c>
      <c r="N87" s="636">
        <v>27</v>
      </c>
      <c r="O87" s="637">
        <f>M87+N87</f>
        <v>56</v>
      </c>
      <c r="P87" s="638">
        <v>0</v>
      </c>
      <c r="Q87" s="637">
        <f>O87+P87</f>
        <v>56</v>
      </c>
      <c r="R87" s="635">
        <v>14</v>
      </c>
      <c r="S87" s="636">
        <v>72</v>
      </c>
      <c r="T87" s="637">
        <f>R87+S87</f>
        <v>86</v>
      </c>
      <c r="U87" s="638">
        <v>0</v>
      </c>
      <c r="V87" s="637">
        <f>T87+U87</f>
        <v>86</v>
      </c>
      <c r="W87" s="639">
        <f>IF(Q87=0,0,((V87/Q87)-1)*100)</f>
        <v>53.571428571428584</v>
      </c>
    </row>
    <row r="88" spans="12:23" x14ac:dyDescent="0.2">
      <c r="L88" s="619" t="s">
        <v>11</v>
      </c>
      <c r="M88" s="635">
        <v>39</v>
      </c>
      <c r="N88" s="636">
        <v>38</v>
      </c>
      <c r="O88" s="637">
        <f>M88+N88</f>
        <v>77</v>
      </c>
      <c r="P88" s="638">
        <v>0</v>
      </c>
      <c r="Q88" s="637">
        <f>O88+P88</f>
        <v>77</v>
      </c>
      <c r="R88" s="635">
        <v>15</v>
      </c>
      <c r="S88" s="636">
        <v>107</v>
      </c>
      <c r="T88" s="637">
        <f>R88+S88</f>
        <v>122</v>
      </c>
      <c r="U88" s="638">
        <v>0</v>
      </c>
      <c r="V88" s="637">
        <f>T88+U88</f>
        <v>122</v>
      </c>
      <c r="W88" s="639">
        <f>IF(Q88=0,0,((V88/Q88)-1)*100)</f>
        <v>58.441558441558449</v>
      </c>
    </row>
    <row r="89" spans="12:23" ht="13.5" thickBot="1" x14ac:dyDescent="0.25">
      <c r="L89" s="624" t="s">
        <v>12</v>
      </c>
      <c r="M89" s="635">
        <v>30</v>
      </c>
      <c r="N89" s="636">
        <v>59</v>
      </c>
      <c r="O89" s="637">
        <f>M89+N89</f>
        <v>89</v>
      </c>
      <c r="P89" s="638">
        <v>0</v>
      </c>
      <c r="Q89" s="637">
        <f t="shared" ref="Q89" si="122">O89+P89</f>
        <v>89</v>
      </c>
      <c r="R89" s="635">
        <v>23</v>
      </c>
      <c r="S89" s="636">
        <v>128</v>
      </c>
      <c r="T89" s="637">
        <f>R89+S89</f>
        <v>151</v>
      </c>
      <c r="U89" s="638">
        <v>0</v>
      </c>
      <c r="V89" s="637">
        <f t="shared" ref="V89" si="123">T89+U89</f>
        <v>151</v>
      </c>
      <c r="W89" s="639">
        <f>IF(Q89=0,0,((V89/Q89)-1)*100)</f>
        <v>69.662921348314597</v>
      </c>
    </row>
    <row r="90" spans="12:23" ht="14.25" thickTop="1" thickBot="1" x14ac:dyDescent="0.25">
      <c r="L90" s="640" t="s">
        <v>57</v>
      </c>
      <c r="M90" s="641">
        <f t="shared" ref="M90:Q90" si="124">+M87+M88+M89</f>
        <v>98</v>
      </c>
      <c r="N90" s="642">
        <f t="shared" si="124"/>
        <v>124</v>
      </c>
      <c r="O90" s="643">
        <f t="shared" si="124"/>
        <v>222</v>
      </c>
      <c r="P90" s="641">
        <f t="shared" si="124"/>
        <v>0</v>
      </c>
      <c r="Q90" s="643">
        <f t="shared" si="124"/>
        <v>222</v>
      </c>
      <c r="R90" s="641">
        <f t="shared" ref="R90:V90" si="125">+R87+R88+R89</f>
        <v>52</v>
      </c>
      <c r="S90" s="642">
        <f t="shared" si="125"/>
        <v>307</v>
      </c>
      <c r="T90" s="643">
        <f t="shared" si="125"/>
        <v>359</v>
      </c>
      <c r="U90" s="641">
        <f t="shared" si="125"/>
        <v>0</v>
      </c>
      <c r="V90" s="643">
        <f t="shared" si="125"/>
        <v>359</v>
      </c>
      <c r="W90" s="644">
        <f>IF(Q90=0,0,((V90/Q90)-1)*100)</f>
        <v>61.7117117117117</v>
      </c>
    </row>
    <row r="91" spans="12:23" ht="14.25" thickTop="1" thickBot="1" x14ac:dyDescent="0.25">
      <c r="L91" s="619" t="s">
        <v>13</v>
      </c>
      <c r="M91" s="635">
        <v>33</v>
      </c>
      <c r="N91" s="636">
        <v>74</v>
      </c>
      <c r="O91" s="645">
        <f t="shared" ref="O91" si="126">+M91+N91</f>
        <v>107</v>
      </c>
      <c r="P91" s="638">
        <v>0</v>
      </c>
      <c r="Q91" s="637">
        <f>O91+P91</f>
        <v>107</v>
      </c>
      <c r="R91" s="635">
        <v>23</v>
      </c>
      <c r="S91" s="636">
        <v>69</v>
      </c>
      <c r="T91" s="645">
        <f t="shared" ref="T91" si="127">+R91+S91</f>
        <v>92</v>
      </c>
      <c r="U91" s="638">
        <v>0</v>
      </c>
      <c r="V91" s="637">
        <f>T91+U91</f>
        <v>92</v>
      </c>
      <c r="W91" s="639">
        <f t="shared" ref="W91" si="128">IF(Q91=0,0,((V91/Q91)-1)*100)</f>
        <v>-14.018691588785048</v>
      </c>
    </row>
    <row r="92" spans="12:23" ht="14.25" thickTop="1" thickBot="1" x14ac:dyDescent="0.25">
      <c r="L92" s="640" t="s">
        <v>67</v>
      </c>
      <c r="M92" s="641">
        <f>+M90+M91</f>
        <v>131</v>
      </c>
      <c r="N92" s="642">
        <f t="shared" ref="N92:V92" si="129">+N90+N91</f>
        <v>198</v>
      </c>
      <c r="O92" s="643">
        <f t="shared" si="129"/>
        <v>329</v>
      </c>
      <c r="P92" s="641">
        <f t="shared" si="129"/>
        <v>0</v>
      </c>
      <c r="Q92" s="643">
        <f t="shared" si="129"/>
        <v>329</v>
      </c>
      <c r="R92" s="641">
        <f t="shared" si="129"/>
        <v>75</v>
      </c>
      <c r="S92" s="642">
        <f t="shared" si="129"/>
        <v>376</v>
      </c>
      <c r="T92" s="643">
        <f t="shared" si="129"/>
        <v>451</v>
      </c>
      <c r="U92" s="641">
        <f t="shared" si="129"/>
        <v>0</v>
      </c>
      <c r="V92" s="643">
        <f t="shared" si="129"/>
        <v>451</v>
      </c>
      <c r="W92" s="644">
        <f>IF(Q92=0,0,((V92/Q92)-1)*100)</f>
        <v>37.08206686930091</v>
      </c>
    </row>
    <row r="93" spans="12:23" ht="13.5" thickTop="1" x14ac:dyDescent="0.2">
      <c r="L93" s="619" t="s">
        <v>14</v>
      </c>
      <c r="M93" s="635">
        <v>11</v>
      </c>
      <c r="N93" s="636">
        <v>30</v>
      </c>
      <c r="O93" s="637">
        <f>+M93+N93</f>
        <v>41</v>
      </c>
      <c r="P93" s="638">
        <v>0</v>
      </c>
      <c r="Q93" s="637">
        <f>O93+P93</f>
        <v>41</v>
      </c>
      <c r="R93" s="635"/>
      <c r="S93" s="636"/>
      <c r="T93" s="637"/>
      <c r="U93" s="638"/>
      <c r="V93" s="637"/>
      <c r="W93" s="639"/>
    </row>
    <row r="94" spans="12:23" ht="13.5" thickBot="1" x14ac:dyDescent="0.25">
      <c r="L94" s="619" t="s">
        <v>15</v>
      </c>
      <c r="M94" s="635">
        <v>13</v>
      </c>
      <c r="N94" s="636">
        <v>71</v>
      </c>
      <c r="O94" s="646">
        <f>+M94+N94</f>
        <v>84</v>
      </c>
      <c r="P94" s="638">
        <v>0</v>
      </c>
      <c r="Q94" s="637">
        <f>O94+P94</f>
        <v>84</v>
      </c>
      <c r="R94" s="635"/>
      <c r="S94" s="636"/>
      <c r="T94" s="646"/>
      <c r="U94" s="638"/>
      <c r="V94" s="637"/>
      <c r="W94" s="639"/>
    </row>
    <row r="95" spans="12:23" ht="14.25" thickTop="1" thickBot="1" x14ac:dyDescent="0.25">
      <c r="L95" s="640" t="s">
        <v>61</v>
      </c>
      <c r="M95" s="641">
        <f t="shared" ref="M95:Q95" si="130">+M91+M93+M94</f>
        <v>57</v>
      </c>
      <c r="N95" s="642">
        <f t="shared" si="130"/>
        <v>175</v>
      </c>
      <c r="O95" s="643">
        <f t="shared" si="130"/>
        <v>232</v>
      </c>
      <c r="P95" s="641">
        <f t="shared" si="130"/>
        <v>0</v>
      </c>
      <c r="Q95" s="643">
        <f t="shared" si="130"/>
        <v>232</v>
      </c>
      <c r="R95" s="641"/>
      <c r="S95" s="642"/>
      <c r="T95" s="643"/>
      <c r="U95" s="641"/>
      <c r="V95" s="643"/>
      <c r="W95" s="644"/>
    </row>
    <row r="96" spans="12:23" ht="13.5" thickTop="1" x14ac:dyDescent="0.2">
      <c r="L96" s="619" t="s">
        <v>16</v>
      </c>
      <c r="M96" s="635">
        <v>3</v>
      </c>
      <c r="N96" s="636">
        <v>60</v>
      </c>
      <c r="O96" s="637">
        <f>+M96+N96</f>
        <v>63</v>
      </c>
      <c r="P96" s="638">
        <v>0</v>
      </c>
      <c r="Q96" s="637">
        <f>O96+P96</f>
        <v>63</v>
      </c>
      <c r="R96" s="635"/>
      <c r="S96" s="636"/>
      <c r="T96" s="637"/>
      <c r="U96" s="638"/>
      <c r="V96" s="637"/>
      <c r="W96" s="639"/>
    </row>
    <row r="97" spans="1:23" x14ac:dyDescent="0.2">
      <c r="L97" s="619" t="s">
        <v>17</v>
      </c>
      <c r="M97" s="635">
        <v>3</v>
      </c>
      <c r="N97" s="636">
        <v>65</v>
      </c>
      <c r="O97" s="637">
        <f>+M97+N97</f>
        <v>68</v>
      </c>
      <c r="P97" s="638">
        <v>0</v>
      </c>
      <c r="Q97" s="637">
        <f>O97+P97</f>
        <v>68</v>
      </c>
      <c r="R97" s="635"/>
      <c r="S97" s="636"/>
      <c r="T97" s="637"/>
      <c r="U97" s="638"/>
      <c r="V97" s="637"/>
      <c r="W97" s="639"/>
    </row>
    <row r="98" spans="1:23" ht="13.5" thickBot="1" x14ac:dyDescent="0.25">
      <c r="L98" s="619" t="s">
        <v>18</v>
      </c>
      <c r="M98" s="635">
        <v>8</v>
      </c>
      <c r="N98" s="636">
        <v>64</v>
      </c>
      <c r="O98" s="647">
        <f>+M98+N98</f>
        <v>72</v>
      </c>
      <c r="P98" s="648">
        <v>0</v>
      </c>
      <c r="Q98" s="647">
        <f>O98+P98</f>
        <v>72</v>
      </c>
      <c r="R98" s="635"/>
      <c r="S98" s="636"/>
      <c r="T98" s="647"/>
      <c r="U98" s="648"/>
      <c r="V98" s="647"/>
      <c r="W98" s="639"/>
    </row>
    <row r="99" spans="1:23" ht="14.25" thickTop="1" thickBot="1" x14ac:dyDescent="0.25">
      <c r="A99" s="507" t="str">
        <f>IF(ISERROR(F99/G99)," ",IF(F99/G99&gt;0.5,IF(F99/G99&lt;1.5," ","NOT OK"),"NOT OK"))</f>
        <v xml:space="preserve"> </v>
      </c>
      <c r="L99" s="649" t="s">
        <v>19</v>
      </c>
      <c r="M99" s="650">
        <f t="shared" ref="M99:Q99" si="131">+M96+M97+M98</f>
        <v>14</v>
      </c>
      <c r="N99" s="650">
        <f t="shared" si="131"/>
        <v>189</v>
      </c>
      <c r="O99" s="651">
        <f t="shared" si="131"/>
        <v>203</v>
      </c>
      <c r="P99" s="652">
        <f t="shared" si="131"/>
        <v>0</v>
      </c>
      <c r="Q99" s="651">
        <f t="shared" si="131"/>
        <v>203</v>
      </c>
      <c r="R99" s="650"/>
      <c r="S99" s="650"/>
      <c r="T99" s="651"/>
      <c r="U99" s="652"/>
      <c r="V99" s="651"/>
      <c r="W99" s="653"/>
    </row>
    <row r="100" spans="1:23" ht="13.5" thickTop="1" x14ac:dyDescent="0.2">
      <c r="L100" s="619" t="s">
        <v>21</v>
      </c>
      <c r="M100" s="635">
        <v>2</v>
      </c>
      <c r="N100" s="636">
        <v>84</v>
      </c>
      <c r="O100" s="647">
        <f>+M100+N100</f>
        <v>86</v>
      </c>
      <c r="P100" s="654">
        <v>0</v>
      </c>
      <c r="Q100" s="647">
        <f>O100+P100</f>
        <v>86</v>
      </c>
      <c r="R100" s="635"/>
      <c r="S100" s="636"/>
      <c r="T100" s="647"/>
      <c r="U100" s="654"/>
      <c r="V100" s="647"/>
      <c r="W100" s="639"/>
    </row>
    <row r="101" spans="1:23" x14ac:dyDescent="0.2">
      <c r="L101" s="619" t="s">
        <v>22</v>
      </c>
      <c r="M101" s="635">
        <v>6</v>
      </c>
      <c r="N101" s="636">
        <v>70</v>
      </c>
      <c r="O101" s="647">
        <f t="shared" ref="O101" si="132">+M101+N101</f>
        <v>76</v>
      </c>
      <c r="P101" s="638">
        <v>0</v>
      </c>
      <c r="Q101" s="647">
        <f>O101+P101</f>
        <v>76</v>
      </c>
      <c r="R101" s="635"/>
      <c r="S101" s="636"/>
      <c r="T101" s="647"/>
      <c r="U101" s="638"/>
      <c r="V101" s="647"/>
      <c r="W101" s="639"/>
    </row>
    <row r="102" spans="1:23" ht="13.5" thickBot="1" x14ac:dyDescent="0.25">
      <c r="L102" s="619" t="s">
        <v>23</v>
      </c>
      <c r="M102" s="635">
        <v>9</v>
      </c>
      <c r="N102" s="636">
        <v>74</v>
      </c>
      <c r="O102" s="647">
        <f>+M102+N102</f>
        <v>83</v>
      </c>
      <c r="P102" s="638">
        <v>0</v>
      </c>
      <c r="Q102" s="647">
        <f>O102+P102</f>
        <v>83</v>
      </c>
      <c r="R102" s="635"/>
      <c r="S102" s="636"/>
      <c r="T102" s="647"/>
      <c r="U102" s="638"/>
      <c r="V102" s="647"/>
      <c r="W102" s="639"/>
    </row>
    <row r="103" spans="1:23" ht="14.25" thickTop="1" thickBot="1" x14ac:dyDescent="0.25">
      <c r="L103" s="640" t="s">
        <v>40</v>
      </c>
      <c r="M103" s="641">
        <f t="shared" ref="M103:Q103" si="133">+M100+M101+M102</f>
        <v>17</v>
      </c>
      <c r="N103" s="642">
        <f t="shared" si="133"/>
        <v>228</v>
      </c>
      <c r="O103" s="643">
        <f t="shared" si="133"/>
        <v>245</v>
      </c>
      <c r="P103" s="641">
        <f t="shared" si="133"/>
        <v>0</v>
      </c>
      <c r="Q103" s="643">
        <f t="shared" si="133"/>
        <v>245</v>
      </c>
      <c r="R103" s="641"/>
      <c r="S103" s="642"/>
      <c r="T103" s="643"/>
      <c r="U103" s="641"/>
      <c r="V103" s="643"/>
      <c r="W103" s="644"/>
    </row>
    <row r="104" spans="1:23" ht="14.25" thickTop="1" thickBot="1" x14ac:dyDescent="0.25">
      <c r="L104" s="640" t="s">
        <v>63</v>
      </c>
      <c r="M104" s="641">
        <f t="shared" ref="M104:Q104" si="134">+M90+M95+M99+M103</f>
        <v>186</v>
      </c>
      <c r="N104" s="642">
        <f t="shared" si="134"/>
        <v>716</v>
      </c>
      <c r="O104" s="655">
        <f t="shared" si="134"/>
        <v>902</v>
      </c>
      <c r="P104" s="641">
        <f t="shared" si="134"/>
        <v>0</v>
      </c>
      <c r="Q104" s="655">
        <f t="shared" si="134"/>
        <v>902</v>
      </c>
      <c r="R104" s="641"/>
      <c r="S104" s="642"/>
      <c r="T104" s="655"/>
      <c r="U104" s="641"/>
      <c r="V104" s="655"/>
      <c r="W104" s="644"/>
    </row>
    <row r="105" spans="1:23" ht="14.25" thickTop="1" thickBot="1" x14ac:dyDescent="0.25">
      <c r="L105" s="656" t="s">
        <v>60</v>
      </c>
      <c r="M105" s="615"/>
      <c r="N105" s="615"/>
      <c r="O105" s="615"/>
      <c r="P105" s="615"/>
      <c r="Q105" s="615"/>
      <c r="R105" s="615"/>
      <c r="S105" s="615"/>
      <c r="T105" s="615"/>
      <c r="U105" s="615"/>
      <c r="V105" s="615"/>
      <c r="W105" s="615"/>
    </row>
    <row r="106" spans="1:23" ht="13.5" thickTop="1" x14ac:dyDescent="0.2">
      <c r="L106" s="783" t="s">
        <v>41</v>
      </c>
      <c r="M106" s="784"/>
      <c r="N106" s="784"/>
      <c r="O106" s="784"/>
      <c r="P106" s="784"/>
      <c r="Q106" s="784"/>
      <c r="R106" s="784"/>
      <c r="S106" s="784"/>
      <c r="T106" s="784"/>
      <c r="U106" s="784"/>
      <c r="V106" s="784"/>
      <c r="W106" s="785"/>
    </row>
    <row r="107" spans="1:23" ht="13.5" thickBot="1" x14ac:dyDescent="0.25">
      <c r="L107" s="765" t="s">
        <v>44</v>
      </c>
      <c r="M107" s="766"/>
      <c r="N107" s="766"/>
      <c r="O107" s="766"/>
      <c r="P107" s="766"/>
      <c r="Q107" s="766"/>
      <c r="R107" s="766"/>
      <c r="S107" s="766"/>
      <c r="T107" s="766"/>
      <c r="U107" s="766"/>
      <c r="V107" s="766"/>
      <c r="W107" s="767"/>
    </row>
    <row r="108" spans="1:23" ht="14.25" thickTop="1" thickBot="1" x14ac:dyDescent="0.25">
      <c r="L108" s="614"/>
      <c r="M108" s="615"/>
      <c r="N108" s="615"/>
      <c r="O108" s="615"/>
      <c r="P108" s="615"/>
      <c r="Q108" s="615"/>
      <c r="R108" s="615"/>
      <c r="S108" s="615"/>
      <c r="T108" s="615"/>
      <c r="U108" s="615"/>
      <c r="V108" s="615"/>
      <c r="W108" s="616" t="s">
        <v>34</v>
      </c>
    </row>
    <row r="109" spans="1:23" ht="14.25" thickTop="1" thickBot="1" x14ac:dyDescent="0.25">
      <c r="L109" s="617"/>
      <c r="M109" s="780" t="s">
        <v>64</v>
      </c>
      <c r="N109" s="781"/>
      <c r="O109" s="781"/>
      <c r="P109" s="781"/>
      <c r="Q109" s="782"/>
      <c r="R109" s="780" t="s">
        <v>65</v>
      </c>
      <c r="S109" s="781"/>
      <c r="T109" s="781"/>
      <c r="U109" s="781"/>
      <c r="V109" s="782"/>
      <c r="W109" s="618" t="s">
        <v>2</v>
      </c>
    </row>
    <row r="110" spans="1:23" ht="13.5" thickTop="1" x14ac:dyDescent="0.2">
      <c r="L110" s="619" t="s">
        <v>3</v>
      </c>
      <c r="M110" s="620"/>
      <c r="N110" s="614"/>
      <c r="O110" s="621"/>
      <c r="P110" s="622"/>
      <c r="Q110" s="621"/>
      <c r="R110" s="620"/>
      <c r="S110" s="614"/>
      <c r="T110" s="621"/>
      <c r="U110" s="622"/>
      <c r="V110" s="621"/>
      <c r="W110" s="623" t="s">
        <v>4</v>
      </c>
    </row>
    <row r="111" spans="1:23" ht="13.5" thickBot="1" x14ac:dyDescent="0.25">
      <c r="L111" s="624"/>
      <c r="M111" s="625" t="s">
        <v>35</v>
      </c>
      <c r="N111" s="626" t="s">
        <v>36</v>
      </c>
      <c r="O111" s="627" t="s">
        <v>37</v>
      </c>
      <c r="P111" s="628" t="s">
        <v>32</v>
      </c>
      <c r="Q111" s="627" t="s">
        <v>7</v>
      </c>
      <c r="R111" s="625" t="s">
        <v>35</v>
      </c>
      <c r="S111" s="626" t="s">
        <v>36</v>
      </c>
      <c r="T111" s="627" t="s">
        <v>37</v>
      </c>
      <c r="U111" s="628" t="s">
        <v>32</v>
      </c>
      <c r="V111" s="627" t="s">
        <v>7</v>
      </c>
      <c r="W111" s="657"/>
    </row>
    <row r="112" spans="1:23" ht="5.25" customHeight="1" thickTop="1" x14ac:dyDescent="0.2">
      <c r="L112" s="619"/>
      <c r="M112" s="630"/>
      <c r="N112" s="631"/>
      <c r="O112" s="632"/>
      <c r="P112" s="633"/>
      <c r="Q112" s="632"/>
      <c r="R112" s="630"/>
      <c r="S112" s="631"/>
      <c r="T112" s="632"/>
      <c r="U112" s="633"/>
      <c r="V112" s="632"/>
      <c r="W112" s="634"/>
    </row>
    <row r="113" spans="1:23" x14ac:dyDescent="0.2">
      <c r="L113" s="619" t="s">
        <v>10</v>
      </c>
      <c r="M113" s="635">
        <v>31</v>
      </c>
      <c r="N113" s="636">
        <v>89</v>
      </c>
      <c r="O113" s="637">
        <f>M113+N113</f>
        <v>120</v>
      </c>
      <c r="P113" s="638">
        <v>0</v>
      </c>
      <c r="Q113" s="637">
        <f>O113+P113</f>
        <v>120</v>
      </c>
      <c r="R113" s="635">
        <v>21</v>
      </c>
      <c r="S113" s="636">
        <v>90</v>
      </c>
      <c r="T113" s="637">
        <f>R113+S113</f>
        <v>111</v>
      </c>
      <c r="U113" s="638">
        <v>0</v>
      </c>
      <c r="V113" s="637">
        <f>T113+U113</f>
        <v>111</v>
      </c>
      <c r="W113" s="639">
        <f>IF(Q113=0,0,((V113/Q113)-1)*100)</f>
        <v>-7.4999999999999956</v>
      </c>
    </row>
    <row r="114" spans="1:23" x14ac:dyDescent="0.2">
      <c r="L114" s="619" t="s">
        <v>11</v>
      </c>
      <c r="M114" s="635">
        <v>34</v>
      </c>
      <c r="N114" s="636">
        <v>125</v>
      </c>
      <c r="O114" s="637">
        <f>M114+N114</f>
        <v>159</v>
      </c>
      <c r="P114" s="638">
        <v>0</v>
      </c>
      <c r="Q114" s="637">
        <f>O114+P114</f>
        <v>159</v>
      </c>
      <c r="R114" s="635">
        <v>28</v>
      </c>
      <c r="S114" s="636">
        <v>124</v>
      </c>
      <c r="T114" s="637">
        <f>R114+S114</f>
        <v>152</v>
      </c>
      <c r="U114" s="638">
        <v>0</v>
      </c>
      <c r="V114" s="637">
        <f>T114+U114</f>
        <v>152</v>
      </c>
      <c r="W114" s="639">
        <f>IF(Q114=0,0,((V114/Q114)-1)*100)</f>
        <v>-4.4025157232704393</v>
      </c>
    </row>
    <row r="115" spans="1:23" ht="13.5" thickBot="1" x14ac:dyDescent="0.25">
      <c r="L115" s="624" t="s">
        <v>12</v>
      </c>
      <c r="M115" s="635">
        <v>38</v>
      </c>
      <c r="N115" s="636">
        <v>161</v>
      </c>
      <c r="O115" s="637">
        <f>M115+N115</f>
        <v>199</v>
      </c>
      <c r="P115" s="638">
        <v>0</v>
      </c>
      <c r="Q115" s="637">
        <f t="shared" ref="Q115" si="135">O115+P115</f>
        <v>199</v>
      </c>
      <c r="R115" s="635">
        <v>35</v>
      </c>
      <c r="S115" s="636">
        <v>137</v>
      </c>
      <c r="T115" s="637">
        <f>R115+S115</f>
        <v>172</v>
      </c>
      <c r="U115" s="638">
        <v>0</v>
      </c>
      <c r="V115" s="637">
        <f t="shared" ref="V115" si="136">T115+U115</f>
        <v>172</v>
      </c>
      <c r="W115" s="639">
        <f>IF(Q115=0,0,((V115/Q115)-1)*100)</f>
        <v>-13.567839195979904</v>
      </c>
    </row>
    <row r="116" spans="1:23" ht="14.25" thickTop="1" thickBot="1" x14ac:dyDescent="0.25">
      <c r="L116" s="640" t="s">
        <v>38</v>
      </c>
      <c r="M116" s="641">
        <f t="shared" ref="M116:Q116" si="137">+M113+M114+M115</f>
        <v>103</v>
      </c>
      <c r="N116" s="642">
        <f t="shared" si="137"/>
        <v>375</v>
      </c>
      <c r="O116" s="643">
        <f t="shared" si="137"/>
        <v>478</v>
      </c>
      <c r="P116" s="641">
        <f t="shared" si="137"/>
        <v>0</v>
      </c>
      <c r="Q116" s="643">
        <f t="shared" si="137"/>
        <v>478</v>
      </c>
      <c r="R116" s="641">
        <f t="shared" ref="R116:V116" si="138">+R113+R114+R115</f>
        <v>84</v>
      </c>
      <c r="S116" s="642">
        <f t="shared" si="138"/>
        <v>351</v>
      </c>
      <c r="T116" s="643">
        <f t="shared" si="138"/>
        <v>435</v>
      </c>
      <c r="U116" s="641">
        <f t="shared" si="138"/>
        <v>0</v>
      </c>
      <c r="V116" s="643">
        <f t="shared" si="138"/>
        <v>435</v>
      </c>
      <c r="W116" s="644">
        <f>IF(Q116=0,0,((V116/Q116)-1)*100)</f>
        <v>-8.9958158995815936</v>
      </c>
    </row>
    <row r="117" spans="1:23" ht="14.25" thickTop="1" thickBot="1" x14ac:dyDescent="0.25">
      <c r="L117" s="619" t="s">
        <v>13</v>
      </c>
      <c r="M117" s="635">
        <v>34</v>
      </c>
      <c r="N117" s="636">
        <v>216</v>
      </c>
      <c r="O117" s="637">
        <f>M117+N117</f>
        <v>250</v>
      </c>
      <c r="P117" s="638">
        <v>0</v>
      </c>
      <c r="Q117" s="637">
        <f>O117+P117</f>
        <v>250</v>
      </c>
      <c r="R117" s="635">
        <v>27</v>
      </c>
      <c r="S117" s="636">
        <v>154</v>
      </c>
      <c r="T117" s="637">
        <f>R117+S117</f>
        <v>181</v>
      </c>
      <c r="U117" s="638">
        <v>0</v>
      </c>
      <c r="V117" s="637">
        <f>T117+U117</f>
        <v>181</v>
      </c>
      <c r="W117" s="639">
        <f t="shared" ref="W117" si="139">IF(Q117=0,0,((V117/Q117)-1)*100)</f>
        <v>-27.6</v>
      </c>
    </row>
    <row r="118" spans="1:23" ht="14.25" thickTop="1" thickBot="1" x14ac:dyDescent="0.25">
      <c r="L118" s="640" t="s">
        <v>67</v>
      </c>
      <c r="M118" s="641">
        <f>+M116+M117</f>
        <v>137</v>
      </c>
      <c r="N118" s="642">
        <f t="shared" ref="N118" si="140">+N116+N117</f>
        <v>591</v>
      </c>
      <c r="O118" s="643">
        <f t="shared" ref="O118" si="141">+O116+O117</f>
        <v>728</v>
      </c>
      <c r="P118" s="641">
        <f t="shared" ref="P118" si="142">+P116+P117</f>
        <v>0</v>
      </c>
      <c r="Q118" s="643">
        <f t="shared" ref="Q118" si="143">+Q116+Q117</f>
        <v>728</v>
      </c>
      <c r="R118" s="641">
        <f t="shared" ref="R118" si="144">+R116+R117</f>
        <v>111</v>
      </c>
      <c r="S118" s="642">
        <f t="shared" ref="S118" si="145">+S116+S117</f>
        <v>505</v>
      </c>
      <c r="T118" s="643">
        <f t="shared" ref="T118" si="146">+T116+T117</f>
        <v>616</v>
      </c>
      <c r="U118" s="641">
        <f t="shared" ref="U118" si="147">+U116+U117</f>
        <v>0</v>
      </c>
      <c r="V118" s="643">
        <f t="shared" ref="V118" si="148">+V116+V117</f>
        <v>616</v>
      </c>
      <c r="W118" s="644">
        <f>IF(Q118=0,0,((V118/Q118)-1)*100)</f>
        <v>-15.384615384615385</v>
      </c>
    </row>
    <row r="119" spans="1:23" ht="13.5" thickTop="1" x14ac:dyDescent="0.2">
      <c r="L119" s="619" t="s">
        <v>14</v>
      </c>
      <c r="M119" s="635">
        <v>33</v>
      </c>
      <c r="N119" s="636">
        <v>210</v>
      </c>
      <c r="O119" s="637">
        <f>M119+N119</f>
        <v>243</v>
      </c>
      <c r="P119" s="638">
        <v>0</v>
      </c>
      <c r="Q119" s="637">
        <f>O119+P119</f>
        <v>243</v>
      </c>
      <c r="R119" s="635"/>
      <c r="S119" s="636"/>
      <c r="T119" s="637"/>
      <c r="U119" s="638"/>
      <c r="V119" s="637"/>
      <c r="W119" s="639"/>
    </row>
    <row r="120" spans="1:23" ht="13.5" thickBot="1" x14ac:dyDescent="0.25">
      <c r="L120" s="619" t="s">
        <v>15</v>
      </c>
      <c r="M120" s="635">
        <v>35</v>
      </c>
      <c r="N120" s="636">
        <v>195</v>
      </c>
      <c r="O120" s="637">
        <f>M120+N120</f>
        <v>230</v>
      </c>
      <c r="P120" s="638">
        <v>0</v>
      </c>
      <c r="Q120" s="637">
        <f>O120+P120</f>
        <v>230</v>
      </c>
      <c r="R120" s="635"/>
      <c r="S120" s="636"/>
      <c r="T120" s="637"/>
      <c r="U120" s="638"/>
      <c r="V120" s="637"/>
      <c r="W120" s="639"/>
    </row>
    <row r="121" spans="1:23" ht="14.25" thickTop="1" thickBot="1" x14ac:dyDescent="0.25">
      <c r="L121" s="640" t="s">
        <v>61</v>
      </c>
      <c r="M121" s="641">
        <f t="shared" ref="M121:Q121" si="149">+M117+M119+M120</f>
        <v>102</v>
      </c>
      <c r="N121" s="642">
        <f t="shared" si="149"/>
        <v>621</v>
      </c>
      <c r="O121" s="643">
        <f t="shared" si="149"/>
        <v>723</v>
      </c>
      <c r="P121" s="641">
        <f t="shared" si="149"/>
        <v>0</v>
      </c>
      <c r="Q121" s="643">
        <f t="shared" si="149"/>
        <v>723</v>
      </c>
      <c r="R121" s="641"/>
      <c r="S121" s="642"/>
      <c r="T121" s="643"/>
      <c r="U121" s="641"/>
      <c r="V121" s="643"/>
      <c r="W121" s="644"/>
    </row>
    <row r="122" spans="1:23" ht="13.5" thickTop="1" x14ac:dyDescent="0.2">
      <c r="L122" s="619" t="s">
        <v>16</v>
      </c>
      <c r="M122" s="635">
        <v>26</v>
      </c>
      <c r="N122" s="636">
        <v>71</v>
      </c>
      <c r="O122" s="637">
        <f>SUM(M122:N122)</f>
        <v>97</v>
      </c>
      <c r="P122" s="638">
        <v>0</v>
      </c>
      <c r="Q122" s="637">
        <f>O122+P122</f>
        <v>97</v>
      </c>
      <c r="R122" s="635"/>
      <c r="S122" s="636"/>
      <c r="T122" s="637"/>
      <c r="U122" s="638"/>
      <c r="V122" s="637"/>
      <c r="W122" s="639"/>
    </row>
    <row r="123" spans="1:23" x14ac:dyDescent="0.2">
      <c r="L123" s="619" t="s">
        <v>17</v>
      </c>
      <c r="M123" s="635">
        <v>20</v>
      </c>
      <c r="N123" s="636">
        <v>85</v>
      </c>
      <c r="O123" s="637">
        <f>SUM(M123:N123)</f>
        <v>105</v>
      </c>
      <c r="P123" s="638">
        <v>0</v>
      </c>
      <c r="Q123" s="637">
        <f>O123+P123</f>
        <v>105</v>
      </c>
      <c r="R123" s="635"/>
      <c r="S123" s="636"/>
      <c r="T123" s="637"/>
      <c r="U123" s="638"/>
      <c r="V123" s="637"/>
      <c r="W123" s="639"/>
    </row>
    <row r="124" spans="1:23" ht="13.5" thickBot="1" x14ac:dyDescent="0.25">
      <c r="L124" s="619" t="s">
        <v>18</v>
      </c>
      <c r="M124" s="635">
        <v>20</v>
      </c>
      <c r="N124" s="636">
        <v>80</v>
      </c>
      <c r="O124" s="647">
        <f>SUM(M124:N124)</f>
        <v>100</v>
      </c>
      <c r="P124" s="648">
        <v>0</v>
      </c>
      <c r="Q124" s="647">
        <f>O124+P124</f>
        <v>100</v>
      </c>
      <c r="R124" s="635"/>
      <c r="S124" s="636"/>
      <c r="T124" s="647"/>
      <c r="U124" s="648"/>
      <c r="V124" s="647"/>
      <c r="W124" s="639"/>
    </row>
    <row r="125" spans="1:23" ht="14.25" thickTop="1" thickBot="1" x14ac:dyDescent="0.25">
      <c r="A125" s="507" t="str">
        <f>IF(ISERROR(F125/G125)," ",IF(F125/G125&gt;0.5,IF(F125/G125&lt;1.5," ","NOT OK"),"NOT OK"))</f>
        <v xml:space="preserve"> </v>
      </c>
      <c r="L125" s="649" t="s">
        <v>19</v>
      </c>
      <c r="M125" s="650">
        <f t="shared" ref="M125:Q125" si="150">+M122+M123+M124</f>
        <v>66</v>
      </c>
      <c r="N125" s="650">
        <f t="shared" si="150"/>
        <v>236</v>
      </c>
      <c r="O125" s="651">
        <f t="shared" si="150"/>
        <v>302</v>
      </c>
      <c r="P125" s="652">
        <f t="shared" si="150"/>
        <v>0</v>
      </c>
      <c r="Q125" s="651">
        <f t="shared" si="150"/>
        <v>302</v>
      </c>
      <c r="R125" s="650"/>
      <c r="S125" s="650"/>
      <c r="T125" s="651"/>
      <c r="U125" s="652"/>
      <c r="V125" s="651"/>
      <c r="W125" s="653"/>
    </row>
    <row r="126" spans="1:23" ht="13.5" thickTop="1" x14ac:dyDescent="0.2">
      <c r="A126" s="658"/>
      <c r="K126" s="658"/>
      <c r="L126" s="619" t="s">
        <v>21</v>
      </c>
      <c r="M126" s="635">
        <v>27</v>
      </c>
      <c r="N126" s="636">
        <v>93</v>
      </c>
      <c r="O126" s="647">
        <f>SUM(M126:N126)</f>
        <v>120</v>
      </c>
      <c r="P126" s="654">
        <v>0</v>
      </c>
      <c r="Q126" s="647">
        <f>O126+P126</f>
        <v>120</v>
      </c>
      <c r="R126" s="635"/>
      <c r="S126" s="636"/>
      <c r="T126" s="647"/>
      <c r="U126" s="654"/>
      <c r="V126" s="647"/>
      <c r="W126" s="639"/>
    </row>
    <row r="127" spans="1:23" x14ac:dyDescent="0.2">
      <c r="A127" s="658"/>
      <c r="K127" s="658"/>
      <c r="L127" s="619" t="s">
        <v>22</v>
      </c>
      <c r="M127" s="635">
        <v>34</v>
      </c>
      <c r="N127" s="636">
        <v>83</v>
      </c>
      <c r="O127" s="647">
        <f>SUM(M127:N127)</f>
        <v>117</v>
      </c>
      <c r="P127" s="638">
        <v>0</v>
      </c>
      <c r="Q127" s="647">
        <f>O127+P127</f>
        <v>117</v>
      </c>
      <c r="R127" s="635"/>
      <c r="S127" s="636"/>
      <c r="T127" s="647"/>
      <c r="U127" s="638"/>
      <c r="V127" s="647"/>
      <c r="W127" s="639"/>
    </row>
    <row r="128" spans="1:23" ht="13.5" thickBot="1" x14ac:dyDescent="0.25">
      <c r="A128" s="658"/>
      <c r="K128" s="658"/>
      <c r="L128" s="619" t="s">
        <v>23</v>
      </c>
      <c r="M128" s="635">
        <v>27</v>
      </c>
      <c r="N128" s="636">
        <v>75</v>
      </c>
      <c r="O128" s="647">
        <f>SUM(M128:N128)</f>
        <v>102</v>
      </c>
      <c r="P128" s="638"/>
      <c r="Q128" s="647">
        <f>O128+P128</f>
        <v>102</v>
      </c>
      <c r="R128" s="635"/>
      <c r="S128" s="636"/>
      <c r="T128" s="647"/>
      <c r="U128" s="638"/>
      <c r="V128" s="647"/>
      <c r="W128" s="639"/>
    </row>
    <row r="129" spans="12:23" ht="14.25" thickTop="1" thickBot="1" x14ac:dyDescent="0.25">
      <c r="L129" s="640" t="s">
        <v>40</v>
      </c>
      <c r="M129" s="641">
        <f t="shared" ref="M129:Q129" si="151">+M126+M127+M128</f>
        <v>88</v>
      </c>
      <c r="N129" s="642">
        <f t="shared" si="151"/>
        <v>251</v>
      </c>
      <c r="O129" s="643">
        <f t="shared" si="151"/>
        <v>339</v>
      </c>
      <c r="P129" s="641">
        <f t="shared" si="151"/>
        <v>0</v>
      </c>
      <c r="Q129" s="643">
        <f t="shared" si="151"/>
        <v>339</v>
      </c>
      <c r="R129" s="641"/>
      <c r="S129" s="642"/>
      <c r="T129" s="643"/>
      <c r="U129" s="641"/>
      <c r="V129" s="643"/>
      <c r="W129" s="644"/>
    </row>
    <row r="130" spans="12:23" ht="14.25" thickTop="1" thickBot="1" x14ac:dyDescent="0.25">
      <c r="L130" s="640" t="s">
        <v>63</v>
      </c>
      <c r="M130" s="641">
        <f t="shared" ref="M130:Q130" si="152">+M116+M121+M125+M129</f>
        <v>359</v>
      </c>
      <c r="N130" s="642">
        <f t="shared" si="152"/>
        <v>1483</v>
      </c>
      <c r="O130" s="655">
        <f t="shared" si="152"/>
        <v>1842</v>
      </c>
      <c r="P130" s="641">
        <f t="shared" si="152"/>
        <v>0</v>
      </c>
      <c r="Q130" s="655">
        <f t="shared" si="152"/>
        <v>1842</v>
      </c>
      <c r="R130" s="641"/>
      <c r="S130" s="642"/>
      <c r="T130" s="655"/>
      <c r="U130" s="641"/>
      <c r="V130" s="655"/>
      <c r="W130" s="644"/>
    </row>
    <row r="131" spans="12:23" ht="14.25" thickTop="1" thickBot="1" x14ac:dyDescent="0.25">
      <c r="L131" s="656" t="s">
        <v>60</v>
      </c>
      <c r="M131" s="615"/>
      <c r="N131" s="615"/>
      <c r="O131" s="615"/>
      <c r="P131" s="615"/>
      <c r="Q131" s="615"/>
      <c r="R131" s="615"/>
      <c r="S131" s="615"/>
      <c r="T131" s="615"/>
      <c r="U131" s="615"/>
      <c r="V131" s="615"/>
      <c r="W131" s="615"/>
    </row>
    <row r="132" spans="12:23" ht="13.5" thickTop="1" x14ac:dyDescent="0.2">
      <c r="L132" s="783" t="s">
        <v>42</v>
      </c>
      <c r="M132" s="784"/>
      <c r="N132" s="784"/>
      <c r="O132" s="784"/>
      <c r="P132" s="784"/>
      <c r="Q132" s="784"/>
      <c r="R132" s="784"/>
      <c r="S132" s="784"/>
      <c r="T132" s="784"/>
      <c r="U132" s="784"/>
      <c r="V132" s="784"/>
      <c r="W132" s="785"/>
    </row>
    <row r="133" spans="12:23" ht="13.5" thickBot="1" x14ac:dyDescent="0.25">
      <c r="L133" s="765" t="s">
        <v>45</v>
      </c>
      <c r="M133" s="766"/>
      <c r="N133" s="766"/>
      <c r="O133" s="766"/>
      <c r="P133" s="766"/>
      <c r="Q133" s="766"/>
      <c r="R133" s="766"/>
      <c r="S133" s="766"/>
      <c r="T133" s="766"/>
      <c r="U133" s="766"/>
      <c r="V133" s="766"/>
      <c r="W133" s="767"/>
    </row>
    <row r="134" spans="12:23" ht="14.25" thickTop="1" thickBot="1" x14ac:dyDescent="0.25">
      <c r="L134" s="614"/>
      <c r="M134" s="615"/>
      <c r="N134" s="615"/>
      <c r="O134" s="615"/>
      <c r="P134" s="615"/>
      <c r="Q134" s="615"/>
      <c r="R134" s="615"/>
      <c r="S134" s="615"/>
      <c r="T134" s="615"/>
      <c r="U134" s="615"/>
      <c r="V134" s="615"/>
      <c r="W134" s="616" t="s">
        <v>34</v>
      </c>
    </row>
    <row r="135" spans="12:23" ht="14.25" thickTop="1" thickBot="1" x14ac:dyDescent="0.25">
      <c r="L135" s="617"/>
      <c r="M135" s="780" t="s">
        <v>64</v>
      </c>
      <c r="N135" s="781"/>
      <c r="O135" s="781"/>
      <c r="P135" s="781"/>
      <c r="Q135" s="782"/>
      <c r="R135" s="780" t="s">
        <v>65</v>
      </c>
      <c r="S135" s="781"/>
      <c r="T135" s="781"/>
      <c r="U135" s="781"/>
      <c r="V135" s="782"/>
      <c r="W135" s="618" t="s">
        <v>2</v>
      </c>
    </row>
    <row r="136" spans="12:23" ht="13.5" thickTop="1" x14ac:dyDescent="0.2">
      <c r="L136" s="619" t="s">
        <v>3</v>
      </c>
      <c r="M136" s="620"/>
      <c r="N136" s="614"/>
      <c r="O136" s="621"/>
      <c r="P136" s="622"/>
      <c r="Q136" s="661"/>
      <c r="R136" s="620"/>
      <c r="S136" s="614"/>
      <c r="T136" s="621"/>
      <c r="U136" s="622"/>
      <c r="V136" s="661"/>
      <c r="W136" s="623" t="s">
        <v>4</v>
      </c>
    </row>
    <row r="137" spans="12:23" ht="13.5" thickBot="1" x14ac:dyDescent="0.25">
      <c r="L137" s="624"/>
      <c r="M137" s="625" t="s">
        <v>35</v>
      </c>
      <c r="N137" s="626" t="s">
        <v>36</v>
      </c>
      <c r="O137" s="627" t="s">
        <v>37</v>
      </c>
      <c r="P137" s="628" t="s">
        <v>32</v>
      </c>
      <c r="Q137" s="662" t="s">
        <v>7</v>
      </c>
      <c r="R137" s="625" t="s">
        <v>35</v>
      </c>
      <c r="S137" s="626" t="s">
        <v>36</v>
      </c>
      <c r="T137" s="627" t="s">
        <v>37</v>
      </c>
      <c r="U137" s="628" t="s">
        <v>32</v>
      </c>
      <c r="V137" s="662" t="s">
        <v>7</v>
      </c>
      <c r="W137" s="657"/>
    </row>
    <row r="138" spans="12:23" ht="5.25" customHeight="1" thickTop="1" x14ac:dyDescent="0.2">
      <c r="L138" s="619"/>
      <c r="M138" s="630"/>
      <c r="N138" s="631"/>
      <c r="O138" s="632"/>
      <c r="P138" s="633"/>
      <c r="Q138" s="663"/>
      <c r="R138" s="630"/>
      <c r="S138" s="631"/>
      <c r="T138" s="632"/>
      <c r="U138" s="633"/>
      <c r="V138" s="663"/>
      <c r="W138" s="634"/>
    </row>
    <row r="139" spans="12:23" x14ac:dyDescent="0.2">
      <c r="L139" s="619" t="s">
        <v>10</v>
      </c>
      <c r="M139" s="635">
        <f t="shared" ref="M139:N141" si="153">+M87+M113</f>
        <v>60</v>
      </c>
      <c r="N139" s="636">
        <f t="shared" si="153"/>
        <v>116</v>
      </c>
      <c r="O139" s="637">
        <f>M139+N139</f>
        <v>176</v>
      </c>
      <c r="P139" s="638">
        <f>+P87+P113</f>
        <v>0</v>
      </c>
      <c r="Q139" s="664">
        <f>O139+P139</f>
        <v>176</v>
      </c>
      <c r="R139" s="635">
        <f t="shared" ref="R139:S141" si="154">+R87+R113</f>
        <v>35</v>
      </c>
      <c r="S139" s="636">
        <f t="shared" si="154"/>
        <v>162</v>
      </c>
      <c r="T139" s="637">
        <f>R139+S139</f>
        <v>197</v>
      </c>
      <c r="U139" s="638">
        <f>+U87+U113</f>
        <v>0</v>
      </c>
      <c r="V139" s="664">
        <f>T139+U139</f>
        <v>197</v>
      </c>
      <c r="W139" s="639">
        <f>IF(Q139=0,0,((V139/Q139)-1)*100)</f>
        <v>11.931818181818187</v>
      </c>
    </row>
    <row r="140" spans="12:23" x14ac:dyDescent="0.2">
      <c r="L140" s="619" t="s">
        <v>11</v>
      </c>
      <c r="M140" s="635">
        <f t="shared" si="153"/>
        <v>73</v>
      </c>
      <c r="N140" s="636">
        <f t="shared" si="153"/>
        <v>163</v>
      </c>
      <c r="O140" s="637">
        <f>M140+N140</f>
        <v>236</v>
      </c>
      <c r="P140" s="638">
        <f>+P88+P114</f>
        <v>0</v>
      </c>
      <c r="Q140" s="664">
        <f>O140+P140</f>
        <v>236</v>
      </c>
      <c r="R140" s="635">
        <f t="shared" si="154"/>
        <v>43</v>
      </c>
      <c r="S140" s="636">
        <f t="shared" si="154"/>
        <v>231</v>
      </c>
      <c r="T140" s="637">
        <f>R140+S140</f>
        <v>274</v>
      </c>
      <c r="U140" s="638">
        <f>+U88+U114</f>
        <v>0</v>
      </c>
      <c r="V140" s="664">
        <f>T140+U140</f>
        <v>274</v>
      </c>
      <c r="W140" s="639">
        <f>IF(Q140=0,0,((V140/Q140)-1)*100)</f>
        <v>16.101694915254239</v>
      </c>
    </row>
    <row r="141" spans="12:23" ht="13.5" thickBot="1" x14ac:dyDescent="0.25">
      <c r="L141" s="624" t="s">
        <v>12</v>
      </c>
      <c r="M141" s="635">
        <f t="shared" si="153"/>
        <v>68</v>
      </c>
      <c r="N141" s="636">
        <f t="shared" si="153"/>
        <v>220</v>
      </c>
      <c r="O141" s="637">
        <f>M141+N141</f>
        <v>288</v>
      </c>
      <c r="P141" s="638">
        <f>+P89+P115</f>
        <v>0</v>
      </c>
      <c r="Q141" s="664">
        <f>O141+P141</f>
        <v>288</v>
      </c>
      <c r="R141" s="635">
        <f t="shared" si="154"/>
        <v>58</v>
      </c>
      <c r="S141" s="636">
        <f t="shared" si="154"/>
        <v>265</v>
      </c>
      <c r="T141" s="637">
        <f>R141+S141</f>
        <v>323</v>
      </c>
      <c r="U141" s="638">
        <f>+U89+U115</f>
        <v>0</v>
      </c>
      <c r="V141" s="664">
        <f>T141+U141</f>
        <v>323</v>
      </c>
      <c r="W141" s="639">
        <f>IF(Q141=0,0,((V141/Q141)-1)*100)</f>
        <v>12.152777777777768</v>
      </c>
    </row>
    <row r="142" spans="12:23" ht="14.25" thickTop="1" thickBot="1" x14ac:dyDescent="0.25">
      <c r="L142" s="640" t="s">
        <v>38</v>
      </c>
      <c r="M142" s="641">
        <f t="shared" ref="M142:Q142" si="155">+M139+M140+M141</f>
        <v>201</v>
      </c>
      <c r="N142" s="642">
        <f t="shared" si="155"/>
        <v>499</v>
      </c>
      <c r="O142" s="643">
        <f t="shared" si="155"/>
        <v>700</v>
      </c>
      <c r="P142" s="641">
        <f t="shared" si="155"/>
        <v>0</v>
      </c>
      <c r="Q142" s="643">
        <f t="shared" si="155"/>
        <v>700</v>
      </c>
      <c r="R142" s="641">
        <f t="shared" ref="R142:V142" si="156">+R139+R140+R141</f>
        <v>136</v>
      </c>
      <c r="S142" s="642">
        <f t="shared" si="156"/>
        <v>658</v>
      </c>
      <c r="T142" s="643">
        <f t="shared" si="156"/>
        <v>794</v>
      </c>
      <c r="U142" s="641">
        <f t="shared" si="156"/>
        <v>0</v>
      </c>
      <c r="V142" s="643">
        <f t="shared" si="156"/>
        <v>794</v>
      </c>
      <c r="W142" s="644">
        <f t="shared" ref="W142" si="157">IF(Q142=0,0,((V142/Q142)-1)*100)</f>
        <v>13.428571428571434</v>
      </c>
    </row>
    <row r="143" spans="12:23" ht="14.25" thickTop="1" thickBot="1" x14ac:dyDescent="0.25">
      <c r="L143" s="619" t="s">
        <v>13</v>
      </c>
      <c r="M143" s="635">
        <f>+M91+M117</f>
        <v>67</v>
      </c>
      <c r="N143" s="636">
        <f>+N91+N117</f>
        <v>290</v>
      </c>
      <c r="O143" s="637">
        <f t="shared" ref="O143" si="158">M143+N143</f>
        <v>357</v>
      </c>
      <c r="P143" s="638">
        <f>+P91+P117</f>
        <v>0</v>
      </c>
      <c r="Q143" s="664">
        <f>O143+P143</f>
        <v>357</v>
      </c>
      <c r="R143" s="635">
        <f>+R91+R117</f>
        <v>50</v>
      </c>
      <c r="S143" s="636">
        <f>+S91+S117</f>
        <v>223</v>
      </c>
      <c r="T143" s="637">
        <f t="shared" ref="T143" si="159">R143+S143</f>
        <v>273</v>
      </c>
      <c r="U143" s="638">
        <f>+U91+U117</f>
        <v>0</v>
      </c>
      <c r="V143" s="664">
        <f>T143+U143</f>
        <v>273</v>
      </c>
      <c r="W143" s="639">
        <f t="shared" ref="W143" si="160">IF(Q143=0,0,((V143/Q143)-1)*100)</f>
        <v>-23.529411764705888</v>
      </c>
    </row>
    <row r="144" spans="12:23" ht="14.25" thickTop="1" thickBot="1" x14ac:dyDescent="0.25">
      <c r="L144" s="640" t="s">
        <v>67</v>
      </c>
      <c r="M144" s="641">
        <f>+M142+M143</f>
        <v>268</v>
      </c>
      <c r="N144" s="642">
        <f t="shared" ref="N144" si="161">+N142+N143</f>
        <v>789</v>
      </c>
      <c r="O144" s="643">
        <f t="shared" ref="O144" si="162">+O142+O143</f>
        <v>1057</v>
      </c>
      <c r="P144" s="641">
        <f t="shared" ref="P144" si="163">+P142+P143</f>
        <v>0</v>
      </c>
      <c r="Q144" s="643">
        <f t="shared" ref="Q144" si="164">+Q142+Q143</f>
        <v>1057</v>
      </c>
      <c r="R144" s="641">
        <f t="shared" ref="R144" si="165">+R142+R143</f>
        <v>186</v>
      </c>
      <c r="S144" s="642">
        <f t="shared" ref="S144" si="166">+S142+S143</f>
        <v>881</v>
      </c>
      <c r="T144" s="643">
        <f t="shared" ref="T144" si="167">+T142+T143</f>
        <v>1067</v>
      </c>
      <c r="U144" s="641">
        <f t="shared" ref="U144" si="168">+U142+U143</f>
        <v>0</v>
      </c>
      <c r="V144" s="643">
        <f t="shared" ref="V144" si="169">+V142+V143</f>
        <v>1067</v>
      </c>
      <c r="W144" s="644">
        <f>IF(Q144=0,0,((V144/Q144)-1)*100)</f>
        <v>0.94607379375590828</v>
      </c>
    </row>
    <row r="145" spans="1:23" ht="13.5" thickTop="1" x14ac:dyDescent="0.2">
      <c r="L145" s="619" t="s">
        <v>14</v>
      </c>
      <c r="M145" s="635">
        <f>+M93+M119</f>
        <v>44</v>
      </c>
      <c r="N145" s="636">
        <f>+N93+N119</f>
        <v>240</v>
      </c>
      <c r="O145" s="637">
        <f>M145+N145</f>
        <v>284</v>
      </c>
      <c r="P145" s="638">
        <f>+P93+P119</f>
        <v>0</v>
      </c>
      <c r="Q145" s="664">
        <f>O145+P145</f>
        <v>284</v>
      </c>
      <c r="R145" s="635"/>
      <c r="S145" s="636"/>
      <c r="T145" s="637"/>
      <c r="U145" s="638"/>
      <c r="V145" s="664"/>
      <c r="W145" s="639"/>
    </row>
    <row r="146" spans="1:23" ht="13.5" thickBot="1" x14ac:dyDescent="0.25">
      <c r="L146" s="619" t="s">
        <v>15</v>
      </c>
      <c r="M146" s="635">
        <f>+M94+M120</f>
        <v>48</v>
      </c>
      <c r="N146" s="636">
        <f>+N94+N120</f>
        <v>266</v>
      </c>
      <c r="O146" s="637">
        <f>M146+N146</f>
        <v>314</v>
      </c>
      <c r="P146" s="638">
        <f>+P94+P120</f>
        <v>0</v>
      </c>
      <c r="Q146" s="664">
        <f>O146+P146</f>
        <v>314</v>
      </c>
      <c r="R146" s="635"/>
      <c r="S146" s="636"/>
      <c r="T146" s="637"/>
      <c r="U146" s="638"/>
      <c r="V146" s="664"/>
      <c r="W146" s="639"/>
    </row>
    <row r="147" spans="1:23" ht="14.25" thickTop="1" thickBot="1" x14ac:dyDescent="0.25">
      <c r="L147" s="640" t="s">
        <v>61</v>
      </c>
      <c r="M147" s="641">
        <f t="shared" ref="M147:Q147" si="170">+M143+M145+M146</f>
        <v>159</v>
      </c>
      <c r="N147" s="642">
        <f t="shared" si="170"/>
        <v>796</v>
      </c>
      <c r="O147" s="643">
        <f t="shared" si="170"/>
        <v>955</v>
      </c>
      <c r="P147" s="641">
        <f t="shared" si="170"/>
        <v>0</v>
      </c>
      <c r="Q147" s="643">
        <f t="shared" si="170"/>
        <v>955</v>
      </c>
      <c r="R147" s="641"/>
      <c r="S147" s="642"/>
      <c r="T147" s="643"/>
      <c r="U147" s="641"/>
      <c r="V147" s="643"/>
      <c r="W147" s="644"/>
    </row>
    <row r="148" spans="1:23" ht="13.5" thickTop="1" x14ac:dyDescent="0.2">
      <c r="L148" s="619" t="s">
        <v>16</v>
      </c>
      <c r="M148" s="635">
        <f t="shared" ref="M148:N150" si="171">+M96+M122</f>
        <v>29</v>
      </c>
      <c r="N148" s="636">
        <f t="shared" si="171"/>
        <v>131</v>
      </c>
      <c r="O148" s="637">
        <f>M148+N148</f>
        <v>160</v>
      </c>
      <c r="P148" s="638">
        <f>+P96+P122</f>
        <v>0</v>
      </c>
      <c r="Q148" s="664">
        <f>O148+P148</f>
        <v>160</v>
      </c>
      <c r="R148" s="635"/>
      <c r="S148" s="636"/>
      <c r="T148" s="637"/>
      <c r="U148" s="638"/>
      <c r="V148" s="664"/>
      <c r="W148" s="639"/>
    </row>
    <row r="149" spans="1:23" x14ac:dyDescent="0.2">
      <c r="L149" s="619" t="s">
        <v>17</v>
      </c>
      <c r="M149" s="635">
        <f t="shared" si="171"/>
        <v>23</v>
      </c>
      <c r="N149" s="636">
        <f t="shared" si="171"/>
        <v>150</v>
      </c>
      <c r="O149" s="637">
        <f>M149+N149</f>
        <v>173</v>
      </c>
      <c r="P149" s="638">
        <f>+P97+P123</f>
        <v>0</v>
      </c>
      <c r="Q149" s="664">
        <f>O149+P149</f>
        <v>173</v>
      </c>
      <c r="R149" s="635"/>
      <c r="S149" s="636"/>
      <c r="T149" s="637"/>
      <c r="U149" s="638"/>
      <c r="V149" s="664"/>
      <c r="W149" s="639"/>
    </row>
    <row r="150" spans="1:23" ht="13.5" thickBot="1" x14ac:dyDescent="0.25">
      <c r="L150" s="619" t="s">
        <v>18</v>
      </c>
      <c r="M150" s="635">
        <f t="shared" si="171"/>
        <v>28</v>
      </c>
      <c r="N150" s="636">
        <f t="shared" si="171"/>
        <v>144</v>
      </c>
      <c r="O150" s="647">
        <f>M150+N150</f>
        <v>172</v>
      </c>
      <c r="P150" s="648">
        <f>+P98+P124</f>
        <v>0</v>
      </c>
      <c r="Q150" s="664">
        <f>O150+P150</f>
        <v>172</v>
      </c>
      <c r="R150" s="635"/>
      <c r="S150" s="636"/>
      <c r="T150" s="647"/>
      <c r="U150" s="648"/>
      <c r="V150" s="664"/>
      <c r="W150" s="639"/>
    </row>
    <row r="151" spans="1:23" ht="14.25" thickTop="1" thickBot="1" x14ac:dyDescent="0.25">
      <c r="A151" s="507" t="str">
        <f>IF(ISERROR(F151/G151)," ",IF(F151/G151&gt;0.5,IF(F151/G151&lt;1.5," ","NOT OK"),"NOT OK"))</f>
        <v xml:space="preserve"> </v>
      </c>
      <c r="L151" s="649" t="s">
        <v>19</v>
      </c>
      <c r="M151" s="650">
        <f t="shared" ref="M151:Q151" si="172">+M148+M149+M150</f>
        <v>80</v>
      </c>
      <c r="N151" s="650">
        <f t="shared" si="172"/>
        <v>425</v>
      </c>
      <c r="O151" s="651">
        <f t="shared" si="172"/>
        <v>505</v>
      </c>
      <c r="P151" s="652">
        <f t="shared" si="172"/>
        <v>0</v>
      </c>
      <c r="Q151" s="651">
        <f t="shared" si="172"/>
        <v>505</v>
      </c>
      <c r="R151" s="650"/>
      <c r="S151" s="650"/>
      <c r="T151" s="651"/>
      <c r="U151" s="652"/>
      <c r="V151" s="651"/>
      <c r="W151" s="653"/>
    </row>
    <row r="152" spans="1:23" ht="13.5" thickTop="1" x14ac:dyDescent="0.2">
      <c r="L152" s="619" t="s">
        <v>21</v>
      </c>
      <c r="M152" s="635">
        <f t="shared" ref="M152:N154" si="173">+M100+M126</f>
        <v>29</v>
      </c>
      <c r="N152" s="636">
        <f t="shared" si="173"/>
        <v>177</v>
      </c>
      <c r="O152" s="647">
        <f>M152+N152</f>
        <v>206</v>
      </c>
      <c r="P152" s="654">
        <f>+P100+P126</f>
        <v>0</v>
      </c>
      <c r="Q152" s="664">
        <f>O152+P152</f>
        <v>206</v>
      </c>
      <c r="R152" s="635"/>
      <c r="S152" s="636"/>
      <c r="T152" s="647"/>
      <c r="U152" s="654"/>
      <c r="V152" s="664"/>
      <c r="W152" s="639"/>
    </row>
    <row r="153" spans="1:23" x14ac:dyDescent="0.2">
      <c r="L153" s="619" t="s">
        <v>22</v>
      </c>
      <c r="M153" s="635">
        <f t="shared" si="173"/>
        <v>40</v>
      </c>
      <c r="N153" s="636">
        <f t="shared" si="173"/>
        <v>153</v>
      </c>
      <c r="O153" s="647">
        <f t="shared" ref="O153" si="174">M153+N153</f>
        <v>193</v>
      </c>
      <c r="P153" s="638">
        <f>+P101+P127</f>
        <v>0</v>
      </c>
      <c r="Q153" s="664">
        <f>O153+P153</f>
        <v>193</v>
      </c>
      <c r="R153" s="635"/>
      <c r="S153" s="636"/>
      <c r="T153" s="647"/>
      <c r="U153" s="638"/>
      <c r="V153" s="664"/>
      <c r="W153" s="639"/>
    </row>
    <row r="154" spans="1:23" ht="13.5" thickBot="1" x14ac:dyDescent="0.25">
      <c r="A154" s="658"/>
      <c r="K154" s="658"/>
      <c r="L154" s="619" t="s">
        <v>23</v>
      </c>
      <c r="M154" s="635">
        <f t="shared" si="173"/>
        <v>36</v>
      </c>
      <c r="N154" s="636">
        <f t="shared" si="173"/>
        <v>149</v>
      </c>
      <c r="O154" s="647">
        <f>M154+N154</f>
        <v>185</v>
      </c>
      <c r="P154" s="638">
        <f>+P102+P128</f>
        <v>0</v>
      </c>
      <c r="Q154" s="664">
        <f>O154+P154</f>
        <v>185</v>
      </c>
      <c r="R154" s="635"/>
      <c r="S154" s="636"/>
      <c r="T154" s="647"/>
      <c r="U154" s="638"/>
      <c r="V154" s="664"/>
      <c r="W154" s="639"/>
    </row>
    <row r="155" spans="1:23" ht="14.25" thickTop="1" thickBot="1" x14ac:dyDescent="0.25">
      <c r="L155" s="640" t="s">
        <v>40</v>
      </c>
      <c r="M155" s="641">
        <f t="shared" ref="M155:Q155" si="175">+M152+M153+M154</f>
        <v>105</v>
      </c>
      <c r="N155" s="642">
        <f t="shared" si="175"/>
        <v>479</v>
      </c>
      <c r="O155" s="643">
        <f t="shared" si="175"/>
        <v>584</v>
      </c>
      <c r="P155" s="641">
        <f t="shared" si="175"/>
        <v>0</v>
      </c>
      <c r="Q155" s="643">
        <f t="shared" si="175"/>
        <v>584</v>
      </c>
      <c r="R155" s="641"/>
      <c r="S155" s="642"/>
      <c r="T155" s="643"/>
      <c r="U155" s="641"/>
      <c r="V155" s="643"/>
      <c r="W155" s="644"/>
    </row>
    <row r="156" spans="1:23" ht="14.25" thickTop="1" thickBot="1" x14ac:dyDescent="0.25">
      <c r="L156" s="640" t="s">
        <v>63</v>
      </c>
      <c r="M156" s="641">
        <f t="shared" ref="M156:Q156" si="176">+M142+M147+M151+M155</f>
        <v>545</v>
      </c>
      <c r="N156" s="642">
        <f t="shared" si="176"/>
        <v>2199</v>
      </c>
      <c r="O156" s="655">
        <f t="shared" si="176"/>
        <v>2744</v>
      </c>
      <c r="P156" s="641">
        <f t="shared" si="176"/>
        <v>0</v>
      </c>
      <c r="Q156" s="655">
        <f t="shared" si="176"/>
        <v>2744</v>
      </c>
      <c r="R156" s="641"/>
      <c r="S156" s="642"/>
      <c r="T156" s="655"/>
      <c r="U156" s="641"/>
      <c r="V156" s="655"/>
      <c r="W156" s="644"/>
    </row>
    <row r="157" spans="1:23" ht="14.25" thickTop="1" thickBot="1" x14ac:dyDescent="0.25">
      <c r="L157" s="656" t="s">
        <v>60</v>
      </c>
      <c r="M157" s="615"/>
      <c r="N157" s="615"/>
      <c r="O157" s="615"/>
      <c r="P157" s="615"/>
      <c r="Q157" s="615"/>
      <c r="R157" s="615"/>
      <c r="S157" s="615"/>
      <c r="T157" s="615"/>
      <c r="U157" s="615"/>
      <c r="V157" s="615"/>
      <c r="W157" s="615"/>
    </row>
    <row r="158" spans="1:23" ht="13.5" thickTop="1" x14ac:dyDescent="0.2">
      <c r="L158" s="774" t="s">
        <v>54</v>
      </c>
      <c r="M158" s="775"/>
      <c r="N158" s="775"/>
      <c r="O158" s="775"/>
      <c r="P158" s="775"/>
      <c r="Q158" s="775"/>
      <c r="R158" s="775"/>
      <c r="S158" s="775"/>
      <c r="T158" s="775"/>
      <c r="U158" s="775"/>
      <c r="V158" s="775"/>
      <c r="W158" s="776"/>
    </row>
    <row r="159" spans="1:23" ht="24.75" customHeight="1" thickBot="1" x14ac:dyDescent="0.25">
      <c r="L159" s="777" t="s">
        <v>51</v>
      </c>
      <c r="M159" s="778"/>
      <c r="N159" s="778"/>
      <c r="O159" s="778"/>
      <c r="P159" s="778"/>
      <c r="Q159" s="778"/>
      <c r="R159" s="778"/>
      <c r="S159" s="778"/>
      <c r="T159" s="778"/>
      <c r="U159" s="778"/>
      <c r="V159" s="778"/>
      <c r="W159" s="779"/>
    </row>
    <row r="160" spans="1:23" ht="14.25" thickTop="1" thickBot="1" x14ac:dyDescent="0.25">
      <c r="L160" s="665"/>
      <c r="M160" s="666"/>
      <c r="N160" s="666"/>
      <c r="O160" s="666"/>
      <c r="P160" s="666"/>
      <c r="Q160" s="666"/>
      <c r="R160" s="666"/>
      <c r="S160" s="666"/>
      <c r="T160" s="666"/>
      <c r="U160" s="666"/>
      <c r="V160" s="666"/>
      <c r="W160" s="667" t="s">
        <v>34</v>
      </c>
    </row>
    <row r="161" spans="12:23" ht="14.25" thickTop="1" thickBot="1" x14ac:dyDescent="0.25">
      <c r="L161" s="668"/>
      <c r="M161" s="669" t="s">
        <v>64</v>
      </c>
      <c r="N161" s="670"/>
      <c r="O161" s="671"/>
      <c r="P161" s="669"/>
      <c r="Q161" s="669"/>
      <c r="R161" s="669" t="s">
        <v>65</v>
      </c>
      <c r="S161" s="670"/>
      <c r="T161" s="671"/>
      <c r="U161" s="669"/>
      <c r="V161" s="669"/>
      <c r="W161" s="672" t="s">
        <v>2</v>
      </c>
    </row>
    <row r="162" spans="12:23" ht="13.5" thickTop="1" x14ac:dyDescent="0.2">
      <c r="L162" s="673" t="s">
        <v>3</v>
      </c>
      <c r="M162" s="674"/>
      <c r="N162" s="665"/>
      <c r="O162" s="675"/>
      <c r="P162" s="676"/>
      <c r="Q162" s="675"/>
      <c r="R162" s="674"/>
      <c r="S162" s="665"/>
      <c r="T162" s="675"/>
      <c r="U162" s="676"/>
      <c r="V162" s="675"/>
      <c r="W162" s="677" t="s">
        <v>4</v>
      </c>
    </row>
    <row r="163" spans="12:23" ht="13.5" thickBot="1" x14ac:dyDescent="0.25">
      <c r="L163" s="678"/>
      <c r="M163" s="679" t="s">
        <v>35</v>
      </c>
      <c r="N163" s="680" t="s">
        <v>36</v>
      </c>
      <c r="O163" s="681" t="s">
        <v>37</v>
      </c>
      <c r="P163" s="682" t="s">
        <v>32</v>
      </c>
      <c r="Q163" s="681" t="s">
        <v>7</v>
      </c>
      <c r="R163" s="679" t="s">
        <v>35</v>
      </c>
      <c r="S163" s="680" t="s">
        <v>36</v>
      </c>
      <c r="T163" s="681" t="s">
        <v>37</v>
      </c>
      <c r="U163" s="682" t="s">
        <v>32</v>
      </c>
      <c r="V163" s="681" t="s">
        <v>7</v>
      </c>
      <c r="W163" s="629"/>
    </row>
    <row r="164" spans="12:23" ht="5.25" customHeight="1" thickTop="1" x14ac:dyDescent="0.2">
      <c r="L164" s="673"/>
      <c r="M164" s="683"/>
      <c r="N164" s="684"/>
      <c r="O164" s="685"/>
      <c r="P164" s="686"/>
      <c r="Q164" s="685"/>
      <c r="R164" s="683"/>
      <c r="S164" s="684"/>
      <c r="T164" s="685"/>
      <c r="U164" s="686"/>
      <c r="V164" s="685"/>
      <c r="W164" s="687"/>
    </row>
    <row r="165" spans="12:23" x14ac:dyDescent="0.2">
      <c r="L165" s="673" t="s">
        <v>10</v>
      </c>
      <c r="M165" s="688">
        <v>0</v>
      </c>
      <c r="N165" s="689">
        <v>0</v>
      </c>
      <c r="O165" s="690">
        <f>M165+N165</f>
        <v>0</v>
      </c>
      <c r="P165" s="691">
        <v>0</v>
      </c>
      <c r="Q165" s="690">
        <f t="shared" ref="Q165" si="177">O165+P165</f>
        <v>0</v>
      </c>
      <c r="R165" s="688">
        <v>0</v>
      </c>
      <c r="S165" s="689">
        <v>0</v>
      </c>
      <c r="T165" s="690">
        <f>R165+S165</f>
        <v>0</v>
      </c>
      <c r="U165" s="691">
        <v>0</v>
      </c>
      <c r="V165" s="690">
        <f t="shared" ref="V165" si="178">T165+U165</f>
        <v>0</v>
      </c>
      <c r="W165" s="722">
        <f>IF(Q165=0,0,((V165/Q165)-1)*100)</f>
        <v>0</v>
      </c>
    </row>
    <row r="166" spans="12:23" x14ac:dyDescent="0.2">
      <c r="L166" s="673" t="s">
        <v>11</v>
      </c>
      <c r="M166" s="688">
        <v>0</v>
      </c>
      <c r="N166" s="689">
        <v>0</v>
      </c>
      <c r="O166" s="690">
        <f>M166+N166</f>
        <v>0</v>
      </c>
      <c r="P166" s="691">
        <v>0</v>
      </c>
      <c r="Q166" s="690">
        <f>O166+P166</f>
        <v>0</v>
      </c>
      <c r="R166" s="688">
        <v>0</v>
      </c>
      <c r="S166" s="689">
        <v>0</v>
      </c>
      <c r="T166" s="690">
        <f>R166+S166</f>
        <v>0</v>
      </c>
      <c r="U166" s="691">
        <v>0</v>
      </c>
      <c r="V166" s="690">
        <f>T166+U166</f>
        <v>0</v>
      </c>
      <c r="W166" s="722">
        <f>IF(Q166=0,0,((V166/Q166)-1)*100)</f>
        <v>0</v>
      </c>
    </row>
    <row r="167" spans="12:23" ht="13.5" thickBot="1" x14ac:dyDescent="0.25">
      <c r="L167" s="678" t="s">
        <v>12</v>
      </c>
      <c r="M167" s="688">
        <v>0</v>
      </c>
      <c r="N167" s="689">
        <v>0</v>
      </c>
      <c r="O167" s="690">
        <f>M167+N167</f>
        <v>0</v>
      </c>
      <c r="P167" s="691">
        <v>0</v>
      </c>
      <c r="Q167" s="690">
        <f>O167+P167</f>
        <v>0</v>
      </c>
      <c r="R167" s="688">
        <v>0</v>
      </c>
      <c r="S167" s="689">
        <v>0</v>
      </c>
      <c r="T167" s="690">
        <f>R167+S167</f>
        <v>0</v>
      </c>
      <c r="U167" s="691">
        <v>0</v>
      </c>
      <c r="V167" s="690">
        <f>T167+U167</f>
        <v>0</v>
      </c>
      <c r="W167" s="722">
        <f>IF(Q167=0,0,((V167/Q167)-1)*100)</f>
        <v>0</v>
      </c>
    </row>
    <row r="168" spans="12:23" ht="14.25" thickTop="1" thickBot="1" x14ac:dyDescent="0.25">
      <c r="L168" s="693" t="s">
        <v>57</v>
      </c>
      <c r="M168" s="694">
        <f t="shared" ref="M168:Q168" si="179">+M165+M166+M167</f>
        <v>0</v>
      </c>
      <c r="N168" s="695">
        <f t="shared" si="179"/>
        <v>0</v>
      </c>
      <c r="O168" s="696">
        <f t="shared" si="179"/>
        <v>0</v>
      </c>
      <c r="P168" s="694">
        <f t="shared" si="179"/>
        <v>0</v>
      </c>
      <c r="Q168" s="696">
        <f t="shared" si="179"/>
        <v>0</v>
      </c>
      <c r="R168" s="694">
        <f t="shared" ref="R168:V168" si="180">+R165+R166+R167</f>
        <v>0</v>
      </c>
      <c r="S168" s="695">
        <f t="shared" si="180"/>
        <v>0</v>
      </c>
      <c r="T168" s="696">
        <f t="shared" si="180"/>
        <v>0</v>
      </c>
      <c r="U168" s="694">
        <f t="shared" si="180"/>
        <v>0</v>
      </c>
      <c r="V168" s="696">
        <f t="shared" si="180"/>
        <v>0</v>
      </c>
      <c r="W168" s="723">
        <f>IF(Q168=0,0,((V168/Q168)-1)*100)</f>
        <v>0</v>
      </c>
    </row>
    <row r="169" spans="12:23" ht="14.25" thickTop="1" thickBot="1" x14ac:dyDescent="0.25">
      <c r="L169" s="673" t="s">
        <v>13</v>
      </c>
      <c r="M169" s="688">
        <v>0</v>
      </c>
      <c r="N169" s="689">
        <v>0</v>
      </c>
      <c r="O169" s="690">
        <f>M169+N169</f>
        <v>0</v>
      </c>
      <c r="P169" s="691">
        <v>0</v>
      </c>
      <c r="Q169" s="690">
        <f>O169+P169</f>
        <v>0</v>
      </c>
      <c r="R169" s="688">
        <v>0</v>
      </c>
      <c r="S169" s="689">
        <v>0</v>
      </c>
      <c r="T169" s="690">
        <f>R169+S169</f>
        <v>0</v>
      </c>
      <c r="U169" s="691">
        <v>0</v>
      </c>
      <c r="V169" s="690">
        <f>T169+U169</f>
        <v>0</v>
      </c>
      <c r="W169" s="722">
        <f t="shared" ref="W169" si="181">IF(Q169=0,0,((V169/Q169)-1)*100)</f>
        <v>0</v>
      </c>
    </row>
    <row r="170" spans="12:23" ht="14.25" thickTop="1" thickBot="1" x14ac:dyDescent="0.25">
      <c r="L170" s="693" t="s">
        <v>67</v>
      </c>
      <c r="M170" s="694">
        <f>+M168+M169</f>
        <v>0</v>
      </c>
      <c r="N170" s="695">
        <f t="shared" ref="N170:V170" si="182">+N168+N169</f>
        <v>0</v>
      </c>
      <c r="O170" s="696">
        <f t="shared" si="182"/>
        <v>0</v>
      </c>
      <c r="P170" s="694">
        <f t="shared" si="182"/>
        <v>0</v>
      </c>
      <c r="Q170" s="696">
        <f t="shared" si="182"/>
        <v>0</v>
      </c>
      <c r="R170" s="694">
        <f t="shared" si="182"/>
        <v>0</v>
      </c>
      <c r="S170" s="695">
        <f t="shared" si="182"/>
        <v>0</v>
      </c>
      <c r="T170" s="696">
        <f t="shared" si="182"/>
        <v>0</v>
      </c>
      <c r="U170" s="694">
        <f t="shared" si="182"/>
        <v>0</v>
      </c>
      <c r="V170" s="696">
        <f t="shared" si="182"/>
        <v>0</v>
      </c>
      <c r="W170" s="723">
        <f>IF(Q170=0,0,((V170/Q170)-1)*100)</f>
        <v>0</v>
      </c>
    </row>
    <row r="171" spans="12:23" ht="13.5" thickTop="1" x14ac:dyDescent="0.2">
      <c r="L171" s="673" t="s">
        <v>14</v>
      </c>
      <c r="M171" s="688">
        <v>0</v>
      </c>
      <c r="N171" s="689">
        <v>0</v>
      </c>
      <c r="O171" s="690">
        <f>M171+N171</f>
        <v>0</v>
      </c>
      <c r="P171" s="691">
        <v>0</v>
      </c>
      <c r="Q171" s="690">
        <f>O171+P171</f>
        <v>0</v>
      </c>
      <c r="R171" s="688"/>
      <c r="S171" s="689"/>
      <c r="T171" s="690"/>
      <c r="U171" s="691"/>
      <c r="V171" s="690"/>
      <c r="W171" s="692"/>
    </row>
    <row r="172" spans="12:23" ht="13.5" thickBot="1" x14ac:dyDescent="0.25">
      <c r="L172" s="673" t="s">
        <v>15</v>
      </c>
      <c r="M172" s="688">
        <v>0</v>
      </c>
      <c r="N172" s="689">
        <v>0</v>
      </c>
      <c r="O172" s="690">
        <f>M172+N172</f>
        <v>0</v>
      </c>
      <c r="P172" s="691">
        <v>0</v>
      </c>
      <c r="Q172" s="690">
        <f>O172+P172</f>
        <v>0</v>
      </c>
      <c r="R172" s="688"/>
      <c r="S172" s="689"/>
      <c r="T172" s="690"/>
      <c r="U172" s="691"/>
      <c r="V172" s="690"/>
      <c r="W172" s="692"/>
    </row>
    <row r="173" spans="12:23" ht="14.25" thickTop="1" thickBot="1" x14ac:dyDescent="0.25">
      <c r="L173" s="693" t="s">
        <v>61</v>
      </c>
      <c r="M173" s="694">
        <f t="shared" ref="M173:Q173" si="183">+M169+M171+M172</f>
        <v>0</v>
      </c>
      <c r="N173" s="695">
        <f t="shared" si="183"/>
        <v>0</v>
      </c>
      <c r="O173" s="696">
        <f t="shared" si="183"/>
        <v>0</v>
      </c>
      <c r="P173" s="694">
        <f t="shared" si="183"/>
        <v>0</v>
      </c>
      <c r="Q173" s="696">
        <f t="shared" si="183"/>
        <v>0</v>
      </c>
      <c r="R173" s="694"/>
      <c r="S173" s="695"/>
      <c r="T173" s="696"/>
      <c r="U173" s="694"/>
      <c r="V173" s="696"/>
      <c r="W173" s="697"/>
    </row>
    <row r="174" spans="12:23" ht="13.5" thickTop="1" x14ac:dyDescent="0.2">
      <c r="L174" s="673" t="s">
        <v>16</v>
      </c>
      <c r="M174" s="688">
        <v>0</v>
      </c>
      <c r="N174" s="689">
        <v>0</v>
      </c>
      <c r="O174" s="690">
        <f>SUM(M174:N174)</f>
        <v>0</v>
      </c>
      <c r="P174" s="691">
        <v>0</v>
      </c>
      <c r="Q174" s="690">
        <f t="shared" ref="Q174" si="184">O174+P174</f>
        <v>0</v>
      </c>
      <c r="R174" s="688"/>
      <c r="S174" s="689"/>
      <c r="T174" s="690"/>
      <c r="U174" s="691"/>
      <c r="V174" s="690"/>
      <c r="W174" s="692"/>
    </row>
    <row r="175" spans="12:23" x14ac:dyDescent="0.2">
      <c r="L175" s="673" t="s">
        <v>17</v>
      </c>
      <c r="M175" s="688">
        <v>0</v>
      </c>
      <c r="N175" s="689">
        <v>0</v>
      </c>
      <c r="O175" s="690">
        <f>SUM(M175:N175)</f>
        <v>0</v>
      </c>
      <c r="P175" s="691">
        <v>0</v>
      </c>
      <c r="Q175" s="690">
        <f>O175+P175</f>
        <v>0</v>
      </c>
      <c r="R175" s="688"/>
      <c r="S175" s="689"/>
      <c r="T175" s="690"/>
      <c r="U175" s="691"/>
      <c r="V175" s="690"/>
      <c r="W175" s="692"/>
    </row>
    <row r="176" spans="12:23" ht="13.5" thickBot="1" x14ac:dyDescent="0.25">
      <c r="L176" s="673" t="s">
        <v>18</v>
      </c>
      <c r="M176" s="688">
        <v>0</v>
      </c>
      <c r="N176" s="689">
        <v>0</v>
      </c>
      <c r="O176" s="698">
        <f>SUM(M176:N176)</f>
        <v>0</v>
      </c>
      <c r="P176" s="699">
        <v>0</v>
      </c>
      <c r="Q176" s="698">
        <f>O176+P176</f>
        <v>0</v>
      </c>
      <c r="R176" s="688"/>
      <c r="S176" s="689"/>
      <c r="T176" s="698"/>
      <c r="U176" s="699"/>
      <c r="V176" s="698"/>
      <c r="W176" s="692"/>
    </row>
    <row r="177" spans="1:23" ht="14.25" thickTop="1" thickBot="1" x14ac:dyDescent="0.25">
      <c r="L177" s="700" t="s">
        <v>19</v>
      </c>
      <c r="M177" s="701">
        <f t="shared" ref="M177:Q177" si="185">+M174+M175+M176</f>
        <v>0</v>
      </c>
      <c r="N177" s="701">
        <f t="shared" si="185"/>
        <v>0</v>
      </c>
      <c r="O177" s="702">
        <f t="shared" si="185"/>
        <v>0</v>
      </c>
      <c r="P177" s="703">
        <f t="shared" si="185"/>
        <v>0</v>
      </c>
      <c r="Q177" s="702">
        <f t="shared" si="185"/>
        <v>0</v>
      </c>
      <c r="R177" s="701"/>
      <c r="S177" s="701"/>
      <c r="T177" s="702"/>
      <c r="U177" s="703"/>
      <c r="V177" s="702"/>
      <c r="W177" s="704"/>
    </row>
    <row r="178" spans="1:23" ht="13.5" thickTop="1" x14ac:dyDescent="0.2">
      <c r="A178" s="658"/>
      <c r="K178" s="658"/>
      <c r="L178" s="673" t="s">
        <v>21</v>
      </c>
      <c r="M178" s="688">
        <v>0</v>
      </c>
      <c r="N178" s="689">
        <v>0</v>
      </c>
      <c r="O178" s="698">
        <f>SUM(M178:N178)</f>
        <v>0</v>
      </c>
      <c r="P178" s="705">
        <v>0</v>
      </c>
      <c r="Q178" s="698">
        <f>O178+P178</f>
        <v>0</v>
      </c>
      <c r="R178" s="688"/>
      <c r="S178" s="689"/>
      <c r="T178" s="698"/>
      <c r="U178" s="705"/>
      <c r="V178" s="698"/>
      <c r="W178" s="692"/>
    </row>
    <row r="179" spans="1:23" x14ac:dyDescent="0.2">
      <c r="A179" s="658"/>
      <c r="K179" s="658"/>
      <c r="L179" s="673" t="s">
        <v>22</v>
      </c>
      <c r="M179" s="688">
        <v>0</v>
      </c>
      <c r="N179" s="689">
        <v>0</v>
      </c>
      <c r="O179" s="698">
        <f>SUM(M179:N179)</f>
        <v>0</v>
      </c>
      <c r="P179" s="691">
        <v>0</v>
      </c>
      <c r="Q179" s="698">
        <f>O179+P179</f>
        <v>0</v>
      </c>
      <c r="R179" s="688"/>
      <c r="S179" s="689"/>
      <c r="T179" s="698"/>
      <c r="U179" s="691"/>
      <c r="V179" s="698"/>
      <c r="W179" s="692"/>
    </row>
    <row r="180" spans="1:23" ht="13.5" thickBot="1" x14ac:dyDescent="0.25">
      <c r="A180" s="658"/>
      <c r="K180" s="658"/>
      <c r="L180" s="673" t="s">
        <v>23</v>
      </c>
      <c r="M180" s="688">
        <v>0</v>
      </c>
      <c r="N180" s="689">
        <v>0</v>
      </c>
      <c r="O180" s="698">
        <f>SUM(M180:N180)</f>
        <v>0</v>
      </c>
      <c r="P180" s="691">
        <v>0</v>
      </c>
      <c r="Q180" s="698">
        <f>O180+P180</f>
        <v>0</v>
      </c>
      <c r="R180" s="688"/>
      <c r="S180" s="689"/>
      <c r="T180" s="698"/>
      <c r="U180" s="691"/>
      <c r="V180" s="698"/>
      <c r="W180" s="692"/>
    </row>
    <row r="181" spans="1:23" ht="14.25" thickTop="1" thickBot="1" x14ac:dyDescent="0.25">
      <c r="L181" s="693" t="s">
        <v>40</v>
      </c>
      <c r="M181" s="694">
        <f t="shared" ref="M181:Q181" si="186">+M178+M179+M180</f>
        <v>0</v>
      </c>
      <c r="N181" s="695">
        <f t="shared" si="186"/>
        <v>0</v>
      </c>
      <c r="O181" s="696">
        <f t="shared" si="186"/>
        <v>0</v>
      </c>
      <c r="P181" s="694">
        <f t="shared" si="186"/>
        <v>0</v>
      </c>
      <c r="Q181" s="696">
        <f t="shared" si="186"/>
        <v>0</v>
      </c>
      <c r="R181" s="694"/>
      <c r="S181" s="695"/>
      <c r="T181" s="696"/>
      <c r="U181" s="694"/>
      <c r="V181" s="696"/>
      <c r="W181" s="697"/>
    </row>
    <row r="182" spans="1:23" ht="14.25" thickTop="1" thickBot="1" x14ac:dyDescent="0.25">
      <c r="L182" s="693" t="s">
        <v>63</v>
      </c>
      <c r="M182" s="694">
        <f t="shared" ref="M182:Q182" si="187">+M168+M173+M177+M181</f>
        <v>0</v>
      </c>
      <c r="N182" s="695">
        <f t="shared" si="187"/>
        <v>0</v>
      </c>
      <c r="O182" s="696">
        <f t="shared" si="187"/>
        <v>0</v>
      </c>
      <c r="P182" s="694">
        <f t="shared" si="187"/>
        <v>0</v>
      </c>
      <c r="Q182" s="696">
        <f t="shared" si="187"/>
        <v>0</v>
      </c>
      <c r="R182" s="694"/>
      <c r="S182" s="695"/>
      <c r="T182" s="696"/>
      <c r="U182" s="694"/>
      <c r="V182" s="696"/>
      <c r="W182" s="697"/>
    </row>
    <row r="183" spans="1:23" ht="14.25" thickTop="1" thickBot="1" x14ac:dyDescent="0.25">
      <c r="L183" s="706" t="s">
        <v>60</v>
      </c>
      <c r="M183" s="666"/>
      <c r="N183" s="666"/>
      <c r="O183" s="666"/>
      <c r="P183" s="666"/>
      <c r="Q183" s="666"/>
      <c r="R183" s="666"/>
      <c r="S183" s="666"/>
      <c r="T183" s="666"/>
      <c r="U183" s="666"/>
      <c r="V183" s="666"/>
      <c r="W183" s="666"/>
    </row>
    <row r="184" spans="1:23" ht="13.5" thickTop="1" x14ac:dyDescent="0.2">
      <c r="L184" s="774" t="s">
        <v>55</v>
      </c>
      <c r="M184" s="775"/>
      <c r="N184" s="775"/>
      <c r="O184" s="775"/>
      <c r="P184" s="775"/>
      <c r="Q184" s="775"/>
      <c r="R184" s="775"/>
      <c r="S184" s="775"/>
      <c r="T184" s="775"/>
      <c r="U184" s="775"/>
      <c r="V184" s="775"/>
      <c r="W184" s="776"/>
    </row>
    <row r="185" spans="1:23" ht="13.5" thickBot="1" x14ac:dyDescent="0.25">
      <c r="L185" s="777" t="s">
        <v>52</v>
      </c>
      <c r="M185" s="778"/>
      <c r="N185" s="778"/>
      <c r="O185" s="778"/>
      <c r="P185" s="778"/>
      <c r="Q185" s="778"/>
      <c r="R185" s="778"/>
      <c r="S185" s="778"/>
      <c r="T185" s="778"/>
      <c r="U185" s="778"/>
      <c r="V185" s="778"/>
      <c r="W185" s="779"/>
    </row>
    <row r="186" spans="1:23" ht="14.25" thickTop="1" thickBot="1" x14ac:dyDescent="0.25">
      <c r="L186" s="665"/>
      <c r="M186" s="666"/>
      <c r="N186" s="666"/>
      <c r="O186" s="666"/>
      <c r="P186" s="666"/>
      <c r="Q186" s="666"/>
      <c r="R186" s="666"/>
      <c r="S186" s="666"/>
      <c r="T186" s="666"/>
      <c r="U186" s="666"/>
      <c r="V186" s="666"/>
      <c r="W186" s="667" t="s">
        <v>34</v>
      </c>
    </row>
    <row r="187" spans="1:23" ht="14.25" thickTop="1" thickBot="1" x14ac:dyDescent="0.25">
      <c r="L187" s="668"/>
      <c r="M187" s="669" t="s">
        <v>64</v>
      </c>
      <c r="N187" s="670"/>
      <c r="O187" s="671"/>
      <c r="P187" s="669"/>
      <c r="Q187" s="669"/>
      <c r="R187" s="669" t="s">
        <v>65</v>
      </c>
      <c r="S187" s="670"/>
      <c r="T187" s="671"/>
      <c r="U187" s="669"/>
      <c r="V187" s="669"/>
      <c r="W187" s="672" t="s">
        <v>2</v>
      </c>
    </row>
    <row r="188" spans="1:23" ht="12" customHeight="1" thickTop="1" x14ac:dyDescent="0.2">
      <c r="L188" s="673" t="s">
        <v>3</v>
      </c>
      <c r="M188" s="674"/>
      <c r="N188" s="665"/>
      <c r="O188" s="675"/>
      <c r="P188" s="676"/>
      <c r="Q188" s="675"/>
      <c r="R188" s="674"/>
      <c r="S188" s="665"/>
      <c r="T188" s="675"/>
      <c r="U188" s="676"/>
      <c r="V188" s="675"/>
      <c r="W188" s="677" t="s">
        <v>4</v>
      </c>
    </row>
    <row r="189" spans="1:23" s="660" customFormat="1" ht="12" customHeight="1" thickBot="1" x14ac:dyDescent="0.25">
      <c r="A189" s="507"/>
      <c r="I189" s="659"/>
      <c r="K189" s="507"/>
      <c r="L189" s="678"/>
      <c r="M189" s="679" t="s">
        <v>35</v>
      </c>
      <c r="N189" s="680" t="s">
        <v>36</v>
      </c>
      <c r="O189" s="681" t="s">
        <v>37</v>
      </c>
      <c r="P189" s="682" t="s">
        <v>32</v>
      </c>
      <c r="Q189" s="681" t="s">
        <v>7</v>
      </c>
      <c r="R189" s="679" t="s">
        <v>35</v>
      </c>
      <c r="S189" s="680" t="s">
        <v>36</v>
      </c>
      <c r="T189" s="681" t="s">
        <v>37</v>
      </c>
      <c r="U189" s="682" t="s">
        <v>32</v>
      </c>
      <c r="V189" s="681" t="s">
        <v>7</v>
      </c>
      <c r="W189" s="629"/>
    </row>
    <row r="190" spans="1:23" ht="6" customHeight="1" thickTop="1" x14ac:dyDescent="0.2">
      <c r="L190" s="673"/>
      <c r="M190" s="683"/>
      <c r="N190" s="684"/>
      <c r="O190" s="685"/>
      <c r="P190" s="686"/>
      <c r="Q190" s="685"/>
      <c r="R190" s="683"/>
      <c r="S190" s="684"/>
      <c r="T190" s="685"/>
      <c r="U190" s="686"/>
      <c r="V190" s="685"/>
      <c r="W190" s="687"/>
    </row>
    <row r="191" spans="1:23" x14ac:dyDescent="0.2">
      <c r="L191" s="673" t="s">
        <v>10</v>
      </c>
      <c r="M191" s="688">
        <v>0</v>
      </c>
      <c r="N191" s="689">
        <v>0</v>
      </c>
      <c r="O191" s="690">
        <f>M191+N191</f>
        <v>0</v>
      </c>
      <c r="P191" s="691">
        <v>0</v>
      </c>
      <c r="Q191" s="690">
        <f>O191+P191</f>
        <v>0</v>
      </c>
      <c r="R191" s="688">
        <v>0</v>
      </c>
      <c r="S191" s="689">
        <v>0</v>
      </c>
      <c r="T191" s="690">
        <f>R191+S191</f>
        <v>0</v>
      </c>
      <c r="U191" s="691">
        <v>0</v>
      </c>
      <c r="V191" s="690">
        <f>T191+U191</f>
        <v>0</v>
      </c>
      <c r="W191" s="722">
        <f>IF(Q191=0,0,((V191/Q191)-1)*100)</f>
        <v>0</v>
      </c>
    </row>
    <row r="192" spans="1:23" x14ac:dyDescent="0.2">
      <c r="L192" s="707" t="s">
        <v>11</v>
      </c>
      <c r="M192" s="708">
        <v>0</v>
      </c>
      <c r="N192" s="709">
        <v>0</v>
      </c>
      <c r="O192" s="710">
        <f>M192+N192</f>
        <v>0</v>
      </c>
      <c r="P192" s="711">
        <v>0</v>
      </c>
      <c r="Q192" s="710">
        <f>O192+P192</f>
        <v>0</v>
      </c>
      <c r="R192" s="708">
        <v>0</v>
      </c>
      <c r="S192" s="709">
        <v>0</v>
      </c>
      <c r="T192" s="710">
        <f>R192+S192</f>
        <v>0</v>
      </c>
      <c r="U192" s="711">
        <v>0</v>
      </c>
      <c r="V192" s="710">
        <f>T192+U192</f>
        <v>0</v>
      </c>
      <c r="W192" s="724">
        <f>IF(Q192=0,0,((V192/Q192)-1)*100)</f>
        <v>0</v>
      </c>
    </row>
    <row r="193" spans="1:23" ht="13.5" thickBot="1" x14ac:dyDescent="0.25">
      <c r="L193" s="678" t="s">
        <v>12</v>
      </c>
      <c r="M193" s="712">
        <v>0</v>
      </c>
      <c r="N193" s="689">
        <v>0</v>
      </c>
      <c r="O193" s="690">
        <f>M193+N193</f>
        <v>0</v>
      </c>
      <c r="P193" s="691">
        <v>0</v>
      </c>
      <c r="Q193" s="690">
        <f t="shared" ref="Q193" si="188">O193+P193</f>
        <v>0</v>
      </c>
      <c r="R193" s="712">
        <v>0</v>
      </c>
      <c r="S193" s="689">
        <v>0</v>
      </c>
      <c r="T193" s="690">
        <f>R193+S193</f>
        <v>0</v>
      </c>
      <c r="U193" s="691">
        <v>0</v>
      </c>
      <c r="V193" s="690">
        <f t="shared" ref="V193" si="189">T193+U193</f>
        <v>0</v>
      </c>
      <c r="W193" s="725">
        <f>IF(Q193=0,0,((V193/Q193)-1)*100)</f>
        <v>0</v>
      </c>
    </row>
    <row r="194" spans="1:23" ht="14.25" thickTop="1" thickBot="1" x14ac:dyDescent="0.25">
      <c r="L194" s="693" t="s">
        <v>38</v>
      </c>
      <c r="M194" s="694">
        <f t="shared" ref="M194:Q194" si="190">+M191+M192+M193</f>
        <v>0</v>
      </c>
      <c r="N194" s="695">
        <f t="shared" si="190"/>
        <v>0</v>
      </c>
      <c r="O194" s="696">
        <f t="shared" si="190"/>
        <v>0</v>
      </c>
      <c r="P194" s="694">
        <f t="shared" si="190"/>
        <v>0</v>
      </c>
      <c r="Q194" s="696">
        <f t="shared" si="190"/>
        <v>0</v>
      </c>
      <c r="R194" s="694">
        <f t="shared" ref="R194:V194" si="191">+R191+R192+R193</f>
        <v>0</v>
      </c>
      <c r="S194" s="695">
        <f t="shared" si="191"/>
        <v>0</v>
      </c>
      <c r="T194" s="696">
        <f t="shared" si="191"/>
        <v>0</v>
      </c>
      <c r="U194" s="694">
        <f t="shared" si="191"/>
        <v>0</v>
      </c>
      <c r="V194" s="696">
        <f t="shared" si="191"/>
        <v>0</v>
      </c>
      <c r="W194" s="723">
        <f>IF(Q194=0,0,((V194/Q194)-1)*100)</f>
        <v>0</v>
      </c>
    </row>
    <row r="195" spans="1:23" ht="14.25" thickTop="1" thickBot="1" x14ac:dyDescent="0.25">
      <c r="L195" s="673" t="s">
        <v>13</v>
      </c>
      <c r="M195" s="688">
        <v>0</v>
      </c>
      <c r="N195" s="689">
        <v>0</v>
      </c>
      <c r="O195" s="690">
        <f>M195+N195</f>
        <v>0</v>
      </c>
      <c r="P195" s="691">
        <v>0</v>
      </c>
      <c r="Q195" s="690">
        <f>O195+P195</f>
        <v>0</v>
      </c>
      <c r="R195" s="688">
        <v>0</v>
      </c>
      <c r="S195" s="689">
        <v>0</v>
      </c>
      <c r="T195" s="690">
        <f>R195+S195</f>
        <v>0</v>
      </c>
      <c r="U195" s="691">
        <v>0</v>
      </c>
      <c r="V195" s="690">
        <f>T195+U195</f>
        <v>0</v>
      </c>
      <c r="W195" s="722">
        <f t="shared" ref="W195" si="192">IF(Q195=0,0,((V195/Q195)-1)*100)</f>
        <v>0</v>
      </c>
    </row>
    <row r="196" spans="1:23" ht="14.25" thickTop="1" thickBot="1" x14ac:dyDescent="0.25">
      <c r="L196" s="693" t="s">
        <v>67</v>
      </c>
      <c r="M196" s="694">
        <f>+M194+M195</f>
        <v>0</v>
      </c>
      <c r="N196" s="695">
        <f t="shared" ref="N196" si="193">+N194+N195</f>
        <v>0</v>
      </c>
      <c r="O196" s="696">
        <f t="shared" ref="O196" si="194">+O194+O195</f>
        <v>0</v>
      </c>
      <c r="P196" s="694">
        <f t="shared" ref="P196" si="195">+P194+P195</f>
        <v>0</v>
      </c>
      <c r="Q196" s="696">
        <f t="shared" ref="Q196" si="196">+Q194+Q195</f>
        <v>0</v>
      </c>
      <c r="R196" s="694">
        <f t="shared" ref="R196" si="197">+R194+R195</f>
        <v>0</v>
      </c>
      <c r="S196" s="695">
        <f t="shared" ref="S196" si="198">+S194+S195</f>
        <v>0</v>
      </c>
      <c r="T196" s="696">
        <f t="shared" ref="T196" si="199">+T194+T195</f>
        <v>0</v>
      </c>
      <c r="U196" s="694">
        <f t="shared" ref="U196" si="200">+U194+U195</f>
        <v>0</v>
      </c>
      <c r="V196" s="696">
        <f t="shared" ref="V196" si="201">+V194+V195</f>
        <v>0</v>
      </c>
      <c r="W196" s="723">
        <f>IF(Q196=0,0,((V196/Q196)-1)*100)</f>
        <v>0</v>
      </c>
    </row>
    <row r="197" spans="1:23" ht="13.5" thickTop="1" x14ac:dyDescent="0.2">
      <c r="L197" s="673" t="s">
        <v>14</v>
      </c>
      <c r="M197" s="688">
        <v>0</v>
      </c>
      <c r="N197" s="689">
        <v>0</v>
      </c>
      <c r="O197" s="690">
        <f>M197+N197</f>
        <v>0</v>
      </c>
      <c r="P197" s="691">
        <v>0</v>
      </c>
      <c r="Q197" s="690">
        <f>O197+P197</f>
        <v>0</v>
      </c>
      <c r="R197" s="688"/>
      <c r="S197" s="689"/>
      <c r="T197" s="690"/>
      <c r="U197" s="691"/>
      <c r="V197" s="690"/>
      <c r="W197" s="692"/>
    </row>
    <row r="198" spans="1:23" ht="13.5" thickBot="1" x14ac:dyDescent="0.25">
      <c r="L198" s="673" t="s">
        <v>15</v>
      </c>
      <c r="M198" s="688">
        <v>0</v>
      </c>
      <c r="N198" s="689">
        <v>0</v>
      </c>
      <c r="O198" s="690">
        <f>M198+N198</f>
        <v>0</v>
      </c>
      <c r="P198" s="691">
        <v>0</v>
      </c>
      <c r="Q198" s="690">
        <f>O198+P198</f>
        <v>0</v>
      </c>
      <c r="R198" s="688"/>
      <c r="S198" s="689"/>
      <c r="T198" s="690"/>
      <c r="U198" s="691"/>
      <c r="V198" s="690"/>
      <c r="W198" s="692"/>
    </row>
    <row r="199" spans="1:23" ht="14.25" thickTop="1" thickBot="1" x14ac:dyDescent="0.25">
      <c r="L199" s="693" t="s">
        <v>61</v>
      </c>
      <c r="M199" s="694">
        <f t="shared" ref="M199:Q199" si="202">+M195+M197+M198</f>
        <v>0</v>
      </c>
      <c r="N199" s="695">
        <f t="shared" si="202"/>
        <v>0</v>
      </c>
      <c r="O199" s="696">
        <f t="shared" si="202"/>
        <v>0</v>
      </c>
      <c r="P199" s="694">
        <f t="shared" si="202"/>
        <v>0</v>
      </c>
      <c r="Q199" s="696">
        <f t="shared" si="202"/>
        <v>0</v>
      </c>
      <c r="R199" s="694"/>
      <c r="S199" s="695"/>
      <c r="T199" s="696"/>
      <c r="U199" s="694"/>
      <c r="V199" s="696"/>
      <c r="W199" s="697"/>
    </row>
    <row r="200" spans="1:23" ht="13.5" thickTop="1" x14ac:dyDescent="0.2">
      <c r="L200" s="673" t="s">
        <v>16</v>
      </c>
      <c r="M200" s="688">
        <v>0</v>
      </c>
      <c r="N200" s="689">
        <v>0</v>
      </c>
      <c r="O200" s="690">
        <f>SUM(M200:N200)</f>
        <v>0</v>
      </c>
      <c r="P200" s="691">
        <v>0</v>
      </c>
      <c r="Q200" s="690">
        <f>O200+P200</f>
        <v>0</v>
      </c>
      <c r="R200" s="688"/>
      <c r="S200" s="689"/>
      <c r="T200" s="690"/>
      <c r="U200" s="691"/>
      <c r="V200" s="690"/>
      <c r="W200" s="692"/>
    </row>
    <row r="201" spans="1:23" x14ac:dyDescent="0.2">
      <c r="L201" s="673" t="s">
        <v>17</v>
      </c>
      <c r="M201" s="688">
        <v>0</v>
      </c>
      <c r="N201" s="689">
        <v>0</v>
      </c>
      <c r="O201" s="690">
        <f>SUM(M201:N201)</f>
        <v>0</v>
      </c>
      <c r="P201" s="691">
        <v>0</v>
      </c>
      <c r="Q201" s="690">
        <f>O201+P201</f>
        <v>0</v>
      </c>
      <c r="R201" s="688"/>
      <c r="S201" s="689"/>
      <c r="T201" s="690"/>
      <c r="U201" s="691"/>
      <c r="V201" s="690"/>
      <c r="W201" s="692"/>
    </row>
    <row r="202" spans="1:23" ht="13.5" thickBot="1" x14ac:dyDescent="0.25">
      <c r="L202" s="673" t="s">
        <v>18</v>
      </c>
      <c r="M202" s="688">
        <v>0</v>
      </c>
      <c r="N202" s="689">
        <v>0</v>
      </c>
      <c r="O202" s="698">
        <f>SUM(M202:N202)</f>
        <v>0</v>
      </c>
      <c r="P202" s="699">
        <v>0</v>
      </c>
      <c r="Q202" s="698">
        <f>O202+P202</f>
        <v>0</v>
      </c>
      <c r="R202" s="688"/>
      <c r="S202" s="689"/>
      <c r="T202" s="698"/>
      <c r="U202" s="699"/>
      <c r="V202" s="698"/>
      <c r="W202" s="692"/>
    </row>
    <row r="203" spans="1:23" ht="14.25" thickTop="1" thickBot="1" x14ac:dyDescent="0.25">
      <c r="L203" s="700" t="s">
        <v>19</v>
      </c>
      <c r="M203" s="701">
        <f t="shared" ref="M203:Q203" si="203">+M200+M201+M202</f>
        <v>0</v>
      </c>
      <c r="N203" s="701">
        <f t="shared" si="203"/>
        <v>0</v>
      </c>
      <c r="O203" s="702">
        <f t="shared" si="203"/>
        <v>0</v>
      </c>
      <c r="P203" s="703">
        <f t="shared" si="203"/>
        <v>0</v>
      </c>
      <c r="Q203" s="702">
        <f t="shared" si="203"/>
        <v>0</v>
      </c>
      <c r="R203" s="701"/>
      <c r="S203" s="701"/>
      <c r="T203" s="702"/>
      <c r="U203" s="703"/>
      <c r="V203" s="702"/>
      <c r="W203" s="704"/>
    </row>
    <row r="204" spans="1:23" ht="13.5" thickTop="1" x14ac:dyDescent="0.2">
      <c r="A204" s="658"/>
      <c r="K204" s="658"/>
      <c r="L204" s="673" t="s">
        <v>21</v>
      </c>
      <c r="M204" s="688">
        <v>0</v>
      </c>
      <c r="N204" s="689">
        <v>0</v>
      </c>
      <c r="O204" s="698">
        <f>SUM(M204:N204)</f>
        <v>0</v>
      </c>
      <c r="P204" s="705">
        <v>0</v>
      </c>
      <c r="Q204" s="698">
        <f>O204+P204</f>
        <v>0</v>
      </c>
      <c r="R204" s="688"/>
      <c r="S204" s="689"/>
      <c r="T204" s="698"/>
      <c r="U204" s="705"/>
      <c r="V204" s="698"/>
      <c r="W204" s="692"/>
    </row>
    <row r="205" spans="1:23" x14ac:dyDescent="0.2">
      <c r="A205" s="658"/>
      <c r="K205" s="658"/>
      <c r="L205" s="673" t="s">
        <v>22</v>
      </c>
      <c r="M205" s="688">
        <v>0</v>
      </c>
      <c r="N205" s="689">
        <v>0</v>
      </c>
      <c r="O205" s="698">
        <f>SUM(M205:N205)</f>
        <v>0</v>
      </c>
      <c r="P205" s="691">
        <v>0</v>
      </c>
      <c r="Q205" s="698">
        <f>O205+P205</f>
        <v>0</v>
      </c>
      <c r="R205" s="688"/>
      <c r="S205" s="689"/>
      <c r="T205" s="698"/>
      <c r="U205" s="691"/>
      <c r="V205" s="698"/>
      <c r="W205" s="692"/>
    </row>
    <row r="206" spans="1:23" ht="13.5" thickBot="1" x14ac:dyDescent="0.25">
      <c r="A206" s="658"/>
      <c r="K206" s="658"/>
      <c r="L206" s="673" t="s">
        <v>23</v>
      </c>
      <c r="M206" s="688">
        <v>0</v>
      </c>
      <c r="N206" s="689">
        <v>0</v>
      </c>
      <c r="O206" s="698">
        <f>SUM(M206:N206)</f>
        <v>0</v>
      </c>
      <c r="P206" s="691">
        <v>0</v>
      </c>
      <c r="Q206" s="698">
        <f>O206+P206</f>
        <v>0</v>
      </c>
      <c r="R206" s="688"/>
      <c r="S206" s="689"/>
      <c r="T206" s="698"/>
      <c r="U206" s="691"/>
      <c r="V206" s="698"/>
      <c r="W206" s="692"/>
    </row>
    <row r="207" spans="1:23" ht="14.25" thickTop="1" thickBot="1" x14ac:dyDescent="0.25">
      <c r="L207" s="693" t="s">
        <v>40</v>
      </c>
      <c r="M207" s="694">
        <f t="shared" ref="M207:Q207" si="204">+M204+M205+M206</f>
        <v>0</v>
      </c>
      <c r="N207" s="695">
        <f t="shared" si="204"/>
        <v>0</v>
      </c>
      <c r="O207" s="696">
        <f t="shared" si="204"/>
        <v>0</v>
      </c>
      <c r="P207" s="694">
        <f t="shared" si="204"/>
        <v>0</v>
      </c>
      <c r="Q207" s="696">
        <f t="shared" si="204"/>
        <v>0</v>
      </c>
      <c r="R207" s="694"/>
      <c r="S207" s="695"/>
      <c r="T207" s="696"/>
      <c r="U207" s="694"/>
      <c r="V207" s="696"/>
      <c r="W207" s="697"/>
    </row>
    <row r="208" spans="1:23" ht="14.25" thickTop="1" thickBot="1" x14ac:dyDescent="0.25">
      <c r="L208" s="693" t="s">
        <v>63</v>
      </c>
      <c r="M208" s="694">
        <f t="shared" ref="M208:Q208" si="205">+M194+M199+M203+M207</f>
        <v>0</v>
      </c>
      <c r="N208" s="695">
        <f t="shared" si="205"/>
        <v>0</v>
      </c>
      <c r="O208" s="696">
        <f t="shared" si="205"/>
        <v>0</v>
      </c>
      <c r="P208" s="694">
        <f t="shared" si="205"/>
        <v>0</v>
      </c>
      <c r="Q208" s="696">
        <f t="shared" si="205"/>
        <v>0</v>
      </c>
      <c r="R208" s="694"/>
      <c r="S208" s="695"/>
      <c r="T208" s="696"/>
      <c r="U208" s="694"/>
      <c r="V208" s="696"/>
      <c r="W208" s="697"/>
    </row>
    <row r="209" spans="12:23" ht="14.25" thickTop="1" thickBot="1" x14ac:dyDescent="0.25">
      <c r="L209" s="706" t="s">
        <v>60</v>
      </c>
      <c r="M209" s="666"/>
      <c r="N209" s="666"/>
      <c r="O209" s="666"/>
      <c r="P209" s="666"/>
      <c r="Q209" s="666"/>
      <c r="R209" s="666"/>
      <c r="S209" s="666"/>
      <c r="T209" s="666"/>
      <c r="U209" s="666"/>
      <c r="V209" s="666"/>
      <c r="W209" s="666"/>
    </row>
    <row r="210" spans="12:23" ht="13.5" thickTop="1" x14ac:dyDescent="0.2">
      <c r="L210" s="768" t="s">
        <v>56</v>
      </c>
      <c r="M210" s="769"/>
      <c r="N210" s="769"/>
      <c r="O210" s="769"/>
      <c r="P210" s="769"/>
      <c r="Q210" s="769"/>
      <c r="R210" s="769"/>
      <c r="S210" s="769"/>
      <c r="T210" s="769"/>
      <c r="U210" s="769"/>
      <c r="V210" s="769"/>
      <c r="W210" s="770"/>
    </row>
    <row r="211" spans="12:23" ht="13.5" thickBot="1" x14ac:dyDescent="0.25">
      <c r="L211" s="771" t="s">
        <v>53</v>
      </c>
      <c r="M211" s="772"/>
      <c r="N211" s="772"/>
      <c r="O211" s="772"/>
      <c r="P211" s="772"/>
      <c r="Q211" s="772"/>
      <c r="R211" s="772"/>
      <c r="S211" s="772"/>
      <c r="T211" s="772"/>
      <c r="U211" s="772"/>
      <c r="V211" s="772"/>
      <c r="W211" s="773"/>
    </row>
    <row r="212" spans="12:23" ht="14.25" thickTop="1" thickBot="1" x14ac:dyDescent="0.25">
      <c r="L212" s="665"/>
      <c r="M212" s="666"/>
      <c r="N212" s="666"/>
      <c r="O212" s="666"/>
      <c r="P212" s="666"/>
      <c r="Q212" s="666"/>
      <c r="R212" s="666"/>
      <c r="S212" s="666"/>
      <c r="T212" s="666"/>
      <c r="U212" s="666"/>
      <c r="V212" s="666"/>
      <c r="W212" s="667" t="s">
        <v>34</v>
      </c>
    </row>
    <row r="213" spans="12:23" ht="14.25" thickTop="1" thickBot="1" x14ac:dyDescent="0.25">
      <c r="L213" s="668"/>
      <c r="M213" s="669" t="s">
        <v>64</v>
      </c>
      <c r="N213" s="670"/>
      <c r="O213" s="671"/>
      <c r="P213" s="669"/>
      <c r="Q213" s="669"/>
      <c r="R213" s="669" t="s">
        <v>65</v>
      </c>
      <c r="S213" s="670"/>
      <c r="T213" s="671"/>
      <c r="U213" s="669"/>
      <c r="V213" s="669"/>
      <c r="W213" s="672" t="s">
        <v>2</v>
      </c>
    </row>
    <row r="214" spans="12:23" ht="13.5" thickTop="1" x14ac:dyDescent="0.2">
      <c r="L214" s="673" t="s">
        <v>3</v>
      </c>
      <c r="M214" s="674"/>
      <c r="N214" s="665"/>
      <c r="O214" s="675"/>
      <c r="P214" s="676"/>
      <c r="Q214" s="713"/>
      <c r="R214" s="674"/>
      <c r="S214" s="665"/>
      <c r="T214" s="675"/>
      <c r="U214" s="676"/>
      <c r="V214" s="713"/>
      <c r="W214" s="677" t="s">
        <v>4</v>
      </c>
    </row>
    <row r="215" spans="12:23" ht="13.5" thickBot="1" x14ac:dyDescent="0.25">
      <c r="L215" s="678"/>
      <c r="M215" s="679" t="s">
        <v>35</v>
      </c>
      <c r="N215" s="680" t="s">
        <v>36</v>
      </c>
      <c r="O215" s="681" t="s">
        <v>37</v>
      </c>
      <c r="P215" s="682" t="s">
        <v>32</v>
      </c>
      <c r="Q215" s="714" t="s">
        <v>7</v>
      </c>
      <c r="R215" s="679" t="s">
        <v>35</v>
      </c>
      <c r="S215" s="680" t="s">
        <v>36</v>
      </c>
      <c r="T215" s="681" t="s">
        <v>37</v>
      </c>
      <c r="U215" s="682" t="s">
        <v>32</v>
      </c>
      <c r="V215" s="714" t="s">
        <v>7</v>
      </c>
      <c r="W215" s="629"/>
    </row>
    <row r="216" spans="12:23" ht="4.5" customHeight="1" thickTop="1" x14ac:dyDescent="0.2">
      <c r="L216" s="673"/>
      <c r="M216" s="683"/>
      <c r="N216" s="684"/>
      <c r="O216" s="685"/>
      <c r="P216" s="686"/>
      <c r="Q216" s="715"/>
      <c r="R216" s="683"/>
      <c r="S216" s="684"/>
      <c r="T216" s="685"/>
      <c r="U216" s="686"/>
      <c r="V216" s="715"/>
      <c r="W216" s="687"/>
    </row>
    <row r="217" spans="12:23" x14ac:dyDescent="0.2">
      <c r="L217" s="673" t="s">
        <v>10</v>
      </c>
      <c r="M217" s="688">
        <f t="shared" ref="M217:N219" si="206">+M165+M191</f>
        <v>0</v>
      </c>
      <c r="N217" s="689">
        <f t="shared" si="206"/>
        <v>0</v>
      </c>
      <c r="O217" s="690">
        <f>M217+N217</f>
        <v>0</v>
      </c>
      <c r="P217" s="691">
        <f>+P165+P191</f>
        <v>0</v>
      </c>
      <c r="Q217" s="716">
        <f>O217+P217</f>
        <v>0</v>
      </c>
      <c r="R217" s="688">
        <f t="shared" ref="R217:S219" si="207">+R165+R191</f>
        <v>0</v>
      </c>
      <c r="S217" s="689">
        <f t="shared" si="207"/>
        <v>0</v>
      </c>
      <c r="T217" s="690">
        <f>R217+S217</f>
        <v>0</v>
      </c>
      <c r="U217" s="691">
        <f>+U165+U191</f>
        <v>0</v>
      </c>
      <c r="V217" s="716">
        <f>T217+U217</f>
        <v>0</v>
      </c>
      <c r="W217" s="722">
        <f>IF(Q217=0,0,((V217/Q217)-1)*100)</f>
        <v>0</v>
      </c>
    </row>
    <row r="218" spans="12:23" x14ac:dyDescent="0.2">
      <c r="L218" s="673" t="s">
        <v>11</v>
      </c>
      <c r="M218" s="688">
        <f t="shared" si="206"/>
        <v>0</v>
      </c>
      <c r="N218" s="689">
        <f t="shared" si="206"/>
        <v>0</v>
      </c>
      <c r="O218" s="690">
        <f t="shared" ref="O218:O219" si="208">M218+N218</f>
        <v>0</v>
      </c>
      <c r="P218" s="691">
        <f>+P166+P192</f>
        <v>0</v>
      </c>
      <c r="Q218" s="716">
        <f>O218+P218</f>
        <v>0</v>
      </c>
      <c r="R218" s="688">
        <f t="shared" si="207"/>
        <v>0</v>
      </c>
      <c r="S218" s="689">
        <f t="shared" si="207"/>
        <v>0</v>
      </c>
      <c r="T218" s="690">
        <f t="shared" ref="T218:T219" si="209">R218+S218</f>
        <v>0</v>
      </c>
      <c r="U218" s="691">
        <f>+U166+U192</f>
        <v>0</v>
      </c>
      <c r="V218" s="716">
        <f>T218+U218</f>
        <v>0</v>
      </c>
      <c r="W218" s="722">
        <f>IF(Q218=0,0,((V218/Q218)-1)*100)</f>
        <v>0</v>
      </c>
    </row>
    <row r="219" spans="12:23" ht="13.5" thickBot="1" x14ac:dyDescent="0.25">
      <c r="L219" s="678" t="s">
        <v>12</v>
      </c>
      <c r="M219" s="688">
        <f t="shared" si="206"/>
        <v>0</v>
      </c>
      <c r="N219" s="689">
        <f t="shared" si="206"/>
        <v>0</v>
      </c>
      <c r="O219" s="690">
        <f t="shared" si="208"/>
        <v>0</v>
      </c>
      <c r="P219" s="691">
        <f>+P167+P193</f>
        <v>0</v>
      </c>
      <c r="Q219" s="716">
        <f>O219+P219</f>
        <v>0</v>
      </c>
      <c r="R219" s="688">
        <f t="shared" si="207"/>
        <v>0</v>
      </c>
      <c r="S219" s="689">
        <f t="shared" si="207"/>
        <v>0</v>
      </c>
      <c r="T219" s="690">
        <f t="shared" si="209"/>
        <v>0</v>
      </c>
      <c r="U219" s="691">
        <f>+U167+U193</f>
        <v>0</v>
      </c>
      <c r="V219" s="716">
        <f>T219+U219</f>
        <v>0</v>
      </c>
      <c r="W219" s="722">
        <f>IF(Q219=0,0,((V219/Q219)-1)*100)</f>
        <v>0</v>
      </c>
    </row>
    <row r="220" spans="12:23" ht="14.25" thickTop="1" thickBot="1" x14ac:dyDescent="0.25">
      <c r="L220" s="693" t="s">
        <v>38</v>
      </c>
      <c r="M220" s="694">
        <f t="shared" ref="M220:Q220" si="210">+M217+M218+M219</f>
        <v>0</v>
      </c>
      <c r="N220" s="695">
        <f t="shared" si="210"/>
        <v>0</v>
      </c>
      <c r="O220" s="696">
        <f t="shared" si="210"/>
        <v>0</v>
      </c>
      <c r="P220" s="694">
        <f t="shared" si="210"/>
        <v>0</v>
      </c>
      <c r="Q220" s="696">
        <f t="shared" si="210"/>
        <v>0</v>
      </c>
      <c r="R220" s="694">
        <f t="shared" ref="R220:V220" si="211">+R217+R218+R219</f>
        <v>0</v>
      </c>
      <c r="S220" s="695">
        <f t="shared" si="211"/>
        <v>0</v>
      </c>
      <c r="T220" s="696">
        <f t="shared" si="211"/>
        <v>0</v>
      </c>
      <c r="U220" s="694">
        <f t="shared" si="211"/>
        <v>0</v>
      </c>
      <c r="V220" s="696">
        <f t="shared" si="211"/>
        <v>0</v>
      </c>
      <c r="W220" s="723">
        <f t="shared" ref="W220" si="212">IF(Q220=0,0,((V220/Q220)-1)*100)</f>
        <v>0</v>
      </c>
    </row>
    <row r="221" spans="12:23" ht="14.25" thickTop="1" thickBot="1" x14ac:dyDescent="0.25">
      <c r="L221" s="673" t="s">
        <v>13</v>
      </c>
      <c r="M221" s="688">
        <f>+M169+M195</f>
        <v>0</v>
      </c>
      <c r="N221" s="689">
        <f>+N169+N195</f>
        <v>0</v>
      </c>
      <c r="O221" s="690">
        <f t="shared" ref="O221:O224" si="213">M221+N221</f>
        <v>0</v>
      </c>
      <c r="P221" s="717">
        <f>+P169+P195</f>
        <v>0</v>
      </c>
      <c r="Q221" s="718">
        <f>O221+P221</f>
        <v>0</v>
      </c>
      <c r="R221" s="688">
        <f>+R169+R195</f>
        <v>0</v>
      </c>
      <c r="S221" s="689">
        <f>+S169+S195</f>
        <v>0</v>
      </c>
      <c r="T221" s="690">
        <f t="shared" ref="T221" si="214">R221+S221</f>
        <v>0</v>
      </c>
      <c r="U221" s="717">
        <f>+U169+U195</f>
        <v>0</v>
      </c>
      <c r="V221" s="718">
        <f>T221+U221</f>
        <v>0</v>
      </c>
      <c r="W221" s="722">
        <f t="shared" ref="W221" si="215">IF(Q221=0,0,((V221/Q221)-1)*100)</f>
        <v>0</v>
      </c>
    </row>
    <row r="222" spans="12:23" ht="14.25" thickTop="1" thickBot="1" x14ac:dyDescent="0.25">
      <c r="L222" s="693" t="s">
        <v>67</v>
      </c>
      <c r="M222" s="694">
        <f>+M220+M221</f>
        <v>0</v>
      </c>
      <c r="N222" s="695">
        <f t="shared" ref="N222" si="216">+N220+N221</f>
        <v>0</v>
      </c>
      <c r="O222" s="696">
        <f t="shared" ref="O222" si="217">+O220+O221</f>
        <v>0</v>
      </c>
      <c r="P222" s="694">
        <f t="shared" ref="P222" si="218">+P220+P221</f>
        <v>0</v>
      </c>
      <c r="Q222" s="696">
        <f t="shared" ref="Q222" si="219">+Q220+Q221</f>
        <v>0</v>
      </c>
      <c r="R222" s="694">
        <f t="shared" ref="R222" si="220">+R220+R221</f>
        <v>0</v>
      </c>
      <c r="S222" s="695">
        <f t="shared" ref="S222" si="221">+S220+S221</f>
        <v>0</v>
      </c>
      <c r="T222" s="696">
        <f t="shared" ref="T222" si="222">+T220+T221</f>
        <v>0</v>
      </c>
      <c r="U222" s="694">
        <f t="shared" ref="U222" si="223">+U220+U221</f>
        <v>0</v>
      </c>
      <c r="V222" s="696">
        <f t="shared" ref="V222" si="224">+V220+V221</f>
        <v>0</v>
      </c>
      <c r="W222" s="723">
        <f>IF(Q222=0,0,((V222/Q222)-1)*100)</f>
        <v>0</v>
      </c>
    </row>
    <row r="223" spans="12:23" ht="13.5" thickTop="1" x14ac:dyDescent="0.2">
      <c r="L223" s="673" t="s">
        <v>14</v>
      </c>
      <c r="M223" s="688">
        <f>+M171+M197</f>
        <v>0</v>
      </c>
      <c r="N223" s="689">
        <f>+N171+N197</f>
        <v>0</v>
      </c>
      <c r="O223" s="698">
        <f t="shared" si="213"/>
        <v>0</v>
      </c>
      <c r="P223" s="717">
        <f>+P171+P197</f>
        <v>0</v>
      </c>
      <c r="Q223" s="690">
        <f>O223+P223</f>
        <v>0</v>
      </c>
      <c r="R223" s="688"/>
      <c r="S223" s="689"/>
      <c r="T223" s="698"/>
      <c r="U223" s="717"/>
      <c r="V223" s="690"/>
      <c r="W223" s="692"/>
    </row>
    <row r="224" spans="12:23" ht="13.5" thickBot="1" x14ac:dyDescent="0.25">
      <c r="L224" s="673" t="s">
        <v>15</v>
      </c>
      <c r="M224" s="712">
        <f>+M172+M198</f>
        <v>0</v>
      </c>
      <c r="N224" s="719">
        <f>+N172+N198</f>
        <v>0</v>
      </c>
      <c r="O224" s="720">
        <f t="shared" si="213"/>
        <v>0</v>
      </c>
      <c r="P224" s="699">
        <f>+P172+P198</f>
        <v>0</v>
      </c>
      <c r="Q224" s="721">
        <f>+Q218+Q219+Q221</f>
        <v>0</v>
      </c>
      <c r="R224" s="712"/>
      <c r="S224" s="719"/>
      <c r="T224" s="720"/>
      <c r="U224" s="699"/>
      <c r="V224" s="721"/>
      <c r="W224" s="692"/>
    </row>
    <row r="225" spans="1:23" ht="14.25" thickTop="1" thickBot="1" x14ac:dyDescent="0.25">
      <c r="L225" s="693" t="s">
        <v>61</v>
      </c>
      <c r="M225" s="694">
        <f t="shared" ref="M225:Q225" si="225">+M221+M223+M224</f>
        <v>0</v>
      </c>
      <c r="N225" s="695">
        <f t="shared" si="225"/>
        <v>0</v>
      </c>
      <c r="O225" s="696">
        <f t="shared" si="225"/>
        <v>0</v>
      </c>
      <c r="P225" s="694">
        <f t="shared" si="225"/>
        <v>0</v>
      </c>
      <c r="Q225" s="696">
        <f t="shared" si="225"/>
        <v>0</v>
      </c>
      <c r="R225" s="694"/>
      <c r="S225" s="695"/>
      <c r="T225" s="696"/>
      <c r="U225" s="694"/>
      <c r="V225" s="696"/>
      <c r="W225" s="697"/>
    </row>
    <row r="226" spans="1:23" ht="13.5" thickTop="1" x14ac:dyDescent="0.2">
      <c r="L226" s="673" t="s">
        <v>16</v>
      </c>
      <c r="M226" s="688">
        <f t="shared" ref="M226:N228" si="226">+M174+M200</f>
        <v>0</v>
      </c>
      <c r="N226" s="689">
        <f t="shared" si="226"/>
        <v>0</v>
      </c>
      <c r="O226" s="690">
        <f t="shared" ref="O226" si="227">M226+N226</f>
        <v>0</v>
      </c>
      <c r="P226" s="691">
        <f>+P174+P200</f>
        <v>0</v>
      </c>
      <c r="Q226" s="716">
        <f>O226+P226</f>
        <v>0</v>
      </c>
      <c r="R226" s="688"/>
      <c r="S226" s="689"/>
      <c r="T226" s="690"/>
      <c r="U226" s="691"/>
      <c r="V226" s="716"/>
      <c r="W226" s="692"/>
    </row>
    <row r="227" spans="1:23" x14ac:dyDescent="0.2">
      <c r="L227" s="673" t="s">
        <v>17</v>
      </c>
      <c r="M227" s="688">
        <f t="shared" si="226"/>
        <v>0</v>
      </c>
      <c r="N227" s="689">
        <f t="shared" si="226"/>
        <v>0</v>
      </c>
      <c r="O227" s="690">
        <f>M227+N227</f>
        <v>0</v>
      </c>
      <c r="P227" s="691">
        <f>+P175+P201</f>
        <v>0</v>
      </c>
      <c r="Q227" s="716">
        <f>O227+P227</f>
        <v>0</v>
      </c>
      <c r="R227" s="688"/>
      <c r="S227" s="689"/>
      <c r="T227" s="690"/>
      <c r="U227" s="691"/>
      <c r="V227" s="716"/>
      <c r="W227" s="692"/>
    </row>
    <row r="228" spans="1:23" ht="13.5" thickBot="1" x14ac:dyDescent="0.25">
      <c r="L228" s="673" t="s">
        <v>18</v>
      </c>
      <c r="M228" s="688">
        <f t="shared" si="226"/>
        <v>0</v>
      </c>
      <c r="N228" s="689">
        <f t="shared" si="226"/>
        <v>0</v>
      </c>
      <c r="O228" s="698">
        <f>M228+N228</f>
        <v>0</v>
      </c>
      <c r="P228" s="699">
        <f>+P176+P202</f>
        <v>0</v>
      </c>
      <c r="Q228" s="716">
        <f>O228+P228</f>
        <v>0</v>
      </c>
      <c r="R228" s="688"/>
      <c r="S228" s="689"/>
      <c r="T228" s="698"/>
      <c r="U228" s="699"/>
      <c r="V228" s="716"/>
      <c r="W228" s="692"/>
    </row>
    <row r="229" spans="1:23" ht="14.25" thickTop="1" thickBot="1" x14ac:dyDescent="0.25">
      <c r="L229" s="700" t="s">
        <v>19</v>
      </c>
      <c r="M229" s="701">
        <f t="shared" ref="M229:Q229" si="228">+M226+M227+M228</f>
        <v>0</v>
      </c>
      <c r="N229" s="701">
        <f t="shared" si="228"/>
        <v>0</v>
      </c>
      <c r="O229" s="702">
        <f t="shared" si="228"/>
        <v>0</v>
      </c>
      <c r="P229" s="703">
        <f t="shared" si="228"/>
        <v>0</v>
      </c>
      <c r="Q229" s="702">
        <f t="shared" si="228"/>
        <v>0</v>
      </c>
      <c r="R229" s="701"/>
      <c r="S229" s="701"/>
      <c r="T229" s="702"/>
      <c r="U229" s="703"/>
      <c r="V229" s="702"/>
      <c r="W229" s="704"/>
    </row>
    <row r="230" spans="1:23" ht="13.5" thickTop="1" x14ac:dyDescent="0.2">
      <c r="A230" s="658"/>
      <c r="K230" s="658"/>
      <c r="L230" s="673" t="s">
        <v>21</v>
      </c>
      <c r="M230" s="688">
        <f t="shared" ref="M230:N232" si="229">+M178+M204</f>
        <v>0</v>
      </c>
      <c r="N230" s="689">
        <f t="shared" si="229"/>
        <v>0</v>
      </c>
      <c r="O230" s="698">
        <f>M230+N230</f>
        <v>0</v>
      </c>
      <c r="P230" s="705">
        <f>+P178+P204</f>
        <v>0</v>
      </c>
      <c r="Q230" s="716">
        <f>O230+P230</f>
        <v>0</v>
      </c>
      <c r="R230" s="688"/>
      <c r="S230" s="689"/>
      <c r="T230" s="698"/>
      <c r="U230" s="705"/>
      <c r="V230" s="716"/>
      <c r="W230" s="692"/>
    </row>
    <row r="231" spans="1:23" x14ac:dyDescent="0.2">
      <c r="A231" s="658"/>
      <c r="K231" s="658"/>
      <c r="L231" s="673" t="s">
        <v>22</v>
      </c>
      <c r="M231" s="688">
        <f t="shared" si="229"/>
        <v>0</v>
      </c>
      <c r="N231" s="689">
        <f t="shared" si="229"/>
        <v>0</v>
      </c>
      <c r="O231" s="698">
        <f t="shared" ref="O231:O232" si="230">M231+N231</f>
        <v>0</v>
      </c>
      <c r="P231" s="691">
        <f>+P179+P205</f>
        <v>0</v>
      </c>
      <c r="Q231" s="716">
        <f>O231+P231</f>
        <v>0</v>
      </c>
      <c r="R231" s="688"/>
      <c r="S231" s="689"/>
      <c r="T231" s="698"/>
      <c r="U231" s="691"/>
      <c r="V231" s="716"/>
      <c r="W231" s="692"/>
    </row>
    <row r="232" spans="1:23" ht="13.5" thickBot="1" x14ac:dyDescent="0.25">
      <c r="A232" s="658"/>
      <c r="K232" s="658"/>
      <c r="L232" s="673" t="s">
        <v>23</v>
      </c>
      <c r="M232" s="688">
        <f t="shared" si="229"/>
        <v>0</v>
      </c>
      <c r="N232" s="689">
        <f t="shared" si="229"/>
        <v>0</v>
      </c>
      <c r="O232" s="698">
        <f t="shared" si="230"/>
        <v>0</v>
      </c>
      <c r="P232" s="691">
        <f>+P180+P206</f>
        <v>0</v>
      </c>
      <c r="Q232" s="716">
        <f>O232+P232</f>
        <v>0</v>
      </c>
      <c r="R232" s="688"/>
      <c r="S232" s="689"/>
      <c r="T232" s="698"/>
      <c r="U232" s="691"/>
      <c r="V232" s="716"/>
      <c r="W232" s="692"/>
    </row>
    <row r="233" spans="1:23" ht="14.25" thickTop="1" thickBot="1" x14ac:dyDescent="0.25">
      <c r="L233" s="693" t="s">
        <v>40</v>
      </c>
      <c r="M233" s="694">
        <f t="shared" ref="M233:Q233" si="231">+M230+M231+M232</f>
        <v>0</v>
      </c>
      <c r="N233" s="695">
        <f t="shared" si="231"/>
        <v>0</v>
      </c>
      <c r="O233" s="696">
        <f t="shared" si="231"/>
        <v>0</v>
      </c>
      <c r="P233" s="694">
        <f t="shared" si="231"/>
        <v>0</v>
      </c>
      <c r="Q233" s="696">
        <f t="shared" si="231"/>
        <v>0</v>
      </c>
      <c r="R233" s="694"/>
      <c r="S233" s="695"/>
      <c r="T233" s="696"/>
      <c r="U233" s="694"/>
      <c r="V233" s="696"/>
      <c r="W233" s="697"/>
    </row>
    <row r="234" spans="1:23" ht="14.25" thickTop="1" thickBot="1" x14ac:dyDescent="0.25">
      <c r="L234" s="693" t="s">
        <v>63</v>
      </c>
      <c r="M234" s="694">
        <f t="shared" ref="M234:Q234" si="232">+M220+M225+M229+M233</f>
        <v>0</v>
      </c>
      <c r="N234" s="695">
        <f t="shared" si="232"/>
        <v>0</v>
      </c>
      <c r="O234" s="696">
        <f t="shared" si="232"/>
        <v>0</v>
      </c>
      <c r="P234" s="694">
        <f t="shared" si="232"/>
        <v>0</v>
      </c>
      <c r="Q234" s="696">
        <f t="shared" si="232"/>
        <v>0</v>
      </c>
      <c r="R234" s="694"/>
      <c r="S234" s="695"/>
      <c r="T234" s="696"/>
      <c r="U234" s="694"/>
      <c r="V234" s="696"/>
      <c r="W234" s="697"/>
    </row>
    <row r="235" spans="1:23" ht="13.5" thickTop="1" x14ac:dyDescent="0.2">
      <c r="L235" s="706" t="s">
        <v>60</v>
      </c>
      <c r="M235" s="666"/>
      <c r="N235" s="666"/>
      <c r="O235" s="666"/>
      <c r="P235" s="666"/>
      <c r="Q235" s="666"/>
      <c r="R235" s="666"/>
      <c r="S235" s="666"/>
      <c r="T235" s="666"/>
      <c r="U235" s="666"/>
      <c r="V235" s="666"/>
      <c r="W235" s="666"/>
    </row>
  </sheetData>
  <sheetProtection algorithmName="SHA-512" hashValue="C9grNuQWV2d2ljV2yqbm6/EHYrC2lTAMIwAXOq0l8rGGq5HIWznpKf05r9rvHPJKtX19dYI0XlNhCHIHkik3pQ==" saltValue="not5YGdDjWhbTl5WX2700A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234" priority="511" operator="containsText" text="NOT OK">
      <formula>NOT(ISERROR(SEARCH("NOT OK",A1)))</formula>
    </cfRule>
  </conditionalFormatting>
  <conditionalFormatting sqref="A31 K31">
    <cfRule type="containsText" dxfId="233" priority="347" operator="containsText" text="NOT OK">
      <formula>NOT(ISERROR(SEARCH("NOT OK",A31)))</formula>
    </cfRule>
  </conditionalFormatting>
  <conditionalFormatting sqref="A57 K57">
    <cfRule type="containsText" dxfId="232" priority="346" operator="containsText" text="NOT OK">
      <formula>NOT(ISERROR(SEARCH("NOT OK",A57)))</formula>
    </cfRule>
  </conditionalFormatting>
  <conditionalFormatting sqref="A187 K187">
    <cfRule type="containsText" dxfId="231" priority="343" operator="containsText" text="NOT OK">
      <formula>NOT(ISERROR(SEARCH("NOT OK",A187)))</formula>
    </cfRule>
  </conditionalFormatting>
  <conditionalFormatting sqref="K109 A109">
    <cfRule type="containsText" dxfId="230" priority="345" operator="containsText" text="NOT OK">
      <formula>NOT(ISERROR(SEARCH("NOT OK",A109)))</formula>
    </cfRule>
  </conditionalFormatting>
  <conditionalFormatting sqref="K135 A135">
    <cfRule type="containsText" dxfId="229" priority="344" operator="containsText" text="NOT OK">
      <formula>NOT(ISERROR(SEARCH("NOT OK",A135)))</formula>
    </cfRule>
  </conditionalFormatting>
  <conditionalFormatting sqref="A213 K213">
    <cfRule type="containsText" dxfId="228" priority="342" operator="containsText" text="NOT OK">
      <formula>NOT(ISERROR(SEARCH("NOT OK",A213)))</formula>
    </cfRule>
  </conditionalFormatting>
  <conditionalFormatting sqref="A16:A17 K16:K17">
    <cfRule type="containsText" dxfId="227" priority="341" operator="containsText" text="NOT OK">
      <formula>NOT(ISERROR(SEARCH("NOT OK",A16)))</formula>
    </cfRule>
  </conditionalFormatting>
  <conditionalFormatting sqref="K42 A42">
    <cfRule type="containsText" dxfId="226" priority="340" operator="containsText" text="NOT OK">
      <formula>NOT(ISERROR(SEARCH("NOT OK",A42)))</formula>
    </cfRule>
  </conditionalFormatting>
  <conditionalFormatting sqref="K68 A68">
    <cfRule type="containsText" dxfId="225" priority="338" operator="containsText" text="NOT OK">
      <formula>NOT(ISERROR(SEARCH("NOT OK",A68)))</formula>
    </cfRule>
  </conditionalFormatting>
  <conditionalFormatting sqref="A120 K120">
    <cfRule type="containsText" dxfId="224" priority="335" operator="containsText" text="NOT OK">
      <formula>NOT(ISERROR(SEARCH("NOT OK",A120)))</formula>
    </cfRule>
  </conditionalFormatting>
  <conditionalFormatting sqref="K146 A146">
    <cfRule type="containsText" dxfId="223" priority="333" operator="containsText" text="NOT OK">
      <formula>NOT(ISERROR(SEARCH("NOT OK",A146)))</formula>
    </cfRule>
  </conditionalFormatting>
  <conditionalFormatting sqref="K198 A198">
    <cfRule type="containsText" dxfId="222" priority="330" operator="containsText" text="NOT OK">
      <formula>NOT(ISERROR(SEARCH("NOT OK",A198)))</formula>
    </cfRule>
  </conditionalFormatting>
  <conditionalFormatting sqref="K224 A224">
    <cfRule type="containsText" dxfId="221" priority="328" operator="containsText" text="NOT OK">
      <formula>NOT(ISERROR(SEARCH("NOT OK",A224)))</formula>
    </cfRule>
  </conditionalFormatting>
  <conditionalFormatting sqref="A224 K224">
    <cfRule type="containsText" dxfId="220" priority="326" operator="containsText" text="NOT OK">
      <formula>NOT(ISERROR(SEARCH("NOT OK",A224)))</formula>
    </cfRule>
  </conditionalFormatting>
  <conditionalFormatting sqref="A26 K26">
    <cfRule type="containsText" dxfId="219" priority="301" operator="containsText" text="NOT OK">
      <formula>NOT(ISERROR(SEARCH("NOT OK",A26)))</formula>
    </cfRule>
  </conditionalFormatting>
  <conditionalFormatting sqref="K104 A104">
    <cfRule type="containsText" dxfId="218" priority="296" operator="containsText" text="NOT OK">
      <formula>NOT(ISERROR(SEARCH("NOT OK",A104)))</formula>
    </cfRule>
  </conditionalFormatting>
  <conditionalFormatting sqref="A182 K182">
    <cfRule type="containsText" dxfId="217" priority="290" operator="containsText" text="NOT OK">
      <formula>NOT(ISERROR(SEARCH("NOT OK",A182)))</formula>
    </cfRule>
  </conditionalFormatting>
  <conditionalFormatting sqref="A52 K52">
    <cfRule type="containsText" dxfId="216" priority="225" operator="containsText" text="NOT OK">
      <formula>NOT(ISERROR(SEARCH("NOT OK",A52)))</formula>
    </cfRule>
  </conditionalFormatting>
  <conditionalFormatting sqref="A78 K78">
    <cfRule type="containsText" dxfId="215" priority="223" operator="containsText" text="NOT OK">
      <formula>NOT(ISERROR(SEARCH("NOT OK",A78)))</formula>
    </cfRule>
  </conditionalFormatting>
  <conditionalFormatting sqref="K130 A130">
    <cfRule type="containsText" dxfId="214" priority="222" operator="containsText" text="NOT OK">
      <formula>NOT(ISERROR(SEARCH("NOT OK",A130)))</formula>
    </cfRule>
  </conditionalFormatting>
  <conditionalFormatting sqref="K156 A156">
    <cfRule type="containsText" dxfId="213" priority="220" operator="containsText" text="NOT OK">
      <formula>NOT(ISERROR(SEARCH("NOT OK",A156)))</formula>
    </cfRule>
  </conditionalFormatting>
  <conditionalFormatting sqref="A208 K208">
    <cfRule type="containsText" dxfId="212" priority="218" operator="containsText" text="NOT OK">
      <formula>NOT(ISERROR(SEARCH("NOT OK",A208)))</formula>
    </cfRule>
  </conditionalFormatting>
  <conditionalFormatting sqref="A234 K234">
    <cfRule type="containsText" dxfId="211" priority="216" operator="containsText" text="NOT OK">
      <formula>NOT(ISERROR(SEARCH("NOT OK",A234)))</formula>
    </cfRule>
  </conditionalFormatting>
  <conditionalFormatting sqref="K43 A43">
    <cfRule type="containsText" dxfId="210" priority="170" operator="containsText" text="NOT OK">
      <formula>NOT(ISERROR(SEARCH("NOT OK",A43)))</formula>
    </cfRule>
  </conditionalFormatting>
  <conditionalFormatting sqref="A43 K43">
    <cfRule type="containsText" dxfId="209" priority="169" operator="containsText" text="NOT OK">
      <formula>NOT(ISERROR(SEARCH("NOT OK",A43)))</formula>
    </cfRule>
  </conditionalFormatting>
  <conditionalFormatting sqref="K121 A121">
    <cfRule type="containsText" dxfId="208" priority="164" operator="containsText" text="NOT OK">
      <formula>NOT(ISERROR(SEARCH("NOT OK",A121)))</formula>
    </cfRule>
  </conditionalFormatting>
  <conditionalFormatting sqref="K69 A69">
    <cfRule type="containsText" dxfId="207" priority="167" operator="containsText" text="NOT OK">
      <formula>NOT(ISERROR(SEARCH("NOT OK",A69)))</formula>
    </cfRule>
  </conditionalFormatting>
  <conditionalFormatting sqref="A69 K69">
    <cfRule type="containsText" dxfId="206" priority="166" operator="containsText" text="NOT OK">
      <formula>NOT(ISERROR(SEARCH("NOT OK",A69)))</formula>
    </cfRule>
  </conditionalFormatting>
  <conditionalFormatting sqref="K147 A147">
    <cfRule type="containsText" dxfId="205" priority="162" operator="containsText" text="NOT OK">
      <formula>NOT(ISERROR(SEARCH("NOT OK",A147)))</formula>
    </cfRule>
  </conditionalFormatting>
  <conditionalFormatting sqref="A199 K199">
    <cfRule type="containsText" dxfId="204" priority="119" operator="containsText" text="NOT OK">
      <formula>NOT(ISERROR(SEARCH("NOT OK",A199)))</formula>
    </cfRule>
  </conditionalFormatting>
  <conditionalFormatting sqref="A225 K225">
    <cfRule type="containsText" dxfId="203" priority="121" operator="containsText" text="NOT OK">
      <formula>NOT(ISERROR(SEARCH("NOT OK",A225)))</formula>
    </cfRule>
  </conditionalFormatting>
  <conditionalFormatting sqref="A47:A49 K47:K49">
    <cfRule type="containsText" dxfId="202" priority="73" operator="containsText" text="NOT OK">
      <formula>NOT(ISERROR(SEARCH("NOT OK",A47)))</formula>
    </cfRule>
  </conditionalFormatting>
  <conditionalFormatting sqref="A73:A75 K73:K75">
    <cfRule type="containsText" dxfId="201" priority="69" operator="containsText" text="NOT OK">
      <formula>NOT(ISERROR(SEARCH("NOT OK",A73)))</formula>
    </cfRule>
  </conditionalFormatting>
  <conditionalFormatting sqref="A125:A127 K125:K127">
    <cfRule type="containsText" dxfId="200" priority="65" operator="containsText" text="NOT OK">
      <formula>NOT(ISERROR(SEARCH("NOT OK",A125)))</formula>
    </cfRule>
  </conditionalFormatting>
  <conditionalFormatting sqref="A151:A153 K151:K153">
    <cfRule type="containsText" dxfId="199" priority="62" operator="containsText" text="NOT OK">
      <formula>NOT(ISERROR(SEARCH("NOT OK",A151)))</formula>
    </cfRule>
  </conditionalFormatting>
  <conditionalFormatting sqref="K203:K205 A203:A205">
    <cfRule type="containsText" dxfId="198" priority="59" operator="containsText" text="NOT OK">
      <formula>NOT(ISERROR(SEARCH("NOT OK",A203)))</formula>
    </cfRule>
  </conditionalFormatting>
  <conditionalFormatting sqref="K229:K231 A229:A231">
    <cfRule type="containsText" dxfId="197" priority="56" operator="containsText" text="NOT OK">
      <formula>NOT(ISERROR(SEARCH("NOT OK",A229)))</formula>
    </cfRule>
  </conditionalFormatting>
  <conditionalFormatting sqref="A14 K14">
    <cfRule type="containsText" dxfId="196" priority="9" operator="containsText" text="NOT OK">
      <formula>NOT(ISERROR(SEARCH("NOT OK",A14)))</formula>
    </cfRule>
  </conditionalFormatting>
  <conditionalFormatting sqref="A40 K40">
    <cfRule type="containsText" dxfId="195" priority="8" operator="containsText" text="NOT OK">
      <formula>NOT(ISERROR(SEARCH("NOT OK",A40)))</formula>
    </cfRule>
  </conditionalFormatting>
  <conditionalFormatting sqref="A66 K66">
    <cfRule type="containsText" dxfId="194" priority="7" operator="containsText" text="NOT OK">
      <formula>NOT(ISERROR(SEARCH("NOT OK",A66)))</formula>
    </cfRule>
  </conditionalFormatting>
  <conditionalFormatting sqref="K92 A92">
    <cfRule type="containsText" dxfId="193" priority="6" operator="containsText" text="NOT OK">
      <formula>NOT(ISERROR(SEARCH("NOT OK",A92)))</formula>
    </cfRule>
  </conditionalFormatting>
  <conditionalFormatting sqref="K118 A118">
    <cfRule type="containsText" dxfId="192" priority="5" operator="containsText" text="NOT OK">
      <formula>NOT(ISERROR(SEARCH("NOT OK",A118)))</formula>
    </cfRule>
  </conditionalFormatting>
  <conditionalFormatting sqref="K144 A144">
    <cfRule type="containsText" dxfId="191" priority="4" operator="containsText" text="NOT OK">
      <formula>NOT(ISERROR(SEARCH("NOT OK",A144)))</formula>
    </cfRule>
  </conditionalFormatting>
  <conditionalFormatting sqref="A170 K170">
    <cfRule type="containsText" dxfId="190" priority="3" operator="containsText" text="NOT OK">
      <formula>NOT(ISERROR(SEARCH("NOT OK",A170)))</formula>
    </cfRule>
  </conditionalFormatting>
  <conditionalFormatting sqref="A196 K196">
    <cfRule type="containsText" dxfId="189" priority="2" operator="containsText" text="NOT OK">
      <formula>NOT(ISERROR(SEARCH("NOT OK",A196)))</formula>
    </cfRule>
  </conditionalFormatting>
  <conditionalFormatting sqref="A222 K222">
    <cfRule type="containsText" dxfId="188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K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2:25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K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806" t="s">
        <v>58</v>
      </c>
      <c r="D5" s="807"/>
      <c r="E5" s="808"/>
      <c r="F5" s="753" t="s">
        <v>59</v>
      </c>
      <c r="G5" s="754"/>
      <c r="H5" s="755"/>
      <c r="I5" s="105" t="s">
        <v>2</v>
      </c>
      <c r="J5" s="3"/>
      <c r="K5" s="3"/>
      <c r="L5" s="11"/>
      <c r="M5" s="756" t="s">
        <v>58</v>
      </c>
      <c r="N5" s="757"/>
      <c r="O5" s="757"/>
      <c r="P5" s="757"/>
      <c r="Q5" s="758"/>
      <c r="R5" s="756" t="s">
        <v>59</v>
      </c>
      <c r="S5" s="757"/>
      <c r="T5" s="757"/>
      <c r="U5" s="757"/>
      <c r="V5" s="758"/>
      <c r="W5" s="12" t="s">
        <v>2</v>
      </c>
    </row>
    <row r="6" spans="2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10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11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12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57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13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14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15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61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80"/>
      <c r="Y16" s="280"/>
    </row>
    <row r="17" spans="2:25" ht="13.5" thickTop="1" x14ac:dyDescent="0.2">
      <c r="B17" s="106" t="s">
        <v>16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17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18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19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20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22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23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24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62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80"/>
      <c r="Y25" s="280"/>
    </row>
    <row r="26" spans="2:25" ht="14.25" thickTop="1" thickBot="1" x14ac:dyDescent="0.25">
      <c r="B26" s="126" t="s">
        <v>7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80"/>
      <c r="Y26" s="280"/>
    </row>
    <row r="27" spans="2:25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K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2:25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K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806" t="s">
        <v>58</v>
      </c>
      <c r="D31" s="807"/>
      <c r="E31" s="808"/>
      <c r="F31" s="753" t="s">
        <v>59</v>
      </c>
      <c r="G31" s="754"/>
      <c r="H31" s="755"/>
      <c r="I31" s="105" t="s">
        <v>2</v>
      </c>
      <c r="J31" s="3"/>
      <c r="K31" s="3"/>
      <c r="L31" s="11"/>
      <c r="M31" s="756" t="s">
        <v>58</v>
      </c>
      <c r="N31" s="757"/>
      <c r="O31" s="757"/>
      <c r="P31" s="757"/>
      <c r="Q31" s="758"/>
      <c r="R31" s="756" t="s">
        <v>59</v>
      </c>
      <c r="S31" s="757"/>
      <c r="T31" s="757"/>
      <c r="U31" s="757"/>
      <c r="V31" s="758"/>
      <c r="W31" s="12" t="s">
        <v>2</v>
      </c>
    </row>
    <row r="32" spans="2:25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10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11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12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57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13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14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15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61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80"/>
      <c r="Y42" s="280"/>
    </row>
    <row r="43" spans="2:25" ht="13.5" thickTop="1" x14ac:dyDescent="0.2">
      <c r="B43" s="106" t="s">
        <v>16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17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18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19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20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22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23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24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62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80"/>
      <c r="Y51" s="280"/>
    </row>
    <row r="52" spans="2:25" ht="14.25" thickTop="1" thickBot="1" x14ac:dyDescent="0.25">
      <c r="B52" s="126" t="s">
        <v>7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80"/>
      <c r="Y52" s="280"/>
    </row>
    <row r="53" spans="2:25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K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2:25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K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806" t="s">
        <v>58</v>
      </c>
      <c r="D57" s="807"/>
      <c r="E57" s="808"/>
      <c r="F57" s="753" t="s">
        <v>59</v>
      </c>
      <c r="G57" s="754"/>
      <c r="H57" s="755"/>
      <c r="I57" s="105" t="s">
        <v>2</v>
      </c>
      <c r="J57" s="3"/>
      <c r="K57" s="3"/>
      <c r="L57" s="11"/>
      <c r="M57" s="756" t="s">
        <v>58</v>
      </c>
      <c r="N57" s="757"/>
      <c r="O57" s="757"/>
      <c r="P57" s="757"/>
      <c r="Q57" s="758"/>
      <c r="R57" s="756" t="s">
        <v>59</v>
      </c>
      <c r="S57" s="757"/>
      <c r="T57" s="757"/>
      <c r="U57" s="757"/>
      <c r="V57" s="758"/>
      <c r="W57" s="12" t="s">
        <v>2</v>
      </c>
    </row>
    <row r="58" spans="2:25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10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11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12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57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13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14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15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61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80"/>
      <c r="Y68" s="280"/>
    </row>
    <row r="69" spans="2:25" ht="13.5" thickTop="1" x14ac:dyDescent="0.2">
      <c r="B69" s="106" t="s">
        <v>16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17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18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19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21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22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23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24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62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80"/>
      <c r="Y77" s="280"/>
    </row>
    <row r="78" spans="2:25" ht="14.25" thickTop="1" thickBot="1" x14ac:dyDescent="0.25">
      <c r="B78" s="126" t="s">
        <v>7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80"/>
      <c r="Y78" s="280"/>
    </row>
    <row r="79" spans="2:25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6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189" t="s">
        <v>58</v>
      </c>
      <c r="N83" s="190"/>
      <c r="O83" s="191"/>
      <c r="P83" s="189"/>
      <c r="Q83" s="189"/>
      <c r="R83" s="189" t="s">
        <v>59</v>
      </c>
      <c r="S83" s="190"/>
      <c r="T83" s="191"/>
      <c r="U83" s="189"/>
      <c r="V83" s="189"/>
      <c r="W83" s="312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1"/>
    </row>
    <row r="88" spans="12:26" x14ac:dyDescent="0.2">
      <c r="L88" s="59" t="s">
        <v>11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1"/>
    </row>
    <row r="89" spans="12:26" ht="13.5" thickBot="1" x14ac:dyDescent="0.25">
      <c r="L89" s="64" t="s">
        <v>12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90"/>
    </row>
    <row r="91" spans="12:26" ht="13.5" thickTop="1" x14ac:dyDescent="0.2">
      <c r="L91" s="59" t="s">
        <v>13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90"/>
    </row>
    <row r="92" spans="12:26" x14ac:dyDescent="0.2">
      <c r="L92" s="59" t="s">
        <v>14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90"/>
      <c r="Y94" s="280"/>
      <c r="Z94" s="280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21">
        <f>+O103+O181</f>
        <v>40</v>
      </c>
      <c r="Y103" s="280">
        <f>+T103+T181</f>
        <v>48</v>
      </c>
      <c r="Z103" s="290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21">
        <f>+O104+O130</f>
        <v>1141</v>
      </c>
      <c r="Y104" s="280">
        <f>+T104+T182</f>
        <v>63</v>
      </c>
      <c r="Z104" s="290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2:26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189" t="s">
        <v>58</v>
      </c>
      <c r="N109" s="190"/>
      <c r="O109" s="191"/>
      <c r="P109" s="189"/>
      <c r="Q109" s="189"/>
      <c r="R109" s="189" t="s">
        <v>59</v>
      </c>
      <c r="S109" s="190"/>
      <c r="T109" s="191"/>
      <c r="U109" s="189"/>
      <c r="V109" s="189"/>
      <c r="W109" s="312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3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1"/>
    </row>
    <row r="114" spans="12:26" x14ac:dyDescent="0.2">
      <c r="L114" s="59" t="s">
        <v>11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1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90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90"/>
    </row>
    <row r="118" spans="12:26" x14ac:dyDescent="0.2">
      <c r="L118" s="59" t="s">
        <v>14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90"/>
      <c r="Y120" s="280"/>
      <c r="Z120" s="280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1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21">
        <f>+O129+O207</f>
        <v>871</v>
      </c>
      <c r="Y129" s="280">
        <f>+T129+T207</f>
        <v>2863</v>
      </c>
      <c r="Z129" s="290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21">
        <f>+O130+O208</f>
        <v>1090</v>
      </c>
      <c r="Y130" s="280">
        <f>+T130+T208</f>
        <v>3512</v>
      </c>
      <c r="Z130" s="290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6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189" t="s">
        <v>58</v>
      </c>
      <c r="N135" s="190"/>
      <c r="O135" s="191"/>
      <c r="P135" s="189"/>
      <c r="Q135" s="189"/>
      <c r="R135" s="189" t="s">
        <v>59</v>
      </c>
      <c r="S135" s="190"/>
      <c r="T135" s="191"/>
      <c r="U135" s="189"/>
      <c r="V135" s="189"/>
      <c r="W135" s="312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1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1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90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90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80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90"/>
      <c r="Y146" s="280"/>
      <c r="Z146" s="280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1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21">
        <f>+O155+O233</f>
        <v>911</v>
      </c>
      <c r="Y155" s="280">
        <f>+T155+T233</f>
        <v>2911</v>
      </c>
      <c r="Z155" s="290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21">
        <f>+O156+O234</f>
        <v>1141</v>
      </c>
      <c r="Y156" s="280">
        <f>+T156+T234</f>
        <v>3575</v>
      </c>
      <c r="Z156" s="290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2:26" ht="24.7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5" ht="14.25" thickTop="1" thickBot="1" x14ac:dyDescent="0.25">
      <c r="L161" s="214"/>
      <c r="M161" s="804" t="s">
        <v>58</v>
      </c>
      <c r="N161" s="805"/>
      <c r="O161" s="805"/>
      <c r="P161" s="805"/>
      <c r="Q161" s="805"/>
      <c r="R161" s="215" t="s">
        <v>59</v>
      </c>
      <c r="S161" s="216"/>
      <c r="T161" s="253"/>
      <c r="U161" s="215"/>
      <c r="V161" s="215"/>
      <c r="W161" s="309" t="s">
        <v>2</v>
      </c>
    </row>
    <row r="162" spans="12:25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5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57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80"/>
      <c r="Y169" s="280"/>
    </row>
    <row r="170" spans="12:25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80"/>
    </row>
    <row r="173" spans="12:25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17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39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40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62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7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9:25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9:25" ht="14.25" thickTop="1" thickBot="1" x14ac:dyDescent="0.25">
      <c r="L187" s="214"/>
      <c r="M187" s="804" t="s">
        <v>58</v>
      </c>
      <c r="N187" s="805"/>
      <c r="O187" s="805"/>
      <c r="P187" s="805"/>
      <c r="Q187" s="805"/>
      <c r="R187" s="215" t="s">
        <v>59</v>
      </c>
      <c r="S187" s="216"/>
      <c r="T187" s="253"/>
      <c r="U187" s="215"/>
      <c r="V187" s="215"/>
      <c r="W187" s="309" t="s">
        <v>2</v>
      </c>
    </row>
    <row r="188" spans="9:25" ht="12" customHeight="1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  <c r="X188" s="284"/>
      <c r="Y188" s="284"/>
    </row>
    <row r="189" spans="9:25" s="284" customFormat="1" ht="12" customHeight="1" thickBot="1" x14ac:dyDescent="0.25">
      <c r="I189" s="283"/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10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5" t="s">
        <v>11</v>
      </c>
      <c r="M192" s="305">
        <v>0</v>
      </c>
      <c r="N192" s="289">
        <v>0</v>
      </c>
      <c r="O192" s="286">
        <f>M192+N192</f>
        <v>0</v>
      </c>
      <c r="P192" s="287">
        <v>0</v>
      </c>
      <c r="Q192" s="286">
        <f t="shared" si="165"/>
        <v>0</v>
      </c>
      <c r="R192" s="305">
        <v>20</v>
      </c>
      <c r="S192" s="289">
        <v>34</v>
      </c>
      <c r="T192" s="286">
        <f>R192+S192</f>
        <v>54</v>
      </c>
      <c r="U192" s="287">
        <v>0</v>
      </c>
      <c r="V192" s="286">
        <f>T192+U192</f>
        <v>54</v>
      </c>
      <c r="W192" s="288">
        <f>IF(Q192=0,0,((V192/Q192)-1)*100)</f>
        <v>0</v>
      </c>
    </row>
    <row r="193" spans="12:25" ht="13.5" thickBot="1" x14ac:dyDescent="0.25">
      <c r="L193" s="223" t="s">
        <v>12</v>
      </c>
      <c r="M193" s="306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6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7">
        <f>IF(Q193=0,0,((V193/Q193)-1)*100)</f>
        <v>0</v>
      </c>
    </row>
    <row r="194" spans="12:25" ht="14.25" thickTop="1" thickBot="1" x14ac:dyDescent="0.25">
      <c r="L194" s="239" t="s">
        <v>38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80"/>
      <c r="Y194" s="280"/>
    </row>
    <row r="195" spans="12:25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80"/>
    </row>
    <row r="199" spans="12:25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17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39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40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62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7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5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5" ht="12.75" customHeight="1" thickTop="1" thickBot="1" x14ac:dyDescent="0.25">
      <c r="L213" s="214"/>
      <c r="M213" s="804" t="s">
        <v>58</v>
      </c>
      <c r="N213" s="805"/>
      <c r="O213" s="805"/>
      <c r="P213" s="805"/>
      <c r="Q213" s="805"/>
      <c r="R213" s="215" t="s">
        <v>59</v>
      </c>
      <c r="S213" s="216"/>
      <c r="T213" s="253"/>
      <c r="U213" s="215"/>
      <c r="V213" s="215"/>
      <c r="W213" s="309" t="s">
        <v>2</v>
      </c>
    </row>
    <row r="214" spans="12:25" ht="13.5" thickTop="1" x14ac:dyDescent="0.2">
      <c r="L214" s="218" t="s">
        <v>3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8"/>
      <c r="W214" s="310" t="s">
        <v>4</v>
      </c>
    </row>
    <row r="215" spans="12:25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24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10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11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12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80"/>
      <c r="Y219" s="280"/>
    </row>
    <row r="220" spans="12:25" ht="14.25" thickTop="1" thickBot="1" x14ac:dyDescent="0.25">
      <c r="L220" s="239" t="s">
        <v>38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13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14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15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61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80"/>
    </row>
    <row r="225" spans="12:23" ht="13.5" thickTop="1" x14ac:dyDescent="0.2">
      <c r="L225" s="218" t="s">
        <v>16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17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18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39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3">
        <f t="shared" si="189"/>
        <v>0</v>
      </c>
    </row>
    <row r="229" spans="12:23" ht="13.5" thickTop="1" x14ac:dyDescent="0.2">
      <c r="L229" s="218" t="s">
        <v>21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22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23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40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62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7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35"/>
  <sheetViews>
    <sheetView topLeftCell="E1" zoomScaleNormal="100" workbookViewId="0">
      <selection activeCell="Z19" sqref="Z19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1.7109375" style="1" customWidth="1"/>
    <col min="4" max="4" width="12.7109375" style="1" customWidth="1"/>
    <col min="5" max="5" width="13.7109375" style="1" customWidth="1"/>
    <col min="6" max="6" width="12.28515625" style="1" customWidth="1"/>
    <col min="7" max="7" width="12.5703125" style="1" customWidth="1"/>
    <col min="8" max="8" width="12.140625" style="1" customWidth="1"/>
    <col min="9" max="9" width="12" style="2" customWidth="1"/>
    <col min="10" max="10" width="7" style="1" customWidth="1"/>
    <col min="11" max="11" width="7" style="3"/>
    <col min="12" max="13" width="13" style="1" customWidth="1"/>
    <col min="14" max="14" width="12.42578125" style="1" customWidth="1"/>
    <col min="15" max="15" width="14.7109375" style="1" customWidth="1"/>
    <col min="16" max="16" width="12.7109375" style="1" customWidth="1"/>
    <col min="17" max="18" width="13.7109375" style="1" customWidth="1"/>
    <col min="19" max="19" width="13.140625" style="1" customWidth="1"/>
    <col min="20" max="20" width="14.7109375" style="1" customWidth="1"/>
    <col min="21" max="21" width="11.42578125" style="1" customWidth="1"/>
    <col min="22" max="22" width="12.140625" style="1" customWidth="1"/>
    <col min="23" max="23" width="13.28515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94"/>
      <c r="D6" s="108"/>
      <c r="E6" s="109"/>
      <c r="F6" s="194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95" t="s">
        <v>5</v>
      </c>
      <c r="D7" s="113" t="s">
        <v>6</v>
      </c>
      <c r="E7" s="504" t="s">
        <v>7</v>
      </c>
      <c r="F7" s="195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32">
        <v>124</v>
      </c>
      <c r="D9" s="121">
        <v>124</v>
      </c>
      <c r="E9" s="152">
        <f>SUM(C9:D9)</f>
        <v>248</v>
      </c>
      <c r="F9" s="132">
        <v>73</v>
      </c>
      <c r="G9" s="121">
        <v>73</v>
      </c>
      <c r="H9" s="152">
        <f>SUM(F9:G9)</f>
        <v>146</v>
      </c>
      <c r="I9" s="123">
        <f>IF(E9=0,0,((H9/E9)-1)*100)</f>
        <v>-41.129032258064512</v>
      </c>
      <c r="J9" s="3"/>
      <c r="L9" s="13" t="s">
        <v>10</v>
      </c>
      <c r="M9" s="39">
        <v>15214</v>
      </c>
      <c r="N9" s="37">
        <v>14496</v>
      </c>
      <c r="O9" s="169">
        <f>SUM(M9:N9)</f>
        <v>29710</v>
      </c>
      <c r="P9" s="140">
        <v>0</v>
      </c>
      <c r="Q9" s="169">
        <f>O9+P9</f>
        <v>29710</v>
      </c>
      <c r="R9" s="39">
        <v>10584</v>
      </c>
      <c r="S9" s="37">
        <v>10604</v>
      </c>
      <c r="T9" s="169">
        <f>SUM(R9:S9)</f>
        <v>21188</v>
      </c>
      <c r="U9" s="140">
        <v>0</v>
      </c>
      <c r="V9" s="169">
        <f>T9+U9</f>
        <v>21188</v>
      </c>
      <c r="W9" s="40">
        <f>IF(Q9=0,0,((V9/Q9)-1)*100)</f>
        <v>-28.683944799730732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32">
        <v>137</v>
      </c>
      <c r="D10" s="121">
        <v>137</v>
      </c>
      <c r="E10" s="152">
        <f t="shared" ref="E10:E13" si="0">SUM(C10:D10)</f>
        <v>274</v>
      </c>
      <c r="F10" s="132">
        <v>77</v>
      </c>
      <c r="G10" s="121">
        <v>77</v>
      </c>
      <c r="H10" s="152">
        <f t="shared" ref="H10:H13" si="1">SUM(F10:G10)</f>
        <v>154</v>
      </c>
      <c r="I10" s="123">
        <f>IF(E10=0,0,((H10/E10)-1)*100)</f>
        <v>-43.79562043795621</v>
      </c>
      <c r="J10" s="3"/>
      <c r="K10" s="6"/>
      <c r="L10" s="13" t="s">
        <v>11</v>
      </c>
      <c r="M10" s="39">
        <v>16400</v>
      </c>
      <c r="N10" s="37">
        <v>15132</v>
      </c>
      <c r="O10" s="169">
        <f>SUM(M10:N10)</f>
        <v>31532</v>
      </c>
      <c r="P10" s="140">
        <v>0</v>
      </c>
      <c r="Q10" s="169">
        <f>O10+P10</f>
        <v>31532</v>
      </c>
      <c r="R10" s="39">
        <v>11344</v>
      </c>
      <c r="S10" s="37">
        <v>10941</v>
      </c>
      <c r="T10" s="169">
        <f>SUM(R10:S10)</f>
        <v>22285</v>
      </c>
      <c r="U10" s="140">
        <v>0</v>
      </c>
      <c r="V10" s="169">
        <f>T10+U10</f>
        <v>22285</v>
      </c>
      <c r="W10" s="40">
        <f>IF(Q10=0,0,((V10/Q10)-1)*100)</f>
        <v>-29.325764302930356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93">
        <v>111</v>
      </c>
      <c r="D11" s="330">
        <v>111</v>
      </c>
      <c r="E11" s="152">
        <f t="shared" si="0"/>
        <v>222</v>
      </c>
      <c r="F11" s="193">
        <v>80</v>
      </c>
      <c r="G11" s="330">
        <v>80</v>
      </c>
      <c r="H11" s="152">
        <f t="shared" si="1"/>
        <v>160</v>
      </c>
      <c r="I11" s="123">
        <f>IF(E11=0,0,((H11/E11)-1)*100)</f>
        <v>-27.927927927927932</v>
      </c>
      <c r="J11" s="3"/>
      <c r="K11" s="6"/>
      <c r="L11" s="22" t="s">
        <v>12</v>
      </c>
      <c r="M11" s="39">
        <v>16793</v>
      </c>
      <c r="N11" s="37">
        <v>16014</v>
      </c>
      <c r="O11" s="169">
        <f t="shared" ref="O11" si="2">SUM(M11:N11)</f>
        <v>32807</v>
      </c>
      <c r="P11" s="38">
        <v>0</v>
      </c>
      <c r="Q11" s="267">
        <f t="shared" ref="Q11" si="3">O11+P11</f>
        <v>32807</v>
      </c>
      <c r="R11" s="39">
        <v>12404</v>
      </c>
      <c r="S11" s="37">
        <v>12177</v>
      </c>
      <c r="T11" s="169">
        <f t="shared" ref="T11" si="4">SUM(R11:S11)</f>
        <v>24581</v>
      </c>
      <c r="U11" s="38">
        <v>0</v>
      </c>
      <c r="V11" s="267">
        <f t="shared" ref="V11" si="5">T11+U11</f>
        <v>24581</v>
      </c>
      <c r="W11" s="40">
        <f>IF(Q11=0,0,((V11/Q11)-1)*100)</f>
        <v>-25.073917151827352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92">
        <f t="shared" ref="C12:D12" si="6">+C9+C10+C11</f>
        <v>372</v>
      </c>
      <c r="D12" s="197">
        <f t="shared" si="6"/>
        <v>372</v>
      </c>
      <c r="E12" s="153">
        <f t="shared" si="0"/>
        <v>744</v>
      </c>
      <c r="F12" s="192">
        <f t="shared" ref="F12:G12" si="7">+F9+F10+F11</f>
        <v>230</v>
      </c>
      <c r="G12" s="197">
        <f t="shared" si="7"/>
        <v>230</v>
      </c>
      <c r="H12" s="153">
        <f t="shared" si="1"/>
        <v>460</v>
      </c>
      <c r="I12" s="130">
        <f>IF(E12=0,0,((H12/E12)-1)*100)</f>
        <v>-38.172043010752688</v>
      </c>
      <c r="J12" s="3"/>
      <c r="L12" s="41" t="s">
        <v>57</v>
      </c>
      <c r="M12" s="45">
        <f t="shared" ref="M12:N12" si="8">+M9+M10+M11</f>
        <v>48407</v>
      </c>
      <c r="N12" s="43">
        <f t="shared" si="8"/>
        <v>45642</v>
      </c>
      <c r="O12" s="170">
        <f>+O9+O10+O11</f>
        <v>94049</v>
      </c>
      <c r="P12" s="43">
        <f t="shared" ref="P12:Q12" si="9">+P9+P10+P11</f>
        <v>0</v>
      </c>
      <c r="Q12" s="170">
        <f t="shared" si="9"/>
        <v>94049</v>
      </c>
      <c r="R12" s="45">
        <f t="shared" ref="R12:V12" si="10">+R9+R10+R11</f>
        <v>34332</v>
      </c>
      <c r="S12" s="43">
        <f t="shared" si="10"/>
        <v>33722</v>
      </c>
      <c r="T12" s="170">
        <f>+T9+T10+T11</f>
        <v>68054</v>
      </c>
      <c r="U12" s="43">
        <f t="shared" si="10"/>
        <v>0</v>
      </c>
      <c r="V12" s="170">
        <f t="shared" si="10"/>
        <v>68054</v>
      </c>
      <c r="W12" s="46">
        <f>IF(Q12=0,0,((V12/Q12)-1)*100)</f>
        <v>-27.63984731363438</v>
      </c>
    </row>
    <row r="13" spans="1:23" ht="14.25" thickTop="1" thickBot="1" x14ac:dyDescent="0.25">
      <c r="A13" s="3" t="str">
        <f t="shared" ref="A13:A65" si="11">IF(ISERROR(F13/G13)," ",IF(F13/G13&gt;0.5,IF(F13/G13&lt;1.5," ","NOT OK"),"NOT OK"))</f>
        <v xml:space="preserve"> </v>
      </c>
      <c r="B13" s="106" t="s">
        <v>13</v>
      </c>
      <c r="C13" s="132">
        <v>86</v>
      </c>
      <c r="D13" s="121">
        <v>86</v>
      </c>
      <c r="E13" s="152">
        <f t="shared" si="0"/>
        <v>172</v>
      </c>
      <c r="F13" s="132">
        <v>81</v>
      </c>
      <c r="G13" s="121">
        <v>81</v>
      </c>
      <c r="H13" s="152">
        <f t="shared" si="1"/>
        <v>162</v>
      </c>
      <c r="I13" s="123">
        <f t="shared" ref="I13" si="12">IF(E13=0,0,((H13/E13)-1)*100)</f>
        <v>-5.8139534883720927</v>
      </c>
      <c r="J13" s="3"/>
      <c r="L13" s="13" t="s">
        <v>13</v>
      </c>
      <c r="M13" s="39">
        <v>11553</v>
      </c>
      <c r="N13" s="498">
        <v>11184</v>
      </c>
      <c r="O13" s="169">
        <f t="shared" ref="O13" si="13">+M13+N13</f>
        <v>22737</v>
      </c>
      <c r="P13" s="140">
        <v>0</v>
      </c>
      <c r="Q13" s="169">
        <f>O13+P13</f>
        <v>22737</v>
      </c>
      <c r="R13" s="39">
        <v>10484</v>
      </c>
      <c r="S13" s="498">
        <v>10001</v>
      </c>
      <c r="T13" s="169">
        <f t="shared" ref="T13" si="14">+R13+S13</f>
        <v>20485</v>
      </c>
      <c r="U13" s="140">
        <v>0</v>
      </c>
      <c r="V13" s="169">
        <f>T13+U13</f>
        <v>20485</v>
      </c>
      <c r="W13" s="40">
        <f t="shared" ref="W13" si="15">IF(Q13=0,0,((V13/Q13)-1)*100)</f>
        <v>-9.9045608479570788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92">
        <f>+C12+C13</f>
        <v>458</v>
      </c>
      <c r="D14" s="197">
        <f t="shared" ref="D14:H14" si="16">+D12+D13</f>
        <v>458</v>
      </c>
      <c r="E14" s="153">
        <f t="shared" si="16"/>
        <v>916</v>
      </c>
      <c r="F14" s="192">
        <f t="shared" si="16"/>
        <v>311</v>
      </c>
      <c r="G14" s="197">
        <f t="shared" si="16"/>
        <v>311</v>
      </c>
      <c r="H14" s="153">
        <f t="shared" si="16"/>
        <v>622</v>
      </c>
      <c r="I14" s="130">
        <f>IF(E14=0,0,((H14/E14)-1)*100)</f>
        <v>-32.096069868995635</v>
      </c>
      <c r="J14" s="3"/>
      <c r="L14" s="41" t="s">
        <v>66</v>
      </c>
      <c r="M14" s="45">
        <f>+M12+M13</f>
        <v>59960</v>
      </c>
      <c r="N14" s="43">
        <f t="shared" ref="N14:V14" si="17">+N12+N13</f>
        <v>56826</v>
      </c>
      <c r="O14" s="170">
        <f t="shared" si="17"/>
        <v>116786</v>
      </c>
      <c r="P14" s="43">
        <f t="shared" si="17"/>
        <v>0</v>
      </c>
      <c r="Q14" s="170">
        <f t="shared" si="17"/>
        <v>116786</v>
      </c>
      <c r="R14" s="45">
        <f t="shared" si="17"/>
        <v>44816</v>
      </c>
      <c r="S14" s="43">
        <f t="shared" si="17"/>
        <v>43723</v>
      </c>
      <c r="T14" s="170">
        <f t="shared" si="17"/>
        <v>88539</v>
      </c>
      <c r="U14" s="43">
        <f t="shared" si="17"/>
        <v>0</v>
      </c>
      <c r="V14" s="170">
        <f t="shared" si="17"/>
        <v>88539</v>
      </c>
      <c r="W14" s="46">
        <f>IF(Q14=0,0,((V14/Q14)-1)*100)</f>
        <v>-24.186974466117515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32">
        <v>91</v>
      </c>
      <c r="D15" s="121">
        <v>91</v>
      </c>
      <c r="E15" s="152">
        <f>SUM(C15:D15)</f>
        <v>182</v>
      </c>
      <c r="F15" s="132"/>
      <c r="G15" s="121"/>
      <c r="H15" s="152"/>
      <c r="I15" s="123"/>
      <c r="J15" s="3"/>
      <c r="L15" s="13" t="s">
        <v>14</v>
      </c>
      <c r="M15" s="37">
        <v>11627</v>
      </c>
      <c r="N15" s="471">
        <v>11240</v>
      </c>
      <c r="O15" s="172">
        <f>+M15+N15</f>
        <v>22867</v>
      </c>
      <c r="P15" s="140">
        <v>0</v>
      </c>
      <c r="Q15" s="169">
        <f>O15+P15</f>
        <v>22867</v>
      </c>
      <c r="R15" s="37"/>
      <c r="S15" s="471"/>
      <c r="T15" s="172"/>
      <c r="U15" s="140"/>
      <c r="V15" s="169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32">
        <v>94</v>
      </c>
      <c r="D16" s="121">
        <v>94</v>
      </c>
      <c r="E16" s="152">
        <f>SUM(C16:D16)</f>
        <v>188</v>
      </c>
      <c r="F16" s="132"/>
      <c r="G16" s="121"/>
      <c r="H16" s="152"/>
      <c r="I16" s="123"/>
      <c r="J16" s="7"/>
      <c r="L16" s="13" t="s">
        <v>15</v>
      </c>
      <c r="M16" s="37">
        <v>12566</v>
      </c>
      <c r="N16" s="471">
        <v>12121</v>
      </c>
      <c r="O16" s="475">
        <f>+M16+N16</f>
        <v>24687</v>
      </c>
      <c r="P16" s="484">
        <v>0</v>
      </c>
      <c r="Q16" s="169">
        <f>O16+P16</f>
        <v>24687</v>
      </c>
      <c r="R16" s="37"/>
      <c r="S16" s="471"/>
      <c r="T16" s="475"/>
      <c r="U16" s="484"/>
      <c r="V16" s="169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92">
        <f>+C13+C15+C16</f>
        <v>271</v>
      </c>
      <c r="D17" s="197">
        <f t="shared" ref="D17:E17" si="18">+D13+D15+D16</f>
        <v>271</v>
      </c>
      <c r="E17" s="153">
        <f t="shared" si="18"/>
        <v>542</v>
      </c>
      <c r="F17" s="192"/>
      <c r="G17" s="197"/>
      <c r="H17" s="153"/>
      <c r="I17" s="130"/>
      <c r="J17" s="3"/>
      <c r="L17" s="41" t="s">
        <v>61</v>
      </c>
      <c r="M17" s="43">
        <f t="shared" ref="M17:Q17" si="19">+M13+M15+M16</f>
        <v>35746</v>
      </c>
      <c r="N17" s="472">
        <f t="shared" si="19"/>
        <v>34545</v>
      </c>
      <c r="O17" s="481">
        <f t="shared" si="19"/>
        <v>70291</v>
      </c>
      <c r="P17" s="485">
        <f t="shared" si="19"/>
        <v>0</v>
      </c>
      <c r="Q17" s="170">
        <f t="shared" si="19"/>
        <v>70291</v>
      </c>
      <c r="R17" s="43"/>
      <c r="S17" s="472"/>
      <c r="T17" s="481"/>
      <c r="U17" s="485"/>
      <c r="V17" s="170"/>
      <c r="W17" s="46"/>
    </row>
    <row r="18" spans="1:23" ht="13.5" thickTop="1" x14ac:dyDescent="0.2">
      <c r="A18" s="3" t="str">
        <f t="shared" ref="A18" si="20">IF(ISERROR(F18/G18)," ",IF(F18/G18&gt;0.5,IF(F18/G18&lt;1.5," ","NOT OK"),"NOT OK"))</f>
        <v xml:space="preserve"> </v>
      </c>
      <c r="B18" s="106" t="s">
        <v>16</v>
      </c>
      <c r="C18" s="132">
        <v>73</v>
      </c>
      <c r="D18" s="121">
        <v>73</v>
      </c>
      <c r="E18" s="152">
        <f t="shared" ref="E18" si="21">SUM(C18:D18)</f>
        <v>146</v>
      </c>
      <c r="F18" s="132"/>
      <c r="G18" s="121"/>
      <c r="H18" s="152"/>
      <c r="I18" s="123"/>
      <c r="J18" s="7"/>
      <c r="L18" s="13" t="s">
        <v>16</v>
      </c>
      <c r="M18" s="37">
        <v>10469</v>
      </c>
      <c r="N18" s="471">
        <v>10503</v>
      </c>
      <c r="O18" s="475">
        <f>+M18+N18</f>
        <v>20972</v>
      </c>
      <c r="P18" s="484">
        <v>0</v>
      </c>
      <c r="Q18" s="169">
        <f>O18+P18</f>
        <v>20972</v>
      </c>
      <c r="R18" s="37"/>
      <c r="S18" s="471"/>
      <c r="T18" s="475"/>
      <c r="U18" s="484"/>
      <c r="V18" s="169"/>
      <c r="W18" s="40"/>
    </row>
    <row r="19" spans="1:23" x14ac:dyDescent="0.2">
      <c r="A19" s="3" t="str">
        <f t="shared" ref="A19" si="22">IF(ISERROR(F19/G19)," ",IF(F19/G19&gt;0.5,IF(F19/G19&lt;1.5," ","NOT OK"),"NOT OK"))</f>
        <v xml:space="preserve"> </v>
      </c>
      <c r="B19" s="106" t="s">
        <v>17</v>
      </c>
      <c r="C19" s="132">
        <v>84</v>
      </c>
      <c r="D19" s="121">
        <v>84</v>
      </c>
      <c r="E19" s="152">
        <f>SUM(C19:D19)</f>
        <v>168</v>
      </c>
      <c r="F19" s="132"/>
      <c r="G19" s="121"/>
      <c r="H19" s="152"/>
      <c r="I19" s="123"/>
      <c r="L19" s="13" t="s">
        <v>17</v>
      </c>
      <c r="M19" s="37">
        <v>11761</v>
      </c>
      <c r="N19" s="471">
        <v>11189</v>
      </c>
      <c r="O19" s="475">
        <f>+M19+N19</f>
        <v>22950</v>
      </c>
      <c r="P19" s="484">
        <v>0</v>
      </c>
      <c r="Q19" s="169">
        <f>O19+P19</f>
        <v>22950</v>
      </c>
      <c r="R19" s="37"/>
      <c r="S19" s="471"/>
      <c r="T19" s="475"/>
      <c r="U19" s="484"/>
      <c r="V19" s="169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32">
        <v>88</v>
      </c>
      <c r="D20" s="121">
        <v>88</v>
      </c>
      <c r="E20" s="152">
        <f>SUM(C20:D20)</f>
        <v>176</v>
      </c>
      <c r="F20" s="132"/>
      <c r="G20" s="121"/>
      <c r="H20" s="152"/>
      <c r="I20" s="123"/>
      <c r="J20" s="8"/>
      <c r="L20" s="13" t="s">
        <v>18</v>
      </c>
      <c r="M20" s="37">
        <v>11919</v>
      </c>
      <c r="N20" s="471">
        <v>11595</v>
      </c>
      <c r="O20" s="475">
        <f>+M20+N20</f>
        <v>23514</v>
      </c>
      <c r="P20" s="484">
        <v>0</v>
      </c>
      <c r="Q20" s="169">
        <f>O20+P20</f>
        <v>23514</v>
      </c>
      <c r="R20" s="37"/>
      <c r="S20" s="471"/>
      <c r="T20" s="475"/>
      <c r="U20" s="484"/>
      <c r="V20" s="169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92">
        <f t="shared" ref="C21:E21" si="23">+C18+C19+C20</f>
        <v>245</v>
      </c>
      <c r="D21" s="197">
        <f t="shared" si="23"/>
        <v>245</v>
      </c>
      <c r="E21" s="153">
        <f t="shared" si="23"/>
        <v>490</v>
      </c>
      <c r="F21" s="192"/>
      <c r="G21" s="197"/>
      <c r="H21" s="153"/>
      <c r="I21" s="130"/>
      <c r="J21" s="9"/>
      <c r="K21" s="10"/>
      <c r="L21" s="47" t="s">
        <v>19</v>
      </c>
      <c r="M21" s="49">
        <f t="shared" ref="M21:Q21" si="24">+M18+M19+M20</f>
        <v>34149</v>
      </c>
      <c r="N21" s="473">
        <f t="shared" si="24"/>
        <v>33287</v>
      </c>
      <c r="O21" s="477">
        <f t="shared" si="24"/>
        <v>67436</v>
      </c>
      <c r="P21" s="486">
        <f t="shared" si="24"/>
        <v>0</v>
      </c>
      <c r="Q21" s="171">
        <f t="shared" si="24"/>
        <v>67436</v>
      </c>
      <c r="R21" s="49"/>
      <c r="S21" s="473"/>
      <c r="T21" s="477"/>
      <c r="U21" s="486"/>
      <c r="V21" s="171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32">
        <v>72</v>
      </c>
      <c r="D22" s="121">
        <v>72</v>
      </c>
      <c r="E22" s="161">
        <f>SUM(C22:D22)</f>
        <v>144</v>
      </c>
      <c r="F22" s="132"/>
      <c r="G22" s="121"/>
      <c r="H22" s="161"/>
      <c r="I22" s="123"/>
      <c r="J22" s="3"/>
      <c r="L22" s="13" t="s">
        <v>21</v>
      </c>
      <c r="M22" s="37">
        <v>10617</v>
      </c>
      <c r="N22" s="471">
        <v>10755</v>
      </c>
      <c r="O22" s="475">
        <f>+M22+N22</f>
        <v>21372</v>
      </c>
      <c r="P22" s="484">
        <v>0</v>
      </c>
      <c r="Q22" s="169">
        <f>O22+P22</f>
        <v>21372</v>
      </c>
      <c r="R22" s="37"/>
      <c r="S22" s="471"/>
      <c r="T22" s="475"/>
      <c r="U22" s="484"/>
      <c r="V22" s="169"/>
      <c r="W22" s="40"/>
    </row>
    <row r="23" spans="1:23" x14ac:dyDescent="0.2">
      <c r="A23" s="3" t="str">
        <f t="shared" ref="A23" si="25">IF(ISERROR(F23/G23)," ",IF(F23/G23&gt;0.5,IF(F23/G23&lt;1.5," ","NOT OK"),"NOT OK"))</f>
        <v xml:space="preserve"> </v>
      </c>
      <c r="B23" s="106" t="s">
        <v>22</v>
      </c>
      <c r="C23" s="132">
        <v>73</v>
      </c>
      <c r="D23" s="121">
        <v>73</v>
      </c>
      <c r="E23" s="152">
        <f>SUM(C23:D23)</f>
        <v>146</v>
      </c>
      <c r="F23" s="132"/>
      <c r="G23" s="121"/>
      <c r="H23" s="152"/>
      <c r="I23" s="123"/>
      <c r="J23" s="3"/>
      <c r="L23" s="13" t="s">
        <v>22</v>
      </c>
      <c r="M23" s="37">
        <v>9997</v>
      </c>
      <c r="N23" s="471">
        <v>9708</v>
      </c>
      <c r="O23" s="475">
        <f t="shared" ref="O23" si="26">+M23+N23</f>
        <v>19705</v>
      </c>
      <c r="P23" s="484">
        <v>0</v>
      </c>
      <c r="Q23" s="169">
        <f>O23+P23</f>
        <v>19705</v>
      </c>
      <c r="R23" s="37"/>
      <c r="S23" s="471"/>
      <c r="T23" s="475"/>
      <c r="U23" s="484"/>
      <c r="V23" s="169"/>
      <c r="W23" s="40"/>
    </row>
    <row r="24" spans="1:23" ht="13.5" thickBot="1" x14ac:dyDescent="0.25">
      <c r="A24" s="3" t="str">
        <f t="shared" ref="A24:A26" si="27">IF(ISERROR(F24/G24)," ",IF(F24/G24&gt;0.5,IF(F24/G24&lt;1.5," ","NOT OK"),"NOT OK"))</f>
        <v xml:space="preserve"> </v>
      </c>
      <c r="B24" s="106" t="s">
        <v>23</v>
      </c>
      <c r="C24" s="132">
        <v>69</v>
      </c>
      <c r="D24" s="121">
        <v>69</v>
      </c>
      <c r="E24" s="156">
        <f t="shared" ref="E24" si="28">SUM(C24:D24)</f>
        <v>138</v>
      </c>
      <c r="F24" s="132"/>
      <c r="G24" s="121"/>
      <c r="H24" s="156"/>
      <c r="I24" s="137"/>
      <c r="J24" s="3"/>
      <c r="L24" s="13" t="s">
        <v>23</v>
      </c>
      <c r="M24" s="37">
        <v>9876</v>
      </c>
      <c r="N24" s="471">
        <v>9774</v>
      </c>
      <c r="O24" s="475">
        <f>+M24+N24</f>
        <v>19650</v>
      </c>
      <c r="P24" s="484">
        <v>0</v>
      </c>
      <c r="Q24" s="169">
        <f>O24+P24</f>
        <v>19650</v>
      </c>
      <c r="R24" s="37"/>
      <c r="S24" s="471"/>
      <c r="T24" s="475"/>
      <c r="U24" s="484"/>
      <c r="V24" s="169"/>
      <c r="W24" s="40"/>
    </row>
    <row r="25" spans="1:23" ht="14.25" thickTop="1" thickBot="1" x14ac:dyDescent="0.25">
      <c r="A25" s="3" t="str">
        <f t="shared" si="27"/>
        <v xml:space="preserve"> </v>
      </c>
      <c r="B25" s="126" t="s">
        <v>40</v>
      </c>
      <c r="C25" s="192">
        <f>+C22+C23+C24</f>
        <v>214</v>
      </c>
      <c r="D25" s="192">
        <f t="shared" ref="D25:E25" si="29">+D22+D23+D24</f>
        <v>214</v>
      </c>
      <c r="E25" s="192">
        <f t="shared" si="29"/>
        <v>428</v>
      </c>
      <c r="F25" s="192"/>
      <c r="G25" s="192"/>
      <c r="H25" s="192"/>
      <c r="I25" s="130"/>
      <c r="J25" s="3"/>
      <c r="L25" s="470" t="s">
        <v>40</v>
      </c>
      <c r="M25" s="43">
        <f t="shared" ref="M25:Q25" si="30">+M22+M23+M24</f>
        <v>30490</v>
      </c>
      <c r="N25" s="472">
        <f t="shared" si="30"/>
        <v>30237</v>
      </c>
      <c r="O25" s="481">
        <f t="shared" si="30"/>
        <v>60727</v>
      </c>
      <c r="P25" s="485">
        <f t="shared" si="30"/>
        <v>0</v>
      </c>
      <c r="Q25" s="170">
        <f t="shared" si="30"/>
        <v>60727</v>
      </c>
      <c r="R25" s="43"/>
      <c r="S25" s="472"/>
      <c r="T25" s="481"/>
      <c r="U25" s="485"/>
      <c r="V25" s="170"/>
      <c r="W25" s="46"/>
    </row>
    <row r="26" spans="1:23" ht="14.25" thickTop="1" thickBot="1" x14ac:dyDescent="0.25">
      <c r="A26" s="3" t="str">
        <f t="shared" si="27"/>
        <v xml:space="preserve"> </v>
      </c>
      <c r="B26" s="126" t="s">
        <v>63</v>
      </c>
      <c r="C26" s="127">
        <f t="shared" ref="C26:E26" si="31">+C12+C17+C21+C25</f>
        <v>1102</v>
      </c>
      <c r="D26" s="129">
        <f t="shared" si="31"/>
        <v>1102</v>
      </c>
      <c r="E26" s="300">
        <f t="shared" si="31"/>
        <v>2204</v>
      </c>
      <c r="F26" s="127"/>
      <c r="G26" s="129"/>
      <c r="H26" s="300"/>
      <c r="I26" s="130"/>
      <c r="J26" s="3"/>
      <c r="L26" s="470" t="s">
        <v>63</v>
      </c>
      <c r="M26" s="43">
        <f t="shared" ref="M26:Q26" si="32">+M12+M17+M21+M25</f>
        <v>148792</v>
      </c>
      <c r="N26" s="472">
        <f t="shared" si="32"/>
        <v>143711</v>
      </c>
      <c r="O26" s="476">
        <f t="shared" si="32"/>
        <v>292503</v>
      </c>
      <c r="P26" s="485">
        <f t="shared" si="32"/>
        <v>0</v>
      </c>
      <c r="Q26" s="302">
        <f t="shared" si="32"/>
        <v>292503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908</v>
      </c>
      <c r="D35" s="122">
        <v>908</v>
      </c>
      <c r="E35" s="158">
        <f t="shared" ref="E35:E39" si="33">SUM(C35:D35)</f>
        <v>1816</v>
      </c>
      <c r="F35" s="120">
        <v>736</v>
      </c>
      <c r="G35" s="122">
        <v>736</v>
      </c>
      <c r="H35" s="158">
        <f t="shared" ref="H35:H39" si="34">SUM(F35:G35)</f>
        <v>1472</v>
      </c>
      <c r="I35" s="123">
        <f t="shared" ref="I35:I37" si="35">IF(E35=0,0,((H35/E35)-1)*100)</f>
        <v>-18.942731277533042</v>
      </c>
      <c r="J35" s="3"/>
      <c r="K35" s="6"/>
      <c r="L35" s="13" t="s">
        <v>10</v>
      </c>
      <c r="M35" s="39">
        <v>145293</v>
      </c>
      <c r="N35" s="37">
        <v>146666</v>
      </c>
      <c r="O35" s="169">
        <f>SUM(M35:N35)</f>
        <v>291959</v>
      </c>
      <c r="P35" s="140">
        <v>126</v>
      </c>
      <c r="Q35" s="169">
        <f>O35+P35</f>
        <v>292085</v>
      </c>
      <c r="R35" s="39">
        <v>126613</v>
      </c>
      <c r="S35" s="37">
        <v>128518</v>
      </c>
      <c r="T35" s="169">
        <f>SUM(R35:S35)</f>
        <v>255131</v>
      </c>
      <c r="U35" s="140">
        <v>0</v>
      </c>
      <c r="V35" s="169">
        <f>T35+U35</f>
        <v>255131</v>
      </c>
      <c r="W35" s="40">
        <f t="shared" ref="W35:W37" si="36">IF(Q35=0,0,((V35/Q35)-1)*100)</f>
        <v>-12.651796566068096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838</v>
      </c>
      <c r="D36" s="122">
        <v>838</v>
      </c>
      <c r="E36" s="158">
        <f t="shared" si="33"/>
        <v>1676</v>
      </c>
      <c r="F36" s="120">
        <v>679</v>
      </c>
      <c r="G36" s="122">
        <v>678</v>
      </c>
      <c r="H36" s="158">
        <f t="shared" si="34"/>
        <v>1357</v>
      </c>
      <c r="I36" s="123">
        <f t="shared" si="35"/>
        <v>-19.03341288782816</v>
      </c>
      <c r="J36" s="3"/>
      <c r="K36" s="6"/>
      <c r="L36" s="13" t="s">
        <v>11</v>
      </c>
      <c r="M36" s="39">
        <v>129844</v>
      </c>
      <c r="N36" s="37">
        <v>132476</v>
      </c>
      <c r="O36" s="169">
        <f>SUM(M36:N36)</f>
        <v>262320</v>
      </c>
      <c r="P36" s="140">
        <v>0</v>
      </c>
      <c r="Q36" s="169">
        <f>O36+P36</f>
        <v>262320</v>
      </c>
      <c r="R36" s="39">
        <v>114278</v>
      </c>
      <c r="S36" s="37">
        <v>115634</v>
      </c>
      <c r="T36" s="169">
        <f>SUM(R36:S36)</f>
        <v>229912</v>
      </c>
      <c r="U36" s="140">
        <v>0</v>
      </c>
      <c r="V36" s="169">
        <f>T36+U36</f>
        <v>229912</v>
      </c>
      <c r="W36" s="40">
        <f t="shared" si="36"/>
        <v>-12.354376334248251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818</v>
      </c>
      <c r="D37" s="125">
        <v>820</v>
      </c>
      <c r="E37" s="158">
        <f t="shared" si="33"/>
        <v>1638</v>
      </c>
      <c r="F37" s="124">
        <v>722</v>
      </c>
      <c r="G37" s="125">
        <v>722</v>
      </c>
      <c r="H37" s="158">
        <f t="shared" si="34"/>
        <v>1444</v>
      </c>
      <c r="I37" s="123">
        <f t="shared" si="35"/>
        <v>-11.843711843711846</v>
      </c>
      <c r="J37" s="3"/>
      <c r="K37" s="6"/>
      <c r="L37" s="22" t="s">
        <v>12</v>
      </c>
      <c r="M37" s="39">
        <v>136646</v>
      </c>
      <c r="N37" s="37">
        <v>132511</v>
      </c>
      <c r="O37" s="169">
        <f t="shared" ref="O37" si="37">SUM(M37:N37)</f>
        <v>269157</v>
      </c>
      <c r="P37" s="38">
        <v>0</v>
      </c>
      <c r="Q37" s="169">
        <f t="shared" ref="Q37" si="38">O37+P37</f>
        <v>269157</v>
      </c>
      <c r="R37" s="39">
        <v>119724</v>
      </c>
      <c r="S37" s="37">
        <v>114491</v>
      </c>
      <c r="T37" s="169">
        <f t="shared" ref="T37" si="39">SUM(R37:S37)</f>
        <v>234215</v>
      </c>
      <c r="U37" s="38">
        <v>0</v>
      </c>
      <c r="V37" s="169">
        <f t="shared" ref="V37" si="40">T37+U37</f>
        <v>234215</v>
      </c>
      <c r="W37" s="40">
        <f t="shared" si="36"/>
        <v>-12.982014214751981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92">
        <f t="shared" ref="C38:D38" si="41">+C35+C36+C37</f>
        <v>2564</v>
      </c>
      <c r="D38" s="197">
        <f t="shared" si="41"/>
        <v>2566</v>
      </c>
      <c r="E38" s="153">
        <f t="shared" si="33"/>
        <v>5130</v>
      </c>
      <c r="F38" s="192">
        <f t="shared" ref="F38:G38" si="42">+F35+F36+F37</f>
        <v>2137</v>
      </c>
      <c r="G38" s="197">
        <f t="shared" si="42"/>
        <v>2136</v>
      </c>
      <c r="H38" s="153">
        <f t="shared" si="34"/>
        <v>4273</v>
      </c>
      <c r="I38" s="130">
        <f>IF(E38=0,0,((H38/E38)-1)*100)</f>
        <v>-16.70565302144249</v>
      </c>
      <c r="J38" s="3"/>
      <c r="L38" s="41" t="s">
        <v>57</v>
      </c>
      <c r="M38" s="45">
        <f t="shared" ref="M38:N38" si="43">+M35+M36+M37</f>
        <v>411783</v>
      </c>
      <c r="N38" s="43">
        <f t="shared" si="43"/>
        <v>411653</v>
      </c>
      <c r="O38" s="170">
        <f>+O35+O36+O37</f>
        <v>823436</v>
      </c>
      <c r="P38" s="43">
        <f t="shared" ref="P38:Q38" si="44">+P35+P36+P37</f>
        <v>126</v>
      </c>
      <c r="Q38" s="170">
        <f t="shared" si="44"/>
        <v>823562</v>
      </c>
      <c r="R38" s="45">
        <f t="shared" ref="R38:V38" si="45">+R35+R36+R37</f>
        <v>360615</v>
      </c>
      <c r="S38" s="43">
        <f t="shared" si="45"/>
        <v>358643</v>
      </c>
      <c r="T38" s="170">
        <f>+T35+T36+T37</f>
        <v>719258</v>
      </c>
      <c r="U38" s="43">
        <f t="shared" si="45"/>
        <v>0</v>
      </c>
      <c r="V38" s="170">
        <f t="shared" si="45"/>
        <v>719258</v>
      </c>
      <c r="W38" s="46">
        <f>IF(Q38=0,0,((V38/Q38)-1)*100)</f>
        <v>-12.664984542754521</v>
      </c>
    </row>
    <row r="39" spans="1:23" ht="14.25" thickTop="1" thickBot="1" x14ac:dyDescent="0.25">
      <c r="A39" s="3" t="str">
        <f t="shared" si="11"/>
        <v xml:space="preserve"> </v>
      </c>
      <c r="B39" s="106" t="s">
        <v>13</v>
      </c>
      <c r="C39" s="132">
        <v>807</v>
      </c>
      <c r="D39" s="121">
        <v>806</v>
      </c>
      <c r="E39" s="152">
        <f t="shared" si="33"/>
        <v>1613</v>
      </c>
      <c r="F39" s="132">
        <v>736</v>
      </c>
      <c r="G39" s="121">
        <v>736</v>
      </c>
      <c r="H39" s="152">
        <f t="shared" si="34"/>
        <v>1472</v>
      </c>
      <c r="I39" s="123">
        <f t="shared" ref="I39" si="46">IF(E39=0,0,((H39/E39)-1)*100)</f>
        <v>-8.7414755114693108</v>
      </c>
      <c r="L39" s="13" t="s">
        <v>13</v>
      </c>
      <c r="M39" s="39">
        <v>129551</v>
      </c>
      <c r="N39" s="37">
        <v>132700</v>
      </c>
      <c r="O39" s="169">
        <f t="shared" ref="O39" si="47">+M39+N39</f>
        <v>262251</v>
      </c>
      <c r="P39" s="38">
        <v>0</v>
      </c>
      <c r="Q39" s="172">
        <f>O39+P39</f>
        <v>262251</v>
      </c>
      <c r="R39" s="39">
        <v>122494</v>
      </c>
      <c r="S39" s="37">
        <v>126129</v>
      </c>
      <c r="T39" s="169">
        <f t="shared" ref="T39" si="48">+R39+S39</f>
        <v>248623</v>
      </c>
      <c r="U39" s="38">
        <v>0</v>
      </c>
      <c r="V39" s="172">
        <f>T39+U39</f>
        <v>248623</v>
      </c>
      <c r="W39" s="40">
        <f t="shared" ref="W39" si="49">IF(Q39=0,0,((V39/Q39)-1)*100)</f>
        <v>-5.1965483449062155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92">
        <f>+C38+C39</f>
        <v>3371</v>
      </c>
      <c r="D40" s="197">
        <f t="shared" ref="D40" si="50">+D38+D39</f>
        <v>3372</v>
      </c>
      <c r="E40" s="153">
        <f t="shared" ref="E40" si="51">+E38+E39</f>
        <v>6743</v>
      </c>
      <c r="F40" s="192">
        <f t="shared" ref="F40" si="52">+F38+F39</f>
        <v>2873</v>
      </c>
      <c r="G40" s="197">
        <f t="shared" ref="G40" si="53">+G38+G39</f>
        <v>2872</v>
      </c>
      <c r="H40" s="153">
        <f t="shared" ref="H40" si="54">+H38+H39</f>
        <v>5745</v>
      </c>
      <c r="I40" s="130">
        <f>IF(E40=0,0,((H40/E40)-1)*100)</f>
        <v>-14.800533886993916</v>
      </c>
      <c r="J40" s="3"/>
      <c r="L40" s="41" t="s">
        <v>66</v>
      </c>
      <c r="M40" s="45">
        <f>+M38+M39</f>
        <v>541334</v>
      </c>
      <c r="N40" s="43">
        <f t="shared" ref="N40" si="55">+N38+N39</f>
        <v>544353</v>
      </c>
      <c r="O40" s="170">
        <f t="shared" ref="O40" si="56">+O38+O39</f>
        <v>1085687</v>
      </c>
      <c r="P40" s="43">
        <f t="shared" ref="P40" si="57">+P38+P39</f>
        <v>126</v>
      </c>
      <c r="Q40" s="170">
        <f t="shared" ref="Q40" si="58">+Q38+Q39</f>
        <v>1085813</v>
      </c>
      <c r="R40" s="45">
        <f t="shared" ref="R40" si="59">+R38+R39</f>
        <v>483109</v>
      </c>
      <c r="S40" s="43">
        <f t="shared" ref="S40" si="60">+S38+S39</f>
        <v>484772</v>
      </c>
      <c r="T40" s="170">
        <f t="shared" ref="T40" si="61">+T38+T39</f>
        <v>967881</v>
      </c>
      <c r="U40" s="43">
        <f t="shared" ref="U40" si="62">+U38+U39</f>
        <v>0</v>
      </c>
      <c r="V40" s="170">
        <f t="shared" ref="V40" si="63">+V38+V39</f>
        <v>967881</v>
      </c>
      <c r="W40" s="46">
        <f>IF(Q40=0,0,((V40/Q40)-1)*100)</f>
        <v>-10.861170385692564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32">
        <v>732</v>
      </c>
      <c r="D41" s="121">
        <v>732</v>
      </c>
      <c r="E41" s="152">
        <f>SUM(C41:D41)</f>
        <v>1464</v>
      </c>
      <c r="F41" s="132"/>
      <c r="G41" s="121"/>
      <c r="H41" s="152"/>
      <c r="I41" s="123"/>
      <c r="J41" s="3"/>
      <c r="L41" s="13" t="s">
        <v>14</v>
      </c>
      <c r="M41" s="39">
        <v>120072</v>
      </c>
      <c r="N41" s="37">
        <v>120901</v>
      </c>
      <c r="O41" s="169">
        <f>+M41+N41</f>
        <v>240973</v>
      </c>
      <c r="P41" s="38">
        <v>0</v>
      </c>
      <c r="Q41" s="172">
        <f>O41+P41</f>
        <v>240973</v>
      </c>
      <c r="R41" s="39"/>
      <c r="S41" s="37"/>
      <c r="T41" s="169"/>
      <c r="U41" s="38"/>
      <c r="V41" s="172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32">
        <v>816</v>
      </c>
      <c r="D42" s="121">
        <v>816</v>
      </c>
      <c r="E42" s="152">
        <f t="shared" ref="E42" si="64">SUM(C42:D42)</f>
        <v>1632</v>
      </c>
      <c r="F42" s="132"/>
      <c r="G42" s="121"/>
      <c r="H42" s="152"/>
      <c r="I42" s="123"/>
      <c r="J42" s="3"/>
      <c r="L42" s="13" t="s">
        <v>15</v>
      </c>
      <c r="M42" s="39">
        <v>138646</v>
      </c>
      <c r="N42" s="37">
        <v>139803</v>
      </c>
      <c r="O42" s="169">
        <f>+M42+N42</f>
        <v>278449</v>
      </c>
      <c r="P42" s="38">
        <v>0</v>
      </c>
      <c r="Q42" s="172">
        <f>O42+P42</f>
        <v>278449</v>
      </c>
      <c r="R42" s="39"/>
      <c r="S42" s="37"/>
      <c r="T42" s="169"/>
      <c r="U42" s="38"/>
      <c r="V42" s="172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92">
        <f t="shared" ref="C43:E43" si="65">+C39+C41+C42</f>
        <v>2355</v>
      </c>
      <c r="D43" s="197">
        <f t="shared" si="65"/>
        <v>2354</v>
      </c>
      <c r="E43" s="153">
        <f t="shared" si="65"/>
        <v>4709</v>
      </c>
      <c r="F43" s="192"/>
      <c r="G43" s="197"/>
      <c r="H43" s="153"/>
      <c r="I43" s="130"/>
      <c r="J43" s="3"/>
      <c r="L43" s="41" t="s">
        <v>61</v>
      </c>
      <c r="M43" s="43">
        <f t="shared" ref="M43:Q43" si="66">+M39+M41+M42</f>
        <v>388269</v>
      </c>
      <c r="N43" s="472">
        <f t="shared" si="66"/>
        <v>393404</v>
      </c>
      <c r="O43" s="481">
        <f t="shared" si="66"/>
        <v>781673</v>
      </c>
      <c r="P43" s="485">
        <f t="shared" si="66"/>
        <v>0</v>
      </c>
      <c r="Q43" s="170">
        <f t="shared" si="66"/>
        <v>781673</v>
      </c>
      <c r="R43" s="43"/>
      <c r="S43" s="472"/>
      <c r="T43" s="481"/>
      <c r="U43" s="485"/>
      <c r="V43" s="170"/>
      <c r="W43" s="46"/>
    </row>
    <row r="44" spans="1:23" ht="13.5" thickTop="1" x14ac:dyDescent="0.2">
      <c r="A44" s="3" t="str">
        <f t="shared" ref="A44" si="67">IF(ISERROR(F44/G44)," ",IF(F44/G44&gt;0.5,IF(F44/G44&lt;1.5," ","NOT OK"),"NOT OK"))</f>
        <v xml:space="preserve"> </v>
      </c>
      <c r="B44" s="106" t="s">
        <v>16</v>
      </c>
      <c r="C44" s="132">
        <v>832</v>
      </c>
      <c r="D44" s="121">
        <v>828</v>
      </c>
      <c r="E44" s="152">
        <f t="shared" ref="E44" si="68">SUM(C44:D44)</f>
        <v>1660</v>
      </c>
      <c r="F44" s="132"/>
      <c r="G44" s="121"/>
      <c r="H44" s="152"/>
      <c r="I44" s="123"/>
      <c r="J44" s="7"/>
      <c r="L44" s="13" t="s">
        <v>16</v>
      </c>
      <c r="M44" s="39">
        <v>135672</v>
      </c>
      <c r="N44" s="37">
        <v>135079</v>
      </c>
      <c r="O44" s="169">
        <f>+M44+N44</f>
        <v>270751</v>
      </c>
      <c r="P44" s="140">
        <v>0</v>
      </c>
      <c r="Q44" s="269">
        <f>O44+P44</f>
        <v>270751</v>
      </c>
      <c r="R44" s="39"/>
      <c r="S44" s="37"/>
      <c r="T44" s="169"/>
      <c r="U44" s="140"/>
      <c r="V44" s="269"/>
      <c r="W44" s="40"/>
    </row>
    <row r="45" spans="1:23" x14ac:dyDescent="0.2">
      <c r="A45" s="3" t="str">
        <f t="shared" ref="A45" si="69">IF(ISERROR(F45/G45)," ",IF(F45/G45&gt;0.5,IF(F45/G45&lt;1.5," ","NOT OK"),"NOT OK"))</f>
        <v xml:space="preserve"> </v>
      </c>
      <c r="B45" s="106" t="s">
        <v>17</v>
      </c>
      <c r="C45" s="132">
        <v>804</v>
      </c>
      <c r="D45" s="121">
        <v>806</v>
      </c>
      <c r="E45" s="152">
        <f>SUM(C45:D45)</f>
        <v>1610</v>
      </c>
      <c r="F45" s="132"/>
      <c r="G45" s="121"/>
      <c r="H45" s="152"/>
      <c r="I45" s="123"/>
      <c r="J45" s="3"/>
      <c r="L45" s="13" t="s">
        <v>17</v>
      </c>
      <c r="M45" s="39">
        <v>129580</v>
      </c>
      <c r="N45" s="37">
        <v>129426</v>
      </c>
      <c r="O45" s="169">
        <f>+M45+N45</f>
        <v>259006</v>
      </c>
      <c r="P45" s="140">
        <v>0</v>
      </c>
      <c r="Q45" s="169">
        <f>O45+P45</f>
        <v>259006</v>
      </c>
      <c r="R45" s="39"/>
      <c r="S45" s="37"/>
      <c r="T45" s="169"/>
      <c r="U45" s="140"/>
      <c r="V45" s="169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32">
        <v>768</v>
      </c>
      <c r="D46" s="121">
        <v>769</v>
      </c>
      <c r="E46" s="152">
        <f>SUM(C46:D46)</f>
        <v>1537</v>
      </c>
      <c r="F46" s="132"/>
      <c r="G46" s="121"/>
      <c r="H46" s="152"/>
      <c r="I46" s="123"/>
      <c r="J46" s="3"/>
      <c r="L46" s="13" t="s">
        <v>18</v>
      </c>
      <c r="M46" s="37">
        <v>119170</v>
      </c>
      <c r="N46" s="471">
        <v>118308</v>
      </c>
      <c r="O46" s="172">
        <f>+M46+N46</f>
        <v>237478</v>
      </c>
      <c r="P46" s="140">
        <v>0</v>
      </c>
      <c r="Q46" s="169">
        <f>O46+P46</f>
        <v>237478</v>
      </c>
      <c r="R46" s="37"/>
      <c r="S46" s="471"/>
      <c r="T46" s="172"/>
      <c r="U46" s="140"/>
      <c r="V46" s="169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92">
        <f t="shared" ref="C47:E47" si="70">+C44+C45+C46</f>
        <v>2404</v>
      </c>
      <c r="D47" s="197">
        <f t="shared" si="70"/>
        <v>2403</v>
      </c>
      <c r="E47" s="153">
        <f t="shared" si="70"/>
        <v>4807</v>
      </c>
      <c r="F47" s="192"/>
      <c r="G47" s="197"/>
      <c r="H47" s="153"/>
      <c r="I47" s="130"/>
      <c r="J47" s="9"/>
      <c r="K47" s="10"/>
      <c r="L47" s="47" t="s">
        <v>19</v>
      </c>
      <c r="M47" s="49">
        <f t="shared" ref="M47:Q47" si="71">+M44+M45+M46</f>
        <v>384422</v>
      </c>
      <c r="N47" s="473">
        <f t="shared" si="71"/>
        <v>382813</v>
      </c>
      <c r="O47" s="477">
        <f t="shared" si="71"/>
        <v>767235</v>
      </c>
      <c r="P47" s="486">
        <f t="shared" si="71"/>
        <v>0</v>
      </c>
      <c r="Q47" s="171">
        <f t="shared" si="71"/>
        <v>767235</v>
      </c>
      <c r="R47" s="49"/>
      <c r="S47" s="473"/>
      <c r="T47" s="477"/>
      <c r="U47" s="486"/>
      <c r="V47" s="171"/>
      <c r="W47" s="50"/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20</v>
      </c>
      <c r="C48" s="132">
        <v>778</v>
      </c>
      <c r="D48" s="121">
        <v>778</v>
      </c>
      <c r="E48" s="161">
        <f>SUM(C48:D48)</f>
        <v>1556</v>
      </c>
      <c r="F48" s="132"/>
      <c r="G48" s="121"/>
      <c r="H48" s="161"/>
      <c r="I48" s="123"/>
      <c r="J48" s="3"/>
      <c r="L48" s="13" t="s">
        <v>21</v>
      </c>
      <c r="M48" s="37">
        <v>115324</v>
      </c>
      <c r="N48" s="471">
        <v>115159</v>
      </c>
      <c r="O48" s="172">
        <f>+M48+N48</f>
        <v>230483</v>
      </c>
      <c r="P48" s="140">
        <v>295</v>
      </c>
      <c r="Q48" s="169">
        <f>O48+P48</f>
        <v>230778</v>
      </c>
      <c r="R48" s="37"/>
      <c r="S48" s="471"/>
      <c r="T48" s="172"/>
      <c r="U48" s="140"/>
      <c r="V48" s="169"/>
      <c r="W48" s="40"/>
    </row>
    <row r="49" spans="1:23" x14ac:dyDescent="0.2">
      <c r="A49" s="3" t="str">
        <f t="shared" ref="A49" si="72">IF(ISERROR(F49/G49)," ",IF(F49/G49&gt;0.5,IF(F49/G49&lt;1.5," ","NOT OK"),"NOT OK"))</f>
        <v xml:space="preserve"> </v>
      </c>
      <c r="B49" s="106" t="s">
        <v>22</v>
      </c>
      <c r="C49" s="132">
        <v>774</v>
      </c>
      <c r="D49" s="121">
        <v>775</v>
      </c>
      <c r="E49" s="152">
        <f>SUM(C49:D49)</f>
        <v>1549</v>
      </c>
      <c r="F49" s="132"/>
      <c r="G49" s="121"/>
      <c r="H49" s="152"/>
      <c r="I49" s="123"/>
      <c r="J49" s="3"/>
      <c r="L49" s="13" t="s">
        <v>22</v>
      </c>
      <c r="M49" s="37">
        <v>120514</v>
      </c>
      <c r="N49" s="471">
        <v>122382</v>
      </c>
      <c r="O49" s="169">
        <f t="shared" ref="O49" si="73">+M49+N49</f>
        <v>242896</v>
      </c>
      <c r="P49" s="484">
        <v>0</v>
      </c>
      <c r="Q49" s="169">
        <f>O49+P49</f>
        <v>242896</v>
      </c>
      <c r="R49" s="37"/>
      <c r="S49" s="471"/>
      <c r="T49" s="169"/>
      <c r="U49" s="484"/>
      <c r="V49" s="169"/>
      <c r="W49" s="40"/>
    </row>
    <row r="50" spans="1:23" ht="13.5" thickBot="1" x14ac:dyDescent="0.25">
      <c r="A50" s="3" t="str">
        <f t="shared" ref="A50:A52" si="74">IF(ISERROR(F50/G50)," ",IF(F50/G50&gt;0.5,IF(F50/G50&lt;1.5," ","NOT OK"),"NOT OK"))</f>
        <v xml:space="preserve"> </v>
      </c>
      <c r="B50" s="106" t="s">
        <v>23</v>
      </c>
      <c r="C50" s="132">
        <v>717</v>
      </c>
      <c r="D50" s="121">
        <v>717</v>
      </c>
      <c r="E50" s="156">
        <f t="shared" ref="E50" si="75">SUM(C50:D50)</f>
        <v>1434</v>
      </c>
      <c r="F50" s="132"/>
      <c r="G50" s="121"/>
      <c r="H50" s="156"/>
      <c r="I50" s="137"/>
      <c r="J50" s="3"/>
      <c r="L50" s="13" t="s">
        <v>23</v>
      </c>
      <c r="M50" s="37">
        <v>116252</v>
      </c>
      <c r="N50" s="471">
        <v>114442</v>
      </c>
      <c r="O50" s="169">
        <f>+M50+N50</f>
        <v>230694</v>
      </c>
      <c r="P50" s="484">
        <v>143</v>
      </c>
      <c r="Q50" s="267">
        <f>O50+P50</f>
        <v>230837</v>
      </c>
      <c r="R50" s="37"/>
      <c r="S50" s="471"/>
      <c r="T50" s="169"/>
      <c r="U50" s="484"/>
      <c r="V50" s="267"/>
      <c r="W50" s="40"/>
    </row>
    <row r="51" spans="1:23" ht="14.25" thickTop="1" thickBot="1" x14ac:dyDescent="0.25">
      <c r="A51" s="3" t="str">
        <f t="shared" si="74"/>
        <v xml:space="preserve"> </v>
      </c>
      <c r="B51" s="126" t="s">
        <v>40</v>
      </c>
      <c r="C51" s="192">
        <f t="shared" ref="C51:E51" si="76">+C48+C49+C50</f>
        <v>2269</v>
      </c>
      <c r="D51" s="192">
        <f t="shared" si="76"/>
        <v>2270</v>
      </c>
      <c r="E51" s="192">
        <f t="shared" si="76"/>
        <v>4539</v>
      </c>
      <c r="F51" s="192"/>
      <c r="G51" s="192"/>
      <c r="H51" s="192"/>
      <c r="I51" s="130"/>
      <c r="J51" s="3"/>
      <c r="L51" s="470" t="s">
        <v>40</v>
      </c>
      <c r="M51" s="43">
        <f t="shared" ref="M51:Q51" si="77">+M48+M49+M50</f>
        <v>352090</v>
      </c>
      <c r="N51" s="472">
        <f t="shared" si="77"/>
        <v>351983</v>
      </c>
      <c r="O51" s="481">
        <f t="shared" si="77"/>
        <v>704073</v>
      </c>
      <c r="P51" s="485">
        <f t="shared" si="77"/>
        <v>438</v>
      </c>
      <c r="Q51" s="170">
        <f t="shared" si="77"/>
        <v>704511</v>
      </c>
      <c r="R51" s="43"/>
      <c r="S51" s="472"/>
      <c r="T51" s="481"/>
      <c r="U51" s="485"/>
      <c r="V51" s="170"/>
      <c r="W51" s="46"/>
    </row>
    <row r="52" spans="1:23" ht="14.25" thickTop="1" thickBot="1" x14ac:dyDescent="0.25">
      <c r="A52" s="3" t="str">
        <f t="shared" si="74"/>
        <v xml:space="preserve"> </v>
      </c>
      <c r="B52" s="126" t="s">
        <v>63</v>
      </c>
      <c r="C52" s="127">
        <f t="shared" ref="C52:E52" si="78">+C38+C43+C47+C51</f>
        <v>9592</v>
      </c>
      <c r="D52" s="129">
        <f t="shared" si="78"/>
        <v>9593</v>
      </c>
      <c r="E52" s="300">
        <f t="shared" si="78"/>
        <v>19185</v>
      </c>
      <c r="F52" s="127"/>
      <c r="G52" s="129"/>
      <c r="H52" s="300"/>
      <c r="I52" s="130"/>
      <c r="J52" s="3"/>
      <c r="L52" s="470" t="s">
        <v>63</v>
      </c>
      <c r="M52" s="43">
        <f t="shared" ref="M52:Q52" si="79">+M38+M43+M47+M51</f>
        <v>1536564</v>
      </c>
      <c r="N52" s="472">
        <f t="shared" si="79"/>
        <v>1539853</v>
      </c>
      <c r="O52" s="476">
        <f t="shared" si="79"/>
        <v>3076417</v>
      </c>
      <c r="P52" s="485">
        <f t="shared" si="79"/>
        <v>564</v>
      </c>
      <c r="Q52" s="302">
        <f t="shared" si="79"/>
        <v>3076981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80">+C9+C35</f>
        <v>1032</v>
      </c>
      <c r="D61" s="122">
        <f t="shared" si="80"/>
        <v>1032</v>
      </c>
      <c r="E61" s="158">
        <f t="shared" si="80"/>
        <v>2064</v>
      </c>
      <c r="F61" s="120">
        <f t="shared" si="80"/>
        <v>809</v>
      </c>
      <c r="G61" s="122">
        <f t="shared" si="80"/>
        <v>809</v>
      </c>
      <c r="H61" s="158">
        <f t="shared" si="80"/>
        <v>1618</v>
      </c>
      <c r="I61" s="123">
        <f t="shared" ref="I61:I63" si="81">IF(E61=0,0,((H61/E61)-1)*100)</f>
        <v>-21.608527131782949</v>
      </c>
      <c r="J61" s="3"/>
      <c r="K61" s="6"/>
      <c r="L61" s="13" t="s">
        <v>10</v>
      </c>
      <c r="M61" s="39">
        <f t="shared" ref="M61:N63" si="82">+M9+M35</f>
        <v>160507</v>
      </c>
      <c r="N61" s="37">
        <f t="shared" si="82"/>
        <v>161162</v>
      </c>
      <c r="O61" s="169">
        <f>SUM(M61:N61)</f>
        <v>321669</v>
      </c>
      <c r="P61" s="38">
        <f>P9+P35</f>
        <v>126</v>
      </c>
      <c r="Q61" s="169">
        <f>+O61+P61</f>
        <v>321795</v>
      </c>
      <c r="R61" s="39">
        <f t="shared" ref="R61:S63" si="83">+R9+R35</f>
        <v>137197</v>
      </c>
      <c r="S61" s="37">
        <f t="shared" si="83"/>
        <v>139122</v>
      </c>
      <c r="T61" s="169">
        <f>SUM(R61:S61)</f>
        <v>276319</v>
      </c>
      <c r="U61" s="38">
        <f>U9+U35</f>
        <v>0</v>
      </c>
      <c r="V61" s="169">
        <f>+T61+U61</f>
        <v>276319</v>
      </c>
      <c r="W61" s="40">
        <f t="shared" ref="W61:W63" si="84">IF(Q61=0,0,((V61/Q61)-1)*100)</f>
        <v>-14.131978433474723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80"/>
        <v>975</v>
      </c>
      <c r="D62" s="122">
        <f t="shared" si="80"/>
        <v>975</v>
      </c>
      <c r="E62" s="158">
        <f t="shared" si="80"/>
        <v>1950</v>
      </c>
      <c r="F62" s="120">
        <f t="shared" si="80"/>
        <v>756</v>
      </c>
      <c r="G62" s="122">
        <f t="shared" si="80"/>
        <v>755</v>
      </c>
      <c r="H62" s="158">
        <f t="shared" si="80"/>
        <v>1511</v>
      </c>
      <c r="I62" s="123">
        <f t="shared" si="81"/>
        <v>-22.512820512820507</v>
      </c>
      <c r="J62" s="3"/>
      <c r="K62" s="6"/>
      <c r="L62" s="13" t="s">
        <v>11</v>
      </c>
      <c r="M62" s="39">
        <f t="shared" si="82"/>
        <v>146244</v>
      </c>
      <c r="N62" s="37">
        <f t="shared" si="82"/>
        <v>147608</v>
      </c>
      <c r="O62" s="169">
        <f t="shared" ref="O62:O63" si="85">SUM(M62:N62)</f>
        <v>293852</v>
      </c>
      <c r="P62" s="38">
        <f>P10+P36</f>
        <v>0</v>
      </c>
      <c r="Q62" s="169">
        <f>+O62+P62</f>
        <v>293852</v>
      </c>
      <c r="R62" s="39">
        <f t="shared" si="83"/>
        <v>125622</v>
      </c>
      <c r="S62" s="37">
        <f t="shared" si="83"/>
        <v>126575</v>
      </c>
      <c r="T62" s="169">
        <f t="shared" ref="T62:T63" si="86">SUM(R62:S62)</f>
        <v>252197</v>
      </c>
      <c r="U62" s="38">
        <f>U10+U36</f>
        <v>0</v>
      </c>
      <c r="V62" s="169">
        <f>+T62+U62</f>
        <v>252197</v>
      </c>
      <c r="W62" s="40">
        <f t="shared" si="84"/>
        <v>-14.17550331459374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80"/>
        <v>929</v>
      </c>
      <c r="D63" s="125">
        <f t="shared" si="80"/>
        <v>931</v>
      </c>
      <c r="E63" s="158">
        <f t="shared" si="80"/>
        <v>1860</v>
      </c>
      <c r="F63" s="124">
        <f t="shared" si="80"/>
        <v>802</v>
      </c>
      <c r="G63" s="125">
        <f t="shared" si="80"/>
        <v>802</v>
      </c>
      <c r="H63" s="158">
        <f t="shared" si="80"/>
        <v>1604</v>
      </c>
      <c r="I63" s="123">
        <f t="shared" si="81"/>
        <v>-13.763440860215059</v>
      </c>
      <c r="J63" s="3"/>
      <c r="K63" s="6"/>
      <c r="L63" s="22" t="s">
        <v>12</v>
      </c>
      <c r="M63" s="39">
        <f t="shared" si="82"/>
        <v>153439</v>
      </c>
      <c r="N63" s="37">
        <f t="shared" si="82"/>
        <v>148525</v>
      </c>
      <c r="O63" s="169">
        <f t="shared" si="85"/>
        <v>301964</v>
      </c>
      <c r="P63" s="38">
        <f>P11+P37</f>
        <v>0</v>
      </c>
      <c r="Q63" s="169">
        <f>+O63+P63</f>
        <v>301964</v>
      </c>
      <c r="R63" s="39">
        <f t="shared" si="83"/>
        <v>132128</v>
      </c>
      <c r="S63" s="37">
        <f t="shared" si="83"/>
        <v>126668</v>
      </c>
      <c r="T63" s="169">
        <f t="shared" si="86"/>
        <v>258796</v>
      </c>
      <c r="U63" s="38">
        <f>U11+U37</f>
        <v>0</v>
      </c>
      <c r="V63" s="169">
        <f>+T63+U63</f>
        <v>258796</v>
      </c>
      <c r="W63" s="40">
        <f t="shared" si="84"/>
        <v>-14.295743863506905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92">
        <f t="shared" si="80"/>
        <v>2936</v>
      </c>
      <c r="D64" s="197">
        <f t="shared" si="80"/>
        <v>2938</v>
      </c>
      <c r="E64" s="153">
        <f t="shared" si="80"/>
        <v>5874</v>
      </c>
      <c r="F64" s="192">
        <f t="shared" si="80"/>
        <v>2367</v>
      </c>
      <c r="G64" s="197">
        <f t="shared" si="80"/>
        <v>2366</v>
      </c>
      <c r="H64" s="153">
        <f t="shared" si="80"/>
        <v>4733</v>
      </c>
      <c r="I64" s="130">
        <f>IF(E64=0,0,((H64/E64)-1)*100)</f>
        <v>-19.424582907728972</v>
      </c>
      <c r="J64" s="3"/>
      <c r="L64" s="41" t="s">
        <v>57</v>
      </c>
      <c r="M64" s="45">
        <f t="shared" ref="M64:Q64" si="87">+M61+M62+M63</f>
        <v>460190</v>
      </c>
      <c r="N64" s="43">
        <f t="shared" si="87"/>
        <v>457295</v>
      </c>
      <c r="O64" s="170">
        <f t="shared" si="87"/>
        <v>917485</v>
      </c>
      <c r="P64" s="43">
        <f t="shared" si="87"/>
        <v>126</v>
      </c>
      <c r="Q64" s="170">
        <f t="shared" si="87"/>
        <v>917611</v>
      </c>
      <c r="R64" s="45">
        <f t="shared" ref="R64:V64" si="88">+R61+R62+R63</f>
        <v>394947</v>
      </c>
      <c r="S64" s="43">
        <f t="shared" si="88"/>
        <v>392365</v>
      </c>
      <c r="T64" s="170">
        <f t="shared" si="88"/>
        <v>787312</v>
      </c>
      <c r="U64" s="43">
        <f t="shared" si="88"/>
        <v>0</v>
      </c>
      <c r="V64" s="170">
        <f t="shared" si="88"/>
        <v>787312</v>
      </c>
      <c r="W64" s="46">
        <f>IF(Q64=0,0,((V64/Q64)-1)*100)</f>
        <v>-14.199807979634071</v>
      </c>
    </row>
    <row r="65" spans="1:23" ht="14.25" thickTop="1" thickBot="1" x14ac:dyDescent="0.25">
      <c r="A65" s="3" t="str">
        <f t="shared" si="11"/>
        <v xml:space="preserve"> </v>
      </c>
      <c r="B65" s="106" t="s">
        <v>13</v>
      </c>
      <c r="C65" s="132">
        <f t="shared" si="80"/>
        <v>893</v>
      </c>
      <c r="D65" s="121">
        <f t="shared" si="80"/>
        <v>892</v>
      </c>
      <c r="E65" s="152">
        <f t="shared" si="80"/>
        <v>1785</v>
      </c>
      <c r="F65" s="132">
        <f t="shared" si="80"/>
        <v>817</v>
      </c>
      <c r="G65" s="121">
        <f t="shared" si="80"/>
        <v>817</v>
      </c>
      <c r="H65" s="152">
        <f t="shared" si="80"/>
        <v>1634</v>
      </c>
      <c r="I65" s="123">
        <f t="shared" ref="I65" si="89">IF(E65=0,0,((H65/E65)-1)*100)</f>
        <v>-8.4593837535014043</v>
      </c>
      <c r="J65" s="3"/>
      <c r="L65" s="13" t="s">
        <v>13</v>
      </c>
      <c r="M65" s="39">
        <f>+M13+M39</f>
        <v>141104</v>
      </c>
      <c r="N65" s="37">
        <f>+N13+N39</f>
        <v>143884</v>
      </c>
      <c r="O65" s="169">
        <f t="shared" ref="O65" si="90">SUM(M65:N65)</f>
        <v>284988</v>
      </c>
      <c r="P65" s="38">
        <f>P13+P39</f>
        <v>0</v>
      </c>
      <c r="Q65" s="172">
        <f>+O65+P65</f>
        <v>284988</v>
      </c>
      <c r="R65" s="39">
        <f>+R13+R39</f>
        <v>132978</v>
      </c>
      <c r="S65" s="37">
        <f>+S13+S39</f>
        <v>136130</v>
      </c>
      <c r="T65" s="169">
        <f t="shared" ref="T65" si="91">SUM(R65:S65)</f>
        <v>269108</v>
      </c>
      <c r="U65" s="38">
        <f>U13+U39</f>
        <v>0</v>
      </c>
      <c r="V65" s="172">
        <f>+T65+U65</f>
        <v>269108</v>
      </c>
      <c r="W65" s="40">
        <f t="shared" ref="W65" si="92">IF(Q65=0,0,((V65/Q65)-1)*100)</f>
        <v>-5.5721644420115961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92">
        <f>+C64+C65</f>
        <v>3829</v>
      </c>
      <c r="D66" s="197">
        <f t="shared" ref="D66" si="93">+D64+D65</f>
        <v>3830</v>
      </c>
      <c r="E66" s="153">
        <f t="shared" ref="E66" si="94">+E64+E65</f>
        <v>7659</v>
      </c>
      <c r="F66" s="192">
        <f t="shared" ref="F66" si="95">+F64+F65</f>
        <v>3184</v>
      </c>
      <c r="G66" s="197">
        <f t="shared" ref="G66" si="96">+G64+G65</f>
        <v>3183</v>
      </c>
      <c r="H66" s="153">
        <f t="shared" ref="H66" si="97">+H64+H65</f>
        <v>6367</v>
      </c>
      <c r="I66" s="130">
        <f>IF(E66=0,0,((H66/E66)-1)*100)</f>
        <v>-16.869042955999479</v>
      </c>
      <c r="J66" s="3"/>
      <c r="L66" s="41" t="s">
        <v>66</v>
      </c>
      <c r="M66" s="45">
        <f>+M64+M65</f>
        <v>601294</v>
      </c>
      <c r="N66" s="43">
        <f t="shared" ref="N66" si="98">+N64+N65</f>
        <v>601179</v>
      </c>
      <c r="O66" s="170">
        <f t="shared" ref="O66" si="99">+O64+O65</f>
        <v>1202473</v>
      </c>
      <c r="P66" s="43">
        <f t="shared" ref="P66" si="100">+P64+P65</f>
        <v>126</v>
      </c>
      <c r="Q66" s="170">
        <f t="shared" ref="Q66" si="101">+Q64+Q65</f>
        <v>1202599</v>
      </c>
      <c r="R66" s="45">
        <f t="shared" ref="R66" si="102">+R64+R65</f>
        <v>527925</v>
      </c>
      <c r="S66" s="43">
        <f t="shared" ref="S66" si="103">+S64+S65</f>
        <v>528495</v>
      </c>
      <c r="T66" s="170">
        <f t="shared" ref="T66" si="104">+T64+T65</f>
        <v>1056420</v>
      </c>
      <c r="U66" s="43">
        <f t="shared" ref="U66" si="105">+U64+U65</f>
        <v>0</v>
      </c>
      <c r="V66" s="170">
        <f t="shared" ref="V66" si="106">+V64+V65</f>
        <v>1056420</v>
      </c>
      <c r="W66" s="46">
        <f>IF(Q66=0,0,((V66/Q66)-1)*100)</f>
        <v>-12.155257072390713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32">
        <f t="shared" ref="C67:E68" si="107">+C15+C41</f>
        <v>823</v>
      </c>
      <c r="D67" s="121">
        <f t="shared" si="107"/>
        <v>823</v>
      </c>
      <c r="E67" s="152">
        <f t="shared" si="107"/>
        <v>1646</v>
      </c>
      <c r="F67" s="132"/>
      <c r="G67" s="121"/>
      <c r="H67" s="152"/>
      <c r="I67" s="123"/>
      <c r="J67" s="3"/>
      <c r="L67" s="13" t="s">
        <v>14</v>
      </c>
      <c r="M67" s="39">
        <f>+M15+M41</f>
        <v>131699</v>
      </c>
      <c r="N67" s="37">
        <f>+N15+N41</f>
        <v>132141</v>
      </c>
      <c r="O67" s="169">
        <f>SUM(M67:N67)</f>
        <v>263840</v>
      </c>
      <c r="P67" s="38">
        <f>P15+P41</f>
        <v>0</v>
      </c>
      <c r="Q67" s="172">
        <f>+O67+P67</f>
        <v>263840</v>
      </c>
      <c r="R67" s="39"/>
      <c r="S67" s="37"/>
      <c r="T67" s="169"/>
      <c r="U67" s="38"/>
      <c r="V67" s="172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32">
        <f t="shared" si="107"/>
        <v>910</v>
      </c>
      <c r="D68" s="121">
        <f t="shared" si="107"/>
        <v>910</v>
      </c>
      <c r="E68" s="152">
        <f t="shared" si="107"/>
        <v>1820</v>
      </c>
      <c r="F68" s="132"/>
      <c r="G68" s="121"/>
      <c r="H68" s="152"/>
      <c r="I68" s="123"/>
      <c r="J68" s="3"/>
      <c r="L68" s="13" t="s">
        <v>15</v>
      </c>
      <c r="M68" s="39">
        <f>+M16+M42</f>
        <v>151212</v>
      </c>
      <c r="N68" s="37">
        <f>+N16+N42</f>
        <v>151924</v>
      </c>
      <c r="O68" s="169">
        <f>SUM(M68:N68)</f>
        <v>303136</v>
      </c>
      <c r="P68" s="38">
        <f>P16+P42</f>
        <v>0</v>
      </c>
      <c r="Q68" s="172">
        <f>+O68+P68</f>
        <v>303136</v>
      </c>
      <c r="R68" s="39"/>
      <c r="S68" s="37"/>
      <c r="T68" s="169"/>
      <c r="U68" s="38"/>
      <c r="V68" s="172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92">
        <f t="shared" ref="C69:E69" si="108">+C65+C67+C68</f>
        <v>2626</v>
      </c>
      <c r="D69" s="197">
        <f t="shared" si="108"/>
        <v>2625</v>
      </c>
      <c r="E69" s="153">
        <f t="shared" si="108"/>
        <v>5251</v>
      </c>
      <c r="F69" s="192"/>
      <c r="G69" s="197"/>
      <c r="H69" s="153"/>
      <c r="I69" s="130"/>
      <c r="J69" s="3"/>
      <c r="L69" s="41" t="s">
        <v>61</v>
      </c>
      <c r="M69" s="43">
        <f t="shared" ref="M69:Q69" si="109">+M65+M67+M68</f>
        <v>424015</v>
      </c>
      <c r="N69" s="472">
        <f t="shared" si="109"/>
        <v>427949</v>
      </c>
      <c r="O69" s="481">
        <f t="shared" si="109"/>
        <v>851964</v>
      </c>
      <c r="P69" s="485">
        <f t="shared" si="109"/>
        <v>0</v>
      </c>
      <c r="Q69" s="170">
        <f t="shared" si="109"/>
        <v>851964</v>
      </c>
      <c r="R69" s="43"/>
      <c r="S69" s="472"/>
      <c r="T69" s="481"/>
      <c r="U69" s="485"/>
      <c r="V69" s="170"/>
      <c r="W69" s="46"/>
    </row>
    <row r="70" spans="1:23" ht="13.5" thickTop="1" x14ac:dyDescent="0.2">
      <c r="A70" s="3" t="str">
        <f t="shared" ref="A70" si="110">IF(ISERROR(F70/G70)," ",IF(F70/G70&gt;0.5,IF(F70/G70&lt;1.5," ","NOT OK"),"NOT OK"))</f>
        <v xml:space="preserve"> </v>
      </c>
      <c r="B70" s="106" t="s">
        <v>16</v>
      </c>
      <c r="C70" s="132">
        <f t="shared" ref="C70:E72" si="111">+C18+C44</f>
        <v>905</v>
      </c>
      <c r="D70" s="121">
        <f t="shared" si="111"/>
        <v>901</v>
      </c>
      <c r="E70" s="152">
        <f t="shared" si="111"/>
        <v>1806</v>
      </c>
      <c r="F70" s="132"/>
      <c r="G70" s="121"/>
      <c r="H70" s="152"/>
      <c r="I70" s="123"/>
      <c r="J70" s="7"/>
      <c r="L70" s="13" t="s">
        <v>16</v>
      </c>
      <c r="M70" s="39">
        <f t="shared" ref="M70:N72" si="112">+M18+M44</f>
        <v>146141</v>
      </c>
      <c r="N70" s="37">
        <f t="shared" si="112"/>
        <v>145582</v>
      </c>
      <c r="O70" s="169">
        <f t="shared" ref="O70" si="113">SUM(M70:N70)</f>
        <v>291723</v>
      </c>
      <c r="P70" s="38">
        <f>P18+P44</f>
        <v>0</v>
      </c>
      <c r="Q70" s="172">
        <f>+O70+P70</f>
        <v>291723</v>
      </c>
      <c r="R70" s="39"/>
      <c r="S70" s="37"/>
      <c r="T70" s="169"/>
      <c r="U70" s="38"/>
      <c r="V70" s="172"/>
      <c r="W70" s="40"/>
    </row>
    <row r="71" spans="1:23" x14ac:dyDescent="0.2">
      <c r="A71" s="3" t="str">
        <f t="shared" ref="A71" si="114">IF(ISERROR(F71/G71)," ",IF(F71/G71&gt;0.5,IF(F71/G71&lt;1.5," ","NOT OK"),"NOT OK"))</f>
        <v xml:space="preserve"> </v>
      </c>
      <c r="B71" s="106" t="s">
        <v>17</v>
      </c>
      <c r="C71" s="132">
        <f t="shared" si="111"/>
        <v>888</v>
      </c>
      <c r="D71" s="121">
        <f t="shared" si="111"/>
        <v>890</v>
      </c>
      <c r="E71" s="152">
        <f t="shared" si="111"/>
        <v>1778</v>
      </c>
      <c r="F71" s="132"/>
      <c r="G71" s="121"/>
      <c r="H71" s="152"/>
      <c r="I71" s="123"/>
      <c r="J71" s="3"/>
      <c r="L71" s="13" t="s">
        <v>17</v>
      </c>
      <c r="M71" s="39">
        <f t="shared" si="112"/>
        <v>141341</v>
      </c>
      <c r="N71" s="37">
        <f t="shared" si="112"/>
        <v>140615</v>
      </c>
      <c r="O71" s="169">
        <f>SUM(M71:N71)</f>
        <v>281956</v>
      </c>
      <c r="P71" s="140">
        <f>P19+P45</f>
        <v>0</v>
      </c>
      <c r="Q71" s="169">
        <f>+O71+P71</f>
        <v>281956</v>
      </c>
      <c r="R71" s="39"/>
      <c r="S71" s="37"/>
      <c r="T71" s="169"/>
      <c r="U71" s="140"/>
      <c r="V71" s="169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32">
        <f t="shared" si="111"/>
        <v>856</v>
      </c>
      <c r="D72" s="121">
        <f t="shared" si="111"/>
        <v>857</v>
      </c>
      <c r="E72" s="152">
        <f t="shared" si="111"/>
        <v>1713</v>
      </c>
      <c r="F72" s="132"/>
      <c r="G72" s="121"/>
      <c r="H72" s="152"/>
      <c r="I72" s="123"/>
      <c r="J72" s="3"/>
      <c r="L72" s="13" t="s">
        <v>18</v>
      </c>
      <c r="M72" s="39">
        <f t="shared" si="112"/>
        <v>131089</v>
      </c>
      <c r="N72" s="37">
        <f t="shared" si="112"/>
        <v>129903</v>
      </c>
      <c r="O72" s="169">
        <f>SUM(M72:N72)</f>
        <v>260992</v>
      </c>
      <c r="P72" s="140">
        <f>P20+P46</f>
        <v>0</v>
      </c>
      <c r="Q72" s="169">
        <f>+O72+P72</f>
        <v>260992</v>
      </c>
      <c r="R72" s="39"/>
      <c r="S72" s="37"/>
      <c r="T72" s="169"/>
      <c r="U72" s="140"/>
      <c r="V72" s="169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92">
        <f t="shared" ref="C73:E73" si="115">+C70+C71+C72</f>
        <v>2649</v>
      </c>
      <c r="D73" s="197">
        <f t="shared" si="115"/>
        <v>2648</v>
      </c>
      <c r="E73" s="153">
        <f t="shared" si="115"/>
        <v>5297</v>
      </c>
      <c r="F73" s="192"/>
      <c r="G73" s="197"/>
      <c r="H73" s="153"/>
      <c r="I73" s="130"/>
      <c r="J73" s="9"/>
      <c r="K73" s="10"/>
      <c r="L73" s="47" t="s">
        <v>19</v>
      </c>
      <c r="M73" s="49">
        <f t="shared" ref="M73:Q73" si="116">+M70+M71+M72</f>
        <v>418571</v>
      </c>
      <c r="N73" s="473">
        <f t="shared" si="116"/>
        <v>416100</v>
      </c>
      <c r="O73" s="477">
        <f t="shared" si="116"/>
        <v>834671</v>
      </c>
      <c r="P73" s="486">
        <f t="shared" si="116"/>
        <v>0</v>
      </c>
      <c r="Q73" s="171">
        <f t="shared" si="116"/>
        <v>834671</v>
      </c>
      <c r="R73" s="49"/>
      <c r="S73" s="473"/>
      <c r="T73" s="477"/>
      <c r="U73" s="486"/>
      <c r="V73" s="171"/>
      <c r="W73" s="50"/>
    </row>
    <row r="74" spans="1:23" ht="13.5" thickTop="1" x14ac:dyDescent="0.2">
      <c r="A74" s="3" t="str">
        <f>IF(ISERROR(F74/G74)," ",IF(F74/G74&gt;0.5,IF(F74/G74&lt;1.5," ","NOT OK"),"NOT OK"))</f>
        <v xml:space="preserve"> </v>
      </c>
      <c r="B74" s="106" t="s">
        <v>20</v>
      </c>
      <c r="C74" s="132">
        <f t="shared" ref="C74:E78" si="117">+C22+C48</f>
        <v>850</v>
      </c>
      <c r="D74" s="121">
        <f t="shared" si="117"/>
        <v>850</v>
      </c>
      <c r="E74" s="161">
        <f t="shared" si="117"/>
        <v>1700</v>
      </c>
      <c r="F74" s="132"/>
      <c r="G74" s="121"/>
      <c r="H74" s="161"/>
      <c r="I74" s="123"/>
      <c r="J74" s="3"/>
      <c r="L74" s="13" t="s">
        <v>21</v>
      </c>
      <c r="M74" s="39">
        <f t="shared" ref="M74:N76" si="118">+M22+M48</f>
        <v>125941</v>
      </c>
      <c r="N74" s="37">
        <f t="shared" si="118"/>
        <v>125914</v>
      </c>
      <c r="O74" s="169">
        <f>SUM(M74:N74)</f>
        <v>251855</v>
      </c>
      <c r="P74" s="140">
        <f>P22+P48</f>
        <v>295</v>
      </c>
      <c r="Q74" s="169">
        <f>+O74+P74</f>
        <v>252150</v>
      </c>
      <c r="R74" s="39"/>
      <c r="S74" s="37"/>
      <c r="T74" s="169"/>
      <c r="U74" s="140"/>
      <c r="V74" s="169"/>
      <c r="W74" s="40"/>
    </row>
    <row r="75" spans="1:23" x14ac:dyDescent="0.2">
      <c r="A75" s="3" t="str">
        <f t="shared" ref="A75" si="119">IF(ISERROR(F75/G75)," ",IF(F75/G75&gt;0.5,IF(F75/G75&lt;1.5," ","NOT OK"),"NOT OK"))</f>
        <v xml:space="preserve"> </v>
      </c>
      <c r="B75" s="106" t="s">
        <v>22</v>
      </c>
      <c r="C75" s="132">
        <f t="shared" si="117"/>
        <v>847</v>
      </c>
      <c r="D75" s="121">
        <f t="shared" si="117"/>
        <v>848</v>
      </c>
      <c r="E75" s="152">
        <f t="shared" si="117"/>
        <v>1695</v>
      </c>
      <c r="F75" s="132"/>
      <c r="G75" s="121"/>
      <c r="H75" s="152"/>
      <c r="I75" s="123"/>
      <c r="J75" s="3"/>
      <c r="L75" s="13" t="s">
        <v>22</v>
      </c>
      <c r="M75" s="39">
        <f t="shared" si="118"/>
        <v>130511</v>
      </c>
      <c r="N75" s="37">
        <f t="shared" si="118"/>
        <v>132090</v>
      </c>
      <c r="O75" s="169">
        <f t="shared" ref="O75:O76" si="120">SUM(M75:N75)</f>
        <v>262601</v>
      </c>
      <c r="P75" s="140">
        <f>P23+P49</f>
        <v>0</v>
      </c>
      <c r="Q75" s="169">
        <f>+O75+P75</f>
        <v>262601</v>
      </c>
      <c r="R75" s="39"/>
      <c r="S75" s="37"/>
      <c r="T75" s="169"/>
      <c r="U75" s="140"/>
      <c r="V75" s="169"/>
      <c r="W75" s="40"/>
    </row>
    <row r="76" spans="1:23" ht="13.5" thickBot="1" x14ac:dyDescent="0.25">
      <c r="A76" s="3" t="str">
        <f t="shared" ref="A76" si="121">IF(ISERROR(F76/G76)," ",IF(F76/G76&gt;0.5,IF(F76/G76&lt;1.5," ","NOT OK"),"NOT OK"))</f>
        <v xml:space="preserve"> </v>
      </c>
      <c r="B76" s="106" t="s">
        <v>23</v>
      </c>
      <c r="C76" s="132">
        <f t="shared" si="117"/>
        <v>786</v>
      </c>
      <c r="D76" s="121">
        <f t="shared" si="117"/>
        <v>786</v>
      </c>
      <c r="E76" s="156">
        <f t="shared" si="117"/>
        <v>1572</v>
      </c>
      <c r="F76" s="132"/>
      <c r="G76" s="121"/>
      <c r="H76" s="156"/>
      <c r="I76" s="137"/>
      <c r="J76" s="3"/>
      <c r="L76" s="13" t="s">
        <v>23</v>
      </c>
      <c r="M76" s="39">
        <f t="shared" si="118"/>
        <v>126128</v>
      </c>
      <c r="N76" s="37">
        <f t="shared" si="118"/>
        <v>124216</v>
      </c>
      <c r="O76" s="169">
        <f t="shared" si="120"/>
        <v>250344</v>
      </c>
      <c r="P76" s="38">
        <f>P24+P50</f>
        <v>143</v>
      </c>
      <c r="Q76" s="169">
        <f>+O76+P76</f>
        <v>250487</v>
      </c>
      <c r="R76" s="39"/>
      <c r="S76" s="37"/>
      <c r="T76" s="169"/>
      <c r="U76" s="38"/>
      <c r="V76" s="169"/>
      <c r="W76" s="40"/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40</v>
      </c>
      <c r="C77" s="192">
        <f t="shared" si="117"/>
        <v>2483</v>
      </c>
      <c r="D77" s="192">
        <f t="shared" si="117"/>
        <v>2484</v>
      </c>
      <c r="E77" s="192">
        <f t="shared" si="117"/>
        <v>4967</v>
      </c>
      <c r="F77" s="192"/>
      <c r="G77" s="192"/>
      <c r="H77" s="192"/>
      <c r="I77" s="130"/>
      <c r="J77" s="3"/>
      <c r="L77" s="470" t="s">
        <v>40</v>
      </c>
      <c r="M77" s="43">
        <f t="shared" ref="M77:Q77" si="122">+M74+M75+M76</f>
        <v>382580</v>
      </c>
      <c r="N77" s="472">
        <f t="shared" si="122"/>
        <v>382220</v>
      </c>
      <c r="O77" s="481">
        <f t="shared" si="122"/>
        <v>764800</v>
      </c>
      <c r="P77" s="485">
        <f t="shared" si="122"/>
        <v>438</v>
      </c>
      <c r="Q77" s="170">
        <f t="shared" si="122"/>
        <v>765238</v>
      </c>
      <c r="R77" s="43"/>
      <c r="S77" s="472"/>
      <c r="T77" s="481"/>
      <c r="U77" s="485"/>
      <c r="V77" s="170"/>
      <c r="W77" s="46"/>
    </row>
    <row r="78" spans="1:23" ht="14.25" thickTop="1" thickBot="1" x14ac:dyDescent="0.25">
      <c r="A78" s="3" t="str">
        <f>IF(ISERROR(F78/G78)," ",IF(F78/G78&gt;0.5,IF(F78/G78&lt;1.5," ","NOT OK"),"NOT OK"))</f>
        <v xml:space="preserve"> </v>
      </c>
      <c r="B78" s="126" t="s">
        <v>63</v>
      </c>
      <c r="C78" s="127">
        <f t="shared" si="117"/>
        <v>10694</v>
      </c>
      <c r="D78" s="129">
        <f t="shared" si="117"/>
        <v>10695</v>
      </c>
      <c r="E78" s="300">
        <f t="shared" si="117"/>
        <v>21389</v>
      </c>
      <c r="F78" s="127"/>
      <c r="G78" s="129"/>
      <c r="H78" s="300"/>
      <c r="I78" s="130"/>
      <c r="J78" s="3"/>
      <c r="L78" s="470" t="s">
        <v>63</v>
      </c>
      <c r="M78" s="43">
        <f t="shared" ref="M78:Q78" si="123">+M64+M69+M73+M77</f>
        <v>1685356</v>
      </c>
      <c r="N78" s="472">
        <f t="shared" si="123"/>
        <v>1683564</v>
      </c>
      <c r="O78" s="476">
        <f t="shared" si="123"/>
        <v>3368920</v>
      </c>
      <c r="P78" s="485">
        <f t="shared" si="123"/>
        <v>564</v>
      </c>
      <c r="Q78" s="302">
        <f t="shared" si="123"/>
        <v>3369484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312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3" ht="6" customHeight="1" thickTop="1" x14ac:dyDescent="0.2">
      <c r="L86" s="59"/>
      <c r="M86" s="70"/>
      <c r="N86" s="71"/>
      <c r="O86" s="205"/>
      <c r="P86" s="200"/>
      <c r="Q86" s="72"/>
      <c r="R86" s="70"/>
      <c r="S86" s="71"/>
      <c r="T86" s="205"/>
      <c r="U86" s="200"/>
      <c r="V86" s="72"/>
      <c r="W86" s="74"/>
    </row>
    <row r="87" spans="12:23" x14ac:dyDescent="0.2">
      <c r="L87" s="59" t="s">
        <v>10</v>
      </c>
      <c r="M87" s="75">
        <v>0</v>
      </c>
      <c r="N87" s="76">
        <v>0</v>
      </c>
      <c r="O87" s="182">
        <f>M87+N87</f>
        <v>0</v>
      </c>
      <c r="P87" s="201">
        <v>0</v>
      </c>
      <c r="Q87" s="182">
        <f>O87+P87</f>
        <v>0</v>
      </c>
      <c r="R87" s="75">
        <v>0</v>
      </c>
      <c r="S87" s="76">
        <v>15</v>
      </c>
      <c r="T87" s="182">
        <f>R87+S87</f>
        <v>15</v>
      </c>
      <c r="U87" s="201">
        <v>0</v>
      </c>
      <c r="V87" s="182">
        <f>T87+U87</f>
        <v>15</v>
      </c>
      <c r="W87" s="78">
        <f>IF(Q87=0,0,((V87/Q87)-1)*100)</f>
        <v>0</v>
      </c>
    </row>
    <row r="88" spans="12:23" x14ac:dyDescent="0.2">
      <c r="L88" s="59" t="s">
        <v>11</v>
      </c>
      <c r="M88" s="75">
        <v>0</v>
      </c>
      <c r="N88" s="76">
        <v>0</v>
      </c>
      <c r="O88" s="182">
        <f>M88+N88</f>
        <v>0</v>
      </c>
      <c r="P88" s="201">
        <v>0</v>
      </c>
      <c r="Q88" s="182">
        <f>O88+P88</f>
        <v>0</v>
      </c>
      <c r="R88" s="75">
        <v>0</v>
      </c>
      <c r="S88" s="76">
        <v>26</v>
      </c>
      <c r="T88" s="182">
        <f>R88+S88</f>
        <v>26</v>
      </c>
      <c r="U88" s="201">
        <v>0</v>
      </c>
      <c r="V88" s="182">
        <f>T88+U88</f>
        <v>26</v>
      </c>
      <c r="W88" s="78">
        <f>IF(Q88=0,0,((V88/Q88)-1)*100)</f>
        <v>0</v>
      </c>
    </row>
    <row r="89" spans="12:23" ht="13.5" thickBot="1" x14ac:dyDescent="0.25">
      <c r="L89" s="64" t="s">
        <v>12</v>
      </c>
      <c r="M89" s="75">
        <v>0</v>
      </c>
      <c r="N89" s="76">
        <v>0</v>
      </c>
      <c r="O89" s="208">
        <f>M89+N89</f>
        <v>0</v>
      </c>
      <c r="P89" s="201">
        <v>0</v>
      </c>
      <c r="Q89" s="182">
        <f>O89+P89</f>
        <v>0</v>
      </c>
      <c r="R89" s="75">
        <v>0</v>
      </c>
      <c r="S89" s="76">
        <v>19</v>
      </c>
      <c r="T89" s="208">
        <f>R89+S89</f>
        <v>19</v>
      </c>
      <c r="U89" s="201">
        <v>0</v>
      </c>
      <c r="V89" s="182">
        <f>T89+U89</f>
        <v>19</v>
      </c>
      <c r="W89" s="78">
        <f>IF(Q89=0,0,((V89/Q89)-1)*100)</f>
        <v>0</v>
      </c>
    </row>
    <row r="90" spans="12:23" ht="14.25" thickTop="1" thickBot="1" x14ac:dyDescent="0.25">
      <c r="L90" s="79" t="s">
        <v>57</v>
      </c>
      <c r="M90" s="80">
        <f t="shared" ref="M90:Q90" si="124">+M87+M88+M89</f>
        <v>0</v>
      </c>
      <c r="N90" s="198">
        <f t="shared" si="124"/>
        <v>0</v>
      </c>
      <c r="O90" s="206">
        <f t="shared" si="124"/>
        <v>0</v>
      </c>
      <c r="P90" s="81">
        <f t="shared" si="124"/>
        <v>0</v>
      </c>
      <c r="Q90" s="183">
        <f t="shared" si="124"/>
        <v>0</v>
      </c>
      <c r="R90" s="80">
        <f t="shared" ref="R90:V90" si="125">+R87+R88+R89</f>
        <v>0</v>
      </c>
      <c r="S90" s="198">
        <f t="shared" si="125"/>
        <v>60</v>
      </c>
      <c r="T90" s="206">
        <f t="shared" si="125"/>
        <v>60</v>
      </c>
      <c r="U90" s="81">
        <f t="shared" si="125"/>
        <v>0</v>
      </c>
      <c r="V90" s="183">
        <f t="shared" si="125"/>
        <v>60</v>
      </c>
      <c r="W90" s="82">
        <f t="shared" ref="W90" si="126">IF(Q90=0,0,((V90/Q90)-1)*100)</f>
        <v>0</v>
      </c>
    </row>
    <row r="91" spans="12:23" ht="14.25" thickTop="1" thickBot="1" x14ac:dyDescent="0.25">
      <c r="L91" s="59" t="s">
        <v>13</v>
      </c>
      <c r="M91" s="75">
        <v>0</v>
      </c>
      <c r="N91" s="76">
        <v>15</v>
      </c>
      <c r="O91" s="182">
        <f t="shared" ref="O91" si="127">+M91+N91</f>
        <v>15</v>
      </c>
      <c r="P91" s="201">
        <v>0</v>
      </c>
      <c r="Q91" s="182">
        <f>O91+P91</f>
        <v>15</v>
      </c>
      <c r="R91" s="75">
        <v>0</v>
      </c>
      <c r="S91" s="76">
        <v>13</v>
      </c>
      <c r="T91" s="182">
        <f t="shared" ref="T91" si="128">+R91+S91</f>
        <v>13</v>
      </c>
      <c r="U91" s="201">
        <v>0</v>
      </c>
      <c r="V91" s="182">
        <f>T91+U91</f>
        <v>13</v>
      </c>
      <c r="W91" s="78">
        <f t="shared" ref="W91:W92" si="129">IF(Q91=0,0,((V91/Q91)-1)*100)</f>
        <v>-13.33333333333333</v>
      </c>
    </row>
    <row r="92" spans="12:23" ht="14.25" thickTop="1" thickBot="1" x14ac:dyDescent="0.25">
      <c r="L92" s="79" t="s">
        <v>67</v>
      </c>
      <c r="M92" s="80">
        <f>+M90+M91</f>
        <v>0</v>
      </c>
      <c r="N92" s="198">
        <f t="shared" ref="N92:V92" si="130">+N90+N91</f>
        <v>15</v>
      </c>
      <c r="O92" s="206">
        <f t="shared" si="130"/>
        <v>15</v>
      </c>
      <c r="P92" s="81">
        <f t="shared" si="130"/>
        <v>0</v>
      </c>
      <c r="Q92" s="183">
        <f t="shared" si="130"/>
        <v>15</v>
      </c>
      <c r="R92" s="80">
        <f t="shared" si="130"/>
        <v>0</v>
      </c>
      <c r="S92" s="198">
        <f t="shared" si="130"/>
        <v>73</v>
      </c>
      <c r="T92" s="206">
        <f t="shared" si="130"/>
        <v>73</v>
      </c>
      <c r="U92" s="81">
        <f t="shared" si="130"/>
        <v>0</v>
      </c>
      <c r="V92" s="183">
        <f t="shared" si="130"/>
        <v>73</v>
      </c>
      <c r="W92" s="82">
        <f t="shared" si="129"/>
        <v>386.66666666666663</v>
      </c>
    </row>
    <row r="93" spans="12:23" ht="13.5" thickTop="1" x14ac:dyDescent="0.2">
      <c r="L93" s="59" t="s">
        <v>14</v>
      </c>
      <c r="M93" s="75">
        <v>0</v>
      </c>
      <c r="N93" s="76">
        <v>3</v>
      </c>
      <c r="O93" s="182">
        <f>+M93+N93</f>
        <v>3</v>
      </c>
      <c r="P93" s="201">
        <v>0</v>
      </c>
      <c r="Q93" s="182">
        <f>O93+P93</f>
        <v>3</v>
      </c>
      <c r="R93" s="75"/>
      <c r="S93" s="76"/>
      <c r="T93" s="182"/>
      <c r="U93" s="201"/>
      <c r="V93" s="182"/>
      <c r="W93" s="78"/>
    </row>
    <row r="94" spans="12:23" ht="13.5" thickBot="1" x14ac:dyDescent="0.25">
      <c r="L94" s="59" t="s">
        <v>15</v>
      </c>
      <c r="M94" s="75">
        <v>0</v>
      </c>
      <c r="N94" s="76">
        <v>8</v>
      </c>
      <c r="O94" s="182">
        <f>+M94+N94</f>
        <v>8</v>
      </c>
      <c r="P94" s="201">
        <v>0</v>
      </c>
      <c r="Q94" s="182">
        <f>O94+P94</f>
        <v>8</v>
      </c>
      <c r="R94" s="75"/>
      <c r="S94" s="76"/>
      <c r="T94" s="182"/>
      <c r="U94" s="201"/>
      <c r="V94" s="182"/>
      <c r="W94" s="78"/>
    </row>
    <row r="95" spans="12:23" ht="14.25" thickTop="1" thickBot="1" x14ac:dyDescent="0.25">
      <c r="L95" s="79" t="s">
        <v>61</v>
      </c>
      <c r="M95" s="80">
        <f t="shared" ref="M95:Q95" si="131">+M91+M93+M94</f>
        <v>0</v>
      </c>
      <c r="N95" s="198">
        <f t="shared" si="131"/>
        <v>26</v>
      </c>
      <c r="O95" s="206">
        <f t="shared" si="131"/>
        <v>26</v>
      </c>
      <c r="P95" s="81">
        <f t="shared" si="131"/>
        <v>0</v>
      </c>
      <c r="Q95" s="183">
        <f t="shared" si="131"/>
        <v>26</v>
      </c>
      <c r="R95" s="80"/>
      <c r="S95" s="198"/>
      <c r="T95" s="206"/>
      <c r="U95" s="81"/>
      <c r="V95" s="183"/>
      <c r="W95" s="82"/>
    </row>
    <row r="96" spans="12:23" ht="13.5" thickTop="1" x14ac:dyDescent="0.2">
      <c r="L96" s="59" t="s">
        <v>16</v>
      </c>
      <c r="M96" s="75">
        <v>0</v>
      </c>
      <c r="N96" s="76">
        <v>2</v>
      </c>
      <c r="O96" s="182">
        <f>+M96+N96</f>
        <v>2</v>
      </c>
      <c r="P96" s="201">
        <v>0</v>
      </c>
      <c r="Q96" s="182">
        <f>O96+P96</f>
        <v>2</v>
      </c>
      <c r="R96" s="75"/>
      <c r="S96" s="76"/>
      <c r="T96" s="182"/>
      <c r="U96" s="201"/>
      <c r="V96" s="182"/>
      <c r="W96" s="78"/>
    </row>
    <row r="97" spans="1:23" x14ac:dyDescent="0.2">
      <c r="L97" s="59" t="s">
        <v>17</v>
      </c>
      <c r="M97" s="75">
        <v>0</v>
      </c>
      <c r="N97" s="76">
        <v>19</v>
      </c>
      <c r="O97" s="182">
        <f>+M97+N97</f>
        <v>19</v>
      </c>
      <c r="P97" s="201">
        <v>0</v>
      </c>
      <c r="Q97" s="182">
        <f>O97+P97</f>
        <v>19</v>
      </c>
      <c r="R97" s="75"/>
      <c r="S97" s="76"/>
      <c r="T97" s="182"/>
      <c r="U97" s="201"/>
      <c r="V97" s="182"/>
      <c r="W97" s="78"/>
    </row>
    <row r="98" spans="1:23" ht="13.5" thickBot="1" x14ac:dyDescent="0.25">
      <c r="L98" s="59" t="s">
        <v>18</v>
      </c>
      <c r="M98" s="75">
        <v>0</v>
      </c>
      <c r="N98" s="76">
        <v>17</v>
      </c>
      <c r="O98" s="182">
        <f>+M98+N98</f>
        <v>17</v>
      </c>
      <c r="P98" s="202">
        <v>0</v>
      </c>
      <c r="Q98" s="184">
        <f>O98+P98</f>
        <v>17</v>
      </c>
      <c r="R98" s="75"/>
      <c r="S98" s="76"/>
      <c r="T98" s="182"/>
      <c r="U98" s="202"/>
      <c r="V98" s="184"/>
      <c r="W98" s="78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 t="shared" ref="M99:Q99" si="132">+M96+M97+M98</f>
        <v>0</v>
      </c>
      <c r="N99" s="199">
        <f t="shared" si="132"/>
        <v>38</v>
      </c>
      <c r="O99" s="207">
        <f t="shared" si="132"/>
        <v>38</v>
      </c>
      <c r="P99" s="203">
        <f t="shared" si="132"/>
        <v>0</v>
      </c>
      <c r="Q99" s="185">
        <f t="shared" si="132"/>
        <v>38</v>
      </c>
      <c r="R99" s="85"/>
      <c r="S99" s="199"/>
      <c r="T99" s="207"/>
      <c r="U99" s="203"/>
      <c r="V99" s="185"/>
      <c r="W99" s="87"/>
    </row>
    <row r="100" spans="1:23" ht="13.5" thickTop="1" x14ac:dyDescent="0.2">
      <c r="L100" s="59" t="s">
        <v>21</v>
      </c>
      <c r="M100" s="75">
        <v>0</v>
      </c>
      <c r="N100" s="76">
        <v>4</v>
      </c>
      <c r="O100" s="182">
        <f>+M100+N100</f>
        <v>4</v>
      </c>
      <c r="P100" s="204">
        <v>0</v>
      </c>
      <c r="Q100" s="184">
        <f>O100+P100</f>
        <v>4</v>
      </c>
      <c r="R100" s="75"/>
      <c r="S100" s="76"/>
      <c r="T100" s="182"/>
      <c r="U100" s="204"/>
      <c r="V100" s="184"/>
      <c r="W100" s="78"/>
    </row>
    <row r="101" spans="1:23" x14ac:dyDescent="0.2">
      <c r="L101" s="59" t="s">
        <v>22</v>
      </c>
      <c r="M101" s="75">
        <v>1</v>
      </c>
      <c r="N101" s="76">
        <v>0</v>
      </c>
      <c r="O101" s="182">
        <f t="shared" ref="O101" si="133">+M101+N101</f>
        <v>1</v>
      </c>
      <c r="P101" s="201">
        <v>0</v>
      </c>
      <c r="Q101" s="184">
        <f>O101+P101</f>
        <v>1</v>
      </c>
      <c r="R101" s="75"/>
      <c r="S101" s="76"/>
      <c r="T101" s="182"/>
      <c r="U101" s="201"/>
      <c r="V101" s="184"/>
      <c r="W101" s="78"/>
    </row>
    <row r="102" spans="1:23" ht="13.5" thickBot="1" x14ac:dyDescent="0.25">
      <c r="L102" s="59" t="s">
        <v>23</v>
      </c>
      <c r="M102" s="75">
        <v>0</v>
      </c>
      <c r="N102" s="76">
        <v>0</v>
      </c>
      <c r="O102" s="182">
        <f>+M102+N102</f>
        <v>0</v>
      </c>
      <c r="P102" s="201">
        <v>0</v>
      </c>
      <c r="Q102" s="184">
        <f>O102+P102</f>
        <v>0</v>
      </c>
      <c r="R102" s="75"/>
      <c r="S102" s="76"/>
      <c r="T102" s="182"/>
      <c r="U102" s="201"/>
      <c r="V102" s="184"/>
      <c r="W102" s="78"/>
    </row>
    <row r="103" spans="1:23" ht="14.25" thickTop="1" thickBot="1" x14ac:dyDescent="0.25">
      <c r="L103" s="79" t="s">
        <v>40</v>
      </c>
      <c r="M103" s="80">
        <f t="shared" ref="M103:Q103" si="134">+M100+M101+M102</f>
        <v>1</v>
      </c>
      <c r="N103" s="198">
        <f t="shared" si="134"/>
        <v>4</v>
      </c>
      <c r="O103" s="206">
        <f t="shared" si="134"/>
        <v>5</v>
      </c>
      <c r="P103" s="81">
        <f t="shared" si="134"/>
        <v>0</v>
      </c>
      <c r="Q103" s="183">
        <f t="shared" si="134"/>
        <v>5</v>
      </c>
      <c r="R103" s="80"/>
      <c r="S103" s="198"/>
      <c r="T103" s="206"/>
      <c r="U103" s="81"/>
      <c r="V103" s="183"/>
      <c r="W103" s="82"/>
    </row>
    <row r="104" spans="1:23" ht="14.25" thickTop="1" thickBot="1" x14ac:dyDescent="0.25">
      <c r="L104" s="79" t="s">
        <v>63</v>
      </c>
      <c r="M104" s="80">
        <f t="shared" ref="M104:Q104" si="135">+M90+M95+M99+M103</f>
        <v>1</v>
      </c>
      <c r="N104" s="81">
        <f t="shared" si="135"/>
        <v>68</v>
      </c>
      <c r="O104" s="175">
        <f t="shared" si="135"/>
        <v>69</v>
      </c>
      <c r="P104" s="80">
        <f t="shared" si="135"/>
        <v>0</v>
      </c>
      <c r="Q104" s="175">
        <f t="shared" si="135"/>
        <v>69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312" t="s">
        <v>2</v>
      </c>
    </row>
    <row r="110" spans="1:23" ht="13.5" thickTop="1" x14ac:dyDescent="0.2">
      <c r="L110" s="59" t="s">
        <v>3</v>
      </c>
      <c r="M110" s="270"/>
      <c r="N110" s="54"/>
      <c r="O110" s="61"/>
      <c r="P110" s="62"/>
      <c r="Q110" s="61"/>
      <c r="R110" s="270"/>
      <c r="S110" s="54"/>
      <c r="T110" s="61"/>
      <c r="U110" s="62"/>
      <c r="V110" s="61"/>
      <c r="W110" s="313" t="s">
        <v>4</v>
      </c>
    </row>
    <row r="111" spans="1:23" ht="13.5" thickBot="1" x14ac:dyDescent="0.25">
      <c r="L111" s="64"/>
      <c r="M111" s="271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271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:23" ht="7.5" customHeight="1" thickTop="1" x14ac:dyDescent="0.2">
      <c r="L112" s="59"/>
      <c r="M112" s="272"/>
      <c r="N112" s="71"/>
      <c r="O112" s="72"/>
      <c r="P112" s="73"/>
      <c r="Q112" s="72"/>
      <c r="R112" s="272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273">
        <v>259</v>
      </c>
      <c r="N113" s="76">
        <v>87</v>
      </c>
      <c r="O113" s="182">
        <f>M113+N113</f>
        <v>346</v>
      </c>
      <c r="P113" s="77">
        <v>0</v>
      </c>
      <c r="Q113" s="182">
        <f>O113+P113</f>
        <v>346</v>
      </c>
      <c r="R113" s="273">
        <v>150</v>
      </c>
      <c r="S113" s="76">
        <v>207</v>
      </c>
      <c r="T113" s="182">
        <f>R113+S113</f>
        <v>357</v>
      </c>
      <c r="U113" s="77">
        <v>0</v>
      </c>
      <c r="V113" s="182">
        <f>T113+U113</f>
        <v>357</v>
      </c>
      <c r="W113" s="78">
        <f>IF(Q113=0,0,((V113/Q113)-1)*100)</f>
        <v>3.1791907514450823</v>
      </c>
    </row>
    <row r="114" spans="1:23" x14ac:dyDescent="0.2">
      <c r="L114" s="59" t="s">
        <v>11</v>
      </c>
      <c r="M114" s="273">
        <v>219</v>
      </c>
      <c r="N114" s="76">
        <v>101</v>
      </c>
      <c r="O114" s="182">
        <f>M114+N114</f>
        <v>320</v>
      </c>
      <c r="P114" s="77">
        <v>0</v>
      </c>
      <c r="Q114" s="182">
        <f>O114+P114</f>
        <v>320</v>
      </c>
      <c r="R114" s="273">
        <v>156</v>
      </c>
      <c r="S114" s="76">
        <v>205</v>
      </c>
      <c r="T114" s="182">
        <f>R114+S114</f>
        <v>361</v>
      </c>
      <c r="U114" s="77">
        <v>0</v>
      </c>
      <c r="V114" s="182">
        <f>T114+U114</f>
        <v>361</v>
      </c>
      <c r="W114" s="78">
        <f>IF(Q114=0,0,((V114/Q114)-1)*100)</f>
        <v>12.812500000000004</v>
      </c>
    </row>
    <row r="115" spans="1:23" ht="13.5" thickBot="1" x14ac:dyDescent="0.25">
      <c r="L115" s="64" t="s">
        <v>12</v>
      </c>
      <c r="M115" s="273">
        <v>222</v>
      </c>
      <c r="N115" s="76">
        <v>130</v>
      </c>
      <c r="O115" s="182">
        <f>M115+N115</f>
        <v>352</v>
      </c>
      <c r="P115" s="77">
        <v>0</v>
      </c>
      <c r="Q115" s="182">
        <f>O115+P115</f>
        <v>352</v>
      </c>
      <c r="R115" s="273">
        <v>195</v>
      </c>
      <c r="S115" s="76">
        <v>174</v>
      </c>
      <c r="T115" s="182">
        <f>R115+S115</f>
        <v>369</v>
      </c>
      <c r="U115" s="77">
        <v>0</v>
      </c>
      <c r="V115" s="182">
        <f>T115+U115</f>
        <v>369</v>
      </c>
      <c r="W115" s="78">
        <f>IF(Q115=0,0,((V115/Q115)-1)*100)</f>
        <v>4.8295454545454586</v>
      </c>
    </row>
    <row r="116" spans="1:23" ht="14.25" thickTop="1" thickBot="1" x14ac:dyDescent="0.25">
      <c r="L116" s="79" t="s">
        <v>38</v>
      </c>
      <c r="M116" s="81">
        <f t="shared" ref="M116:Q116" si="136">+M113+M114+M115</f>
        <v>700</v>
      </c>
      <c r="N116" s="198">
        <f t="shared" si="136"/>
        <v>318</v>
      </c>
      <c r="O116" s="206">
        <f t="shared" si="136"/>
        <v>1018</v>
      </c>
      <c r="P116" s="81">
        <f t="shared" si="136"/>
        <v>0</v>
      </c>
      <c r="Q116" s="183">
        <f t="shared" si="136"/>
        <v>1018</v>
      </c>
      <c r="R116" s="81">
        <f t="shared" ref="R116:V116" si="137">+R113+R114+R115</f>
        <v>501</v>
      </c>
      <c r="S116" s="198">
        <f t="shared" si="137"/>
        <v>586</v>
      </c>
      <c r="T116" s="206">
        <f t="shared" si="137"/>
        <v>1087</v>
      </c>
      <c r="U116" s="81">
        <f t="shared" si="137"/>
        <v>0</v>
      </c>
      <c r="V116" s="183">
        <f t="shared" si="137"/>
        <v>1087</v>
      </c>
      <c r="W116" s="82">
        <f t="shared" ref="W116" si="138">IF(Q116=0,0,((V116/Q116)-1)*100)</f>
        <v>6.7779960707269105</v>
      </c>
    </row>
    <row r="117" spans="1:23" ht="14.25" thickTop="1" thickBot="1" x14ac:dyDescent="0.25">
      <c r="L117" s="59" t="s">
        <v>13</v>
      </c>
      <c r="M117" s="273">
        <v>294</v>
      </c>
      <c r="N117" s="76">
        <v>151</v>
      </c>
      <c r="O117" s="182">
        <f>M117+N117</f>
        <v>445</v>
      </c>
      <c r="P117" s="77">
        <v>0</v>
      </c>
      <c r="Q117" s="182">
        <f>O117+P117</f>
        <v>445</v>
      </c>
      <c r="R117" s="273">
        <v>168</v>
      </c>
      <c r="S117" s="76">
        <v>156</v>
      </c>
      <c r="T117" s="182">
        <f>R117+S117</f>
        <v>324</v>
      </c>
      <c r="U117" s="77">
        <v>0</v>
      </c>
      <c r="V117" s="182">
        <f>T117+U117</f>
        <v>324</v>
      </c>
      <c r="W117" s="78">
        <f t="shared" ref="W117:W118" si="139">IF(Q117=0,0,((V117/Q117)-1)*100)</f>
        <v>-27.191011235955052</v>
      </c>
    </row>
    <row r="118" spans="1:23" ht="14.25" thickTop="1" thickBot="1" x14ac:dyDescent="0.25">
      <c r="L118" s="79" t="s">
        <v>67</v>
      </c>
      <c r="M118" s="80">
        <f>+M116+M117</f>
        <v>994</v>
      </c>
      <c r="N118" s="198">
        <f t="shared" ref="N118" si="140">+N116+N117</f>
        <v>469</v>
      </c>
      <c r="O118" s="206">
        <f t="shared" ref="O118" si="141">+O116+O117</f>
        <v>1463</v>
      </c>
      <c r="P118" s="81">
        <f t="shared" ref="P118" si="142">+P116+P117</f>
        <v>0</v>
      </c>
      <c r="Q118" s="183">
        <f t="shared" ref="Q118" si="143">+Q116+Q117</f>
        <v>1463</v>
      </c>
      <c r="R118" s="80">
        <f t="shared" ref="R118" si="144">+R116+R117</f>
        <v>669</v>
      </c>
      <c r="S118" s="198">
        <f t="shared" ref="S118" si="145">+S116+S117</f>
        <v>742</v>
      </c>
      <c r="T118" s="206">
        <f t="shared" ref="T118" si="146">+T116+T117</f>
        <v>1411</v>
      </c>
      <c r="U118" s="81">
        <f t="shared" ref="U118" si="147">+U116+U117</f>
        <v>0</v>
      </c>
      <c r="V118" s="183">
        <f t="shared" ref="V118" si="148">+V116+V117</f>
        <v>1411</v>
      </c>
      <c r="W118" s="82">
        <f t="shared" si="139"/>
        <v>-3.5543403964456544</v>
      </c>
    </row>
    <row r="119" spans="1:23" ht="13.5" thickTop="1" x14ac:dyDescent="0.2">
      <c r="L119" s="59" t="s">
        <v>14</v>
      </c>
      <c r="M119" s="273">
        <v>201</v>
      </c>
      <c r="N119" s="76">
        <v>156</v>
      </c>
      <c r="O119" s="182">
        <f>M119+N119</f>
        <v>357</v>
      </c>
      <c r="P119" s="77">
        <v>0</v>
      </c>
      <c r="Q119" s="182">
        <f>O119+P119</f>
        <v>357</v>
      </c>
      <c r="R119" s="273"/>
      <c r="S119" s="76"/>
      <c r="T119" s="182"/>
      <c r="U119" s="77"/>
      <c r="V119" s="182"/>
      <c r="W119" s="78"/>
    </row>
    <row r="120" spans="1:23" ht="13.5" thickBot="1" x14ac:dyDescent="0.25">
      <c r="L120" s="59" t="s">
        <v>15</v>
      </c>
      <c r="M120" s="273">
        <v>213</v>
      </c>
      <c r="N120" s="76">
        <v>194</v>
      </c>
      <c r="O120" s="182">
        <f>M120+N120</f>
        <v>407</v>
      </c>
      <c r="P120" s="77">
        <v>0</v>
      </c>
      <c r="Q120" s="182">
        <f>O120+P120</f>
        <v>407</v>
      </c>
      <c r="R120" s="273"/>
      <c r="S120" s="76"/>
      <c r="T120" s="182"/>
      <c r="U120" s="77"/>
      <c r="V120" s="182"/>
      <c r="W120" s="78"/>
    </row>
    <row r="121" spans="1:23" ht="14.25" thickTop="1" thickBot="1" x14ac:dyDescent="0.25">
      <c r="L121" s="79" t="s">
        <v>61</v>
      </c>
      <c r="M121" s="80">
        <f t="shared" ref="M121:Q121" si="149">+M117+M119+M120</f>
        <v>708</v>
      </c>
      <c r="N121" s="198">
        <f t="shared" si="149"/>
        <v>501</v>
      </c>
      <c r="O121" s="206">
        <f t="shared" si="149"/>
        <v>1209</v>
      </c>
      <c r="P121" s="81">
        <f t="shared" si="149"/>
        <v>0</v>
      </c>
      <c r="Q121" s="183">
        <f t="shared" si="149"/>
        <v>1209</v>
      </c>
      <c r="R121" s="80"/>
      <c r="S121" s="198"/>
      <c r="T121" s="206"/>
      <c r="U121" s="81"/>
      <c r="V121" s="183"/>
      <c r="W121" s="82"/>
    </row>
    <row r="122" spans="1:23" ht="13.5" thickTop="1" x14ac:dyDescent="0.2">
      <c r="L122" s="59" t="s">
        <v>16</v>
      </c>
      <c r="M122" s="273">
        <v>152</v>
      </c>
      <c r="N122" s="76">
        <v>113</v>
      </c>
      <c r="O122" s="182">
        <f>SUM(M122:N122)</f>
        <v>265</v>
      </c>
      <c r="P122" s="77">
        <v>0</v>
      </c>
      <c r="Q122" s="182">
        <f>O122+P122</f>
        <v>265</v>
      </c>
      <c r="R122" s="273"/>
      <c r="S122" s="76"/>
      <c r="T122" s="182"/>
      <c r="U122" s="77"/>
      <c r="V122" s="182"/>
      <c r="W122" s="78"/>
    </row>
    <row r="123" spans="1:23" x14ac:dyDescent="0.2">
      <c r="L123" s="59" t="s">
        <v>17</v>
      </c>
      <c r="M123" s="273">
        <v>128</v>
      </c>
      <c r="N123" s="76">
        <v>89</v>
      </c>
      <c r="O123" s="182">
        <f>SUM(M123:N123)</f>
        <v>217</v>
      </c>
      <c r="P123" s="77">
        <v>0</v>
      </c>
      <c r="Q123" s="182">
        <f>O123+P123</f>
        <v>217</v>
      </c>
      <c r="R123" s="273"/>
      <c r="S123" s="76"/>
      <c r="T123" s="182"/>
      <c r="U123" s="77"/>
      <c r="V123" s="182"/>
      <c r="W123" s="78"/>
    </row>
    <row r="124" spans="1:23" ht="13.5" thickBot="1" x14ac:dyDescent="0.25">
      <c r="L124" s="59" t="s">
        <v>18</v>
      </c>
      <c r="M124" s="273">
        <v>129</v>
      </c>
      <c r="N124" s="76">
        <v>82</v>
      </c>
      <c r="O124" s="184">
        <f>SUM(M124:N124)</f>
        <v>211</v>
      </c>
      <c r="P124" s="83">
        <v>0</v>
      </c>
      <c r="Q124" s="184">
        <f>O124+P124</f>
        <v>211</v>
      </c>
      <c r="R124" s="273"/>
      <c r="S124" s="76"/>
      <c r="T124" s="184"/>
      <c r="U124" s="83"/>
      <c r="V124" s="184"/>
      <c r="W124" s="78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 t="shared" ref="M125:Q125" si="150">+M122+M123+M124</f>
        <v>409</v>
      </c>
      <c r="N125" s="199">
        <f t="shared" si="150"/>
        <v>284</v>
      </c>
      <c r="O125" s="207">
        <f t="shared" si="150"/>
        <v>693</v>
      </c>
      <c r="P125" s="203">
        <f t="shared" si="150"/>
        <v>0</v>
      </c>
      <c r="Q125" s="185">
        <f t="shared" si="150"/>
        <v>693</v>
      </c>
      <c r="R125" s="85"/>
      <c r="S125" s="199"/>
      <c r="T125" s="207"/>
      <c r="U125" s="203"/>
      <c r="V125" s="185"/>
      <c r="W125" s="87"/>
    </row>
    <row r="126" spans="1:23" ht="13.5" thickTop="1" x14ac:dyDescent="0.2">
      <c r="A126" s="326"/>
      <c r="K126" s="326"/>
      <c r="L126" s="59" t="s">
        <v>21</v>
      </c>
      <c r="M126" s="273">
        <v>149</v>
      </c>
      <c r="N126" s="76">
        <v>98</v>
      </c>
      <c r="O126" s="184">
        <f>SUM(M126:N126)</f>
        <v>247</v>
      </c>
      <c r="P126" s="88">
        <v>0</v>
      </c>
      <c r="Q126" s="184">
        <f>O126+P126</f>
        <v>247</v>
      </c>
      <c r="R126" s="273"/>
      <c r="S126" s="76"/>
      <c r="T126" s="184"/>
      <c r="U126" s="88"/>
      <c r="V126" s="184"/>
      <c r="W126" s="78"/>
    </row>
    <row r="127" spans="1:23" x14ac:dyDescent="0.2">
      <c r="A127" s="326"/>
      <c r="K127" s="326"/>
      <c r="L127" s="59" t="s">
        <v>22</v>
      </c>
      <c r="M127" s="273">
        <v>162</v>
      </c>
      <c r="N127" s="76">
        <v>163</v>
      </c>
      <c r="O127" s="184">
        <f>SUM(M127:N127)</f>
        <v>325</v>
      </c>
      <c r="P127" s="77">
        <v>0</v>
      </c>
      <c r="Q127" s="184">
        <f>O127+P127</f>
        <v>325</v>
      </c>
      <c r="R127" s="273"/>
      <c r="S127" s="76"/>
      <c r="T127" s="184"/>
      <c r="U127" s="77"/>
      <c r="V127" s="184"/>
      <c r="W127" s="78"/>
    </row>
    <row r="128" spans="1:23" ht="13.5" thickBot="1" x14ac:dyDescent="0.25">
      <c r="A128" s="326"/>
      <c r="K128" s="326"/>
      <c r="L128" s="59" t="s">
        <v>23</v>
      </c>
      <c r="M128" s="273">
        <v>122</v>
      </c>
      <c r="N128" s="76">
        <v>122</v>
      </c>
      <c r="O128" s="184">
        <f>SUM(M128:N128)</f>
        <v>244</v>
      </c>
      <c r="P128" s="77">
        <v>0</v>
      </c>
      <c r="Q128" s="184">
        <f>O128+P128</f>
        <v>244</v>
      </c>
      <c r="R128" s="273"/>
      <c r="S128" s="76"/>
      <c r="T128" s="184"/>
      <c r="U128" s="77"/>
      <c r="V128" s="184"/>
      <c r="W128" s="78"/>
    </row>
    <row r="129" spans="12:23" ht="14.25" thickTop="1" thickBot="1" x14ac:dyDescent="0.25">
      <c r="L129" s="79" t="s">
        <v>40</v>
      </c>
      <c r="M129" s="80">
        <f t="shared" ref="M129:Q129" si="151">+M126+M127+M128</f>
        <v>433</v>
      </c>
      <c r="N129" s="198">
        <f t="shared" si="151"/>
        <v>383</v>
      </c>
      <c r="O129" s="206">
        <f t="shared" si="151"/>
        <v>816</v>
      </c>
      <c r="P129" s="81">
        <f t="shared" si="151"/>
        <v>0</v>
      </c>
      <c r="Q129" s="183">
        <f t="shared" si="151"/>
        <v>816</v>
      </c>
      <c r="R129" s="80"/>
      <c r="S129" s="198"/>
      <c r="T129" s="206"/>
      <c r="U129" s="81"/>
      <c r="V129" s="183"/>
      <c r="W129" s="82"/>
    </row>
    <row r="130" spans="12:23" ht="14.25" thickTop="1" thickBot="1" x14ac:dyDescent="0.25">
      <c r="L130" s="79" t="s">
        <v>63</v>
      </c>
      <c r="M130" s="80">
        <f t="shared" ref="M130:Q130" si="152">+M116+M121+M125+M129</f>
        <v>2250</v>
      </c>
      <c r="N130" s="81">
        <f t="shared" si="152"/>
        <v>1486</v>
      </c>
      <c r="O130" s="175">
        <f t="shared" si="152"/>
        <v>3736</v>
      </c>
      <c r="P130" s="80">
        <f t="shared" si="152"/>
        <v>0</v>
      </c>
      <c r="Q130" s="175">
        <f t="shared" si="152"/>
        <v>3736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312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5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>M87+M113</f>
        <v>259</v>
      </c>
      <c r="N139" s="76">
        <f>N113+N87</f>
        <v>87</v>
      </c>
      <c r="O139" s="182">
        <f>M139+N139</f>
        <v>346</v>
      </c>
      <c r="P139" s="77">
        <f>+P87+P113</f>
        <v>0</v>
      </c>
      <c r="Q139" s="188">
        <f>O139+P139</f>
        <v>346</v>
      </c>
      <c r="R139" s="75">
        <f>R87+R113</f>
        <v>150</v>
      </c>
      <c r="S139" s="76">
        <f>S113+S87</f>
        <v>222</v>
      </c>
      <c r="T139" s="182">
        <f>R139+S139</f>
        <v>372</v>
      </c>
      <c r="U139" s="77">
        <f>+U87+U113</f>
        <v>0</v>
      </c>
      <c r="V139" s="188">
        <f>T139+U139</f>
        <v>372</v>
      </c>
      <c r="W139" s="78">
        <f>IF(Q139=0,0,((V139/Q139)-1)*100)</f>
        <v>7.5144508670520249</v>
      </c>
    </row>
    <row r="140" spans="12:23" x14ac:dyDescent="0.2">
      <c r="L140" s="59" t="s">
        <v>11</v>
      </c>
      <c r="M140" s="75">
        <f>+M88+M114</f>
        <v>219</v>
      </c>
      <c r="N140" s="76">
        <f>+N88+N114</f>
        <v>101</v>
      </c>
      <c r="O140" s="182">
        <f>M140+N140</f>
        <v>320</v>
      </c>
      <c r="P140" s="77">
        <f>+P88+P114</f>
        <v>0</v>
      </c>
      <c r="Q140" s="188">
        <f>O140+P140</f>
        <v>320</v>
      </c>
      <c r="R140" s="75">
        <f>+R88+R114</f>
        <v>156</v>
      </c>
      <c r="S140" s="76">
        <f>+S88+S114</f>
        <v>231</v>
      </c>
      <c r="T140" s="182">
        <f>R140+S140</f>
        <v>387</v>
      </c>
      <c r="U140" s="77">
        <f>+U88+U114</f>
        <v>0</v>
      </c>
      <c r="V140" s="188">
        <f>T140+U140</f>
        <v>387</v>
      </c>
      <c r="W140" s="78">
        <f>IF(Q140=0,0,((V140/Q140)-1)*100)</f>
        <v>20.937500000000007</v>
      </c>
    </row>
    <row r="141" spans="12:23" ht="13.5" thickBot="1" x14ac:dyDescent="0.25">
      <c r="L141" s="64" t="s">
        <v>12</v>
      </c>
      <c r="M141" s="75">
        <f>+M89+M115</f>
        <v>222</v>
      </c>
      <c r="N141" s="76">
        <f>+N89+N115</f>
        <v>130</v>
      </c>
      <c r="O141" s="182">
        <f>M141+N141</f>
        <v>352</v>
      </c>
      <c r="P141" s="77">
        <f>+P89+P115</f>
        <v>0</v>
      </c>
      <c r="Q141" s="188">
        <f>O141+P141</f>
        <v>352</v>
      </c>
      <c r="R141" s="75">
        <f>+R89+R115</f>
        <v>195</v>
      </c>
      <c r="S141" s="76">
        <f>+S89+S115</f>
        <v>193</v>
      </c>
      <c r="T141" s="182">
        <f>R141+S141</f>
        <v>388</v>
      </c>
      <c r="U141" s="77">
        <f>+U89+U115</f>
        <v>0</v>
      </c>
      <c r="V141" s="188">
        <f>T141+U141</f>
        <v>388</v>
      </c>
      <c r="W141" s="78">
        <f>IF(Q141=0,0,((V141/Q141)-1)*100)</f>
        <v>10.22727272727273</v>
      </c>
    </row>
    <row r="142" spans="12:23" ht="14.25" thickTop="1" thickBot="1" x14ac:dyDescent="0.25">
      <c r="L142" s="79" t="s">
        <v>38</v>
      </c>
      <c r="M142" s="80">
        <f t="shared" ref="M142:Q142" si="153">+M139+M140+M141</f>
        <v>700</v>
      </c>
      <c r="N142" s="198">
        <f t="shared" si="153"/>
        <v>318</v>
      </c>
      <c r="O142" s="206">
        <f t="shared" si="153"/>
        <v>1018</v>
      </c>
      <c r="P142" s="81">
        <f t="shared" si="153"/>
        <v>0</v>
      </c>
      <c r="Q142" s="183">
        <f t="shared" si="153"/>
        <v>1018</v>
      </c>
      <c r="R142" s="80">
        <f t="shared" ref="R142:V142" si="154">+R139+R140+R141</f>
        <v>501</v>
      </c>
      <c r="S142" s="198">
        <f t="shared" si="154"/>
        <v>646</v>
      </c>
      <c r="T142" s="206">
        <f t="shared" si="154"/>
        <v>1147</v>
      </c>
      <c r="U142" s="81">
        <f t="shared" si="154"/>
        <v>0</v>
      </c>
      <c r="V142" s="183">
        <f t="shared" si="154"/>
        <v>1147</v>
      </c>
      <c r="W142" s="82">
        <f t="shared" ref="W142" si="155">IF(Q142=0,0,((V142/Q142)-1)*100)</f>
        <v>12.671905697445961</v>
      </c>
    </row>
    <row r="143" spans="12:23" ht="14.25" thickTop="1" thickBot="1" x14ac:dyDescent="0.25">
      <c r="L143" s="59" t="s">
        <v>13</v>
      </c>
      <c r="M143" s="75">
        <f>+M91+M117</f>
        <v>294</v>
      </c>
      <c r="N143" s="76">
        <f>+N91+N117</f>
        <v>166</v>
      </c>
      <c r="O143" s="182">
        <f t="shared" ref="O143" si="156">M143+N143</f>
        <v>460</v>
      </c>
      <c r="P143" s="77">
        <f>+P91+P117</f>
        <v>0</v>
      </c>
      <c r="Q143" s="188">
        <f>O143+P143</f>
        <v>460</v>
      </c>
      <c r="R143" s="75">
        <f>+R91+R117</f>
        <v>168</v>
      </c>
      <c r="S143" s="76">
        <f>+S91+S117</f>
        <v>169</v>
      </c>
      <c r="T143" s="182">
        <f t="shared" ref="T143" si="157">R143+S143</f>
        <v>337</v>
      </c>
      <c r="U143" s="77">
        <f>+U91+U117</f>
        <v>0</v>
      </c>
      <c r="V143" s="188">
        <f>T143+U143</f>
        <v>337</v>
      </c>
      <c r="W143" s="78">
        <f>IF(Q143=0,0,((V143/Q143)-1)*100)</f>
        <v>-26.739130434782609</v>
      </c>
    </row>
    <row r="144" spans="12:23" ht="14.25" thickTop="1" thickBot="1" x14ac:dyDescent="0.25">
      <c r="L144" s="79" t="s">
        <v>67</v>
      </c>
      <c r="M144" s="80">
        <f>+M142+M143</f>
        <v>994</v>
      </c>
      <c r="N144" s="198">
        <f t="shared" ref="N144" si="158">+N142+N143</f>
        <v>484</v>
      </c>
      <c r="O144" s="206">
        <f t="shared" ref="O144" si="159">+O142+O143</f>
        <v>1478</v>
      </c>
      <c r="P144" s="81">
        <f t="shared" ref="P144" si="160">+P142+P143</f>
        <v>0</v>
      </c>
      <c r="Q144" s="183">
        <f t="shared" ref="Q144" si="161">+Q142+Q143</f>
        <v>1478</v>
      </c>
      <c r="R144" s="80">
        <f t="shared" ref="R144" si="162">+R142+R143</f>
        <v>669</v>
      </c>
      <c r="S144" s="198">
        <f t="shared" ref="S144" si="163">+S142+S143</f>
        <v>815</v>
      </c>
      <c r="T144" s="206">
        <f t="shared" ref="T144" si="164">+T142+T143</f>
        <v>1484</v>
      </c>
      <c r="U144" s="81">
        <f t="shared" ref="U144" si="165">+U142+U143</f>
        <v>0</v>
      </c>
      <c r="V144" s="183">
        <f t="shared" ref="V144" si="166">+V142+V143</f>
        <v>1484</v>
      </c>
      <c r="W144" s="82">
        <f t="shared" ref="W144" si="167">IF(Q144=0,0,((V144/Q144)-1)*100)</f>
        <v>0.40595399188092518</v>
      </c>
    </row>
    <row r="145" spans="1:23" ht="13.5" thickTop="1" x14ac:dyDescent="0.2">
      <c r="L145" s="59" t="s">
        <v>14</v>
      </c>
      <c r="M145" s="75">
        <f>+M93+M119</f>
        <v>201</v>
      </c>
      <c r="N145" s="76">
        <f>+N93+N119</f>
        <v>159</v>
      </c>
      <c r="O145" s="182">
        <f>M145+N145</f>
        <v>360</v>
      </c>
      <c r="P145" s="77">
        <f>+P93+P119</f>
        <v>0</v>
      </c>
      <c r="Q145" s="188">
        <f>O145+P145</f>
        <v>360</v>
      </c>
      <c r="R145" s="75"/>
      <c r="S145" s="76"/>
      <c r="T145" s="182"/>
      <c r="U145" s="77"/>
      <c r="V145" s="188"/>
      <c r="W145" s="78"/>
    </row>
    <row r="146" spans="1:23" ht="13.5" thickBot="1" x14ac:dyDescent="0.25">
      <c r="L146" s="59" t="s">
        <v>15</v>
      </c>
      <c r="M146" s="75">
        <f>+M94+M120</f>
        <v>213</v>
      </c>
      <c r="N146" s="76">
        <f>+N94+N120</f>
        <v>202</v>
      </c>
      <c r="O146" s="182">
        <f>M146+N146</f>
        <v>415</v>
      </c>
      <c r="P146" s="77">
        <f>+P94+P120</f>
        <v>0</v>
      </c>
      <c r="Q146" s="188">
        <f>O146+P146</f>
        <v>415</v>
      </c>
      <c r="R146" s="75"/>
      <c r="S146" s="76"/>
      <c r="T146" s="182"/>
      <c r="U146" s="77"/>
      <c r="V146" s="188"/>
      <c r="W146" s="78"/>
    </row>
    <row r="147" spans="1:23" ht="14.25" thickTop="1" thickBot="1" x14ac:dyDescent="0.25">
      <c r="L147" s="79" t="s">
        <v>61</v>
      </c>
      <c r="M147" s="80">
        <f t="shared" ref="M147:Q147" si="168">+M143+M145+M146</f>
        <v>708</v>
      </c>
      <c r="N147" s="198">
        <f t="shared" si="168"/>
        <v>527</v>
      </c>
      <c r="O147" s="206">
        <f t="shared" si="168"/>
        <v>1235</v>
      </c>
      <c r="P147" s="81">
        <f t="shared" si="168"/>
        <v>0</v>
      </c>
      <c r="Q147" s="183">
        <f t="shared" si="168"/>
        <v>1235</v>
      </c>
      <c r="R147" s="80"/>
      <c r="S147" s="198"/>
      <c r="T147" s="206"/>
      <c r="U147" s="81"/>
      <c r="V147" s="183"/>
      <c r="W147" s="82"/>
    </row>
    <row r="148" spans="1:23" ht="13.5" thickTop="1" x14ac:dyDescent="0.2">
      <c r="L148" s="59" t="s">
        <v>16</v>
      </c>
      <c r="M148" s="75">
        <f t="shared" ref="M148:N150" si="169">+M96+M122</f>
        <v>152</v>
      </c>
      <c r="N148" s="76">
        <f t="shared" si="169"/>
        <v>115</v>
      </c>
      <c r="O148" s="182">
        <f t="shared" ref="O148" si="170">M148+N148</f>
        <v>267</v>
      </c>
      <c r="P148" s="77">
        <f>+P96+P122</f>
        <v>0</v>
      </c>
      <c r="Q148" s="188">
        <f t="shared" ref="Q148" si="171">O148+P148</f>
        <v>267</v>
      </c>
      <c r="R148" s="75"/>
      <c r="S148" s="76"/>
      <c r="T148" s="182"/>
      <c r="U148" s="77"/>
      <c r="V148" s="188"/>
      <c r="W148" s="78"/>
    </row>
    <row r="149" spans="1:23" x14ac:dyDescent="0.2">
      <c r="L149" s="59" t="s">
        <v>17</v>
      </c>
      <c r="M149" s="75">
        <f t="shared" si="169"/>
        <v>128</v>
      </c>
      <c r="N149" s="76">
        <f t="shared" si="169"/>
        <v>108</v>
      </c>
      <c r="O149" s="182">
        <f>M149+N149</f>
        <v>236</v>
      </c>
      <c r="P149" s="77">
        <f>+P97+P123</f>
        <v>0</v>
      </c>
      <c r="Q149" s="188">
        <f>O149+P149</f>
        <v>236</v>
      </c>
      <c r="R149" s="75"/>
      <c r="S149" s="76"/>
      <c r="T149" s="182"/>
      <c r="U149" s="77"/>
      <c r="V149" s="188"/>
      <c r="W149" s="78"/>
    </row>
    <row r="150" spans="1:23" ht="13.5" thickBot="1" x14ac:dyDescent="0.25">
      <c r="L150" s="59" t="s">
        <v>18</v>
      </c>
      <c r="M150" s="75">
        <f t="shared" si="169"/>
        <v>129</v>
      </c>
      <c r="N150" s="76">
        <f t="shared" si="169"/>
        <v>99</v>
      </c>
      <c r="O150" s="184">
        <f>M150+N150</f>
        <v>228</v>
      </c>
      <c r="P150" s="83">
        <f>+P98+P124</f>
        <v>0</v>
      </c>
      <c r="Q150" s="188">
        <f>O150+P150</f>
        <v>228</v>
      </c>
      <c r="R150" s="75"/>
      <c r="S150" s="76"/>
      <c r="T150" s="184"/>
      <c r="U150" s="83"/>
      <c r="V150" s="188"/>
      <c r="W150" s="78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 t="shared" ref="M151:Q151" si="172">+M148+M149+M150</f>
        <v>409</v>
      </c>
      <c r="N151" s="199">
        <f t="shared" si="172"/>
        <v>322</v>
      </c>
      <c r="O151" s="207">
        <f t="shared" si="172"/>
        <v>731</v>
      </c>
      <c r="P151" s="203">
        <f t="shared" si="172"/>
        <v>0</v>
      </c>
      <c r="Q151" s="185">
        <f t="shared" si="172"/>
        <v>731</v>
      </c>
      <c r="R151" s="85"/>
      <c r="S151" s="199"/>
      <c r="T151" s="207"/>
      <c r="U151" s="203"/>
      <c r="V151" s="185"/>
      <c r="W151" s="87"/>
    </row>
    <row r="152" spans="1:23" ht="13.5" thickTop="1" x14ac:dyDescent="0.2">
      <c r="L152" s="59" t="s">
        <v>21</v>
      </c>
      <c r="M152" s="75">
        <f t="shared" ref="M152:N154" si="173">+M100+M126</f>
        <v>149</v>
      </c>
      <c r="N152" s="76">
        <f t="shared" si="173"/>
        <v>102</v>
      </c>
      <c r="O152" s="184">
        <f>M152+N152</f>
        <v>251</v>
      </c>
      <c r="P152" s="88">
        <f>+P100+P126</f>
        <v>0</v>
      </c>
      <c r="Q152" s="188">
        <f>O152+P152</f>
        <v>251</v>
      </c>
      <c r="R152" s="75"/>
      <c r="S152" s="76"/>
      <c r="T152" s="184"/>
      <c r="U152" s="88"/>
      <c r="V152" s="188"/>
      <c r="W152" s="78"/>
    </row>
    <row r="153" spans="1:23" x14ac:dyDescent="0.2">
      <c r="L153" s="59" t="s">
        <v>22</v>
      </c>
      <c r="M153" s="75">
        <f t="shared" si="173"/>
        <v>163</v>
      </c>
      <c r="N153" s="76">
        <f t="shared" si="173"/>
        <v>163</v>
      </c>
      <c r="O153" s="184">
        <f t="shared" ref="O153:O154" si="174">M153+N153</f>
        <v>326</v>
      </c>
      <c r="P153" s="77">
        <f>+P101+P127</f>
        <v>0</v>
      </c>
      <c r="Q153" s="188">
        <f t="shared" ref="Q153:Q154" si="175">O153+P153</f>
        <v>326</v>
      </c>
      <c r="R153" s="75"/>
      <c r="S153" s="76"/>
      <c r="T153" s="184"/>
      <c r="U153" s="77"/>
      <c r="V153" s="188"/>
      <c r="W153" s="78"/>
    </row>
    <row r="154" spans="1:23" ht="13.5" thickBot="1" x14ac:dyDescent="0.25">
      <c r="A154" s="326"/>
      <c r="K154" s="326"/>
      <c r="L154" s="59" t="s">
        <v>23</v>
      </c>
      <c r="M154" s="75">
        <f t="shared" si="173"/>
        <v>122</v>
      </c>
      <c r="N154" s="76">
        <f t="shared" si="173"/>
        <v>122</v>
      </c>
      <c r="O154" s="184">
        <f t="shared" si="174"/>
        <v>244</v>
      </c>
      <c r="P154" s="77">
        <f>+P102+P128</f>
        <v>0</v>
      </c>
      <c r="Q154" s="188">
        <f t="shared" si="175"/>
        <v>244</v>
      </c>
      <c r="R154" s="75"/>
      <c r="S154" s="76"/>
      <c r="T154" s="184"/>
      <c r="U154" s="77"/>
      <c r="V154" s="188"/>
      <c r="W154" s="78"/>
    </row>
    <row r="155" spans="1:23" ht="14.25" thickTop="1" thickBot="1" x14ac:dyDescent="0.25">
      <c r="L155" s="79" t="s">
        <v>40</v>
      </c>
      <c r="M155" s="80">
        <f t="shared" ref="M155:Q155" si="176">+M152+M153+M154</f>
        <v>434</v>
      </c>
      <c r="N155" s="198">
        <f t="shared" si="176"/>
        <v>387</v>
      </c>
      <c r="O155" s="206">
        <f t="shared" si="176"/>
        <v>821</v>
      </c>
      <c r="P155" s="81">
        <f t="shared" si="176"/>
        <v>0</v>
      </c>
      <c r="Q155" s="183">
        <f t="shared" si="176"/>
        <v>821</v>
      </c>
      <c r="R155" s="80"/>
      <c r="S155" s="198"/>
      <c r="T155" s="206"/>
      <c r="U155" s="81"/>
      <c r="V155" s="183"/>
      <c r="W155" s="82"/>
    </row>
    <row r="156" spans="1:23" ht="14.25" thickTop="1" thickBot="1" x14ac:dyDescent="0.25">
      <c r="L156" s="79" t="s">
        <v>63</v>
      </c>
      <c r="M156" s="80">
        <f t="shared" ref="M156:Q156" si="177">+M142+M147+M151+M155</f>
        <v>2251</v>
      </c>
      <c r="N156" s="81">
        <f t="shared" si="177"/>
        <v>1554</v>
      </c>
      <c r="O156" s="175">
        <f t="shared" si="177"/>
        <v>3805</v>
      </c>
      <c r="P156" s="80">
        <f t="shared" si="177"/>
        <v>0</v>
      </c>
      <c r="Q156" s="175">
        <f t="shared" si="177"/>
        <v>3805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24.7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9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178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:V167" si="179">T165+U165</f>
        <v>0</v>
      </c>
      <c r="W165" s="339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180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179"/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181">+M165+M166+M167</f>
        <v>0</v>
      </c>
      <c r="N168" s="241">
        <f t="shared" si="181"/>
        <v>0</v>
      </c>
      <c r="O168" s="242">
        <f t="shared" si="181"/>
        <v>0</v>
      </c>
      <c r="P168" s="240">
        <f t="shared" si="181"/>
        <v>0</v>
      </c>
      <c r="Q168" s="242">
        <f t="shared" si="181"/>
        <v>0</v>
      </c>
      <c r="R168" s="240">
        <f t="shared" ref="R168:V168" si="182">+R165+R166+R167</f>
        <v>0</v>
      </c>
      <c r="S168" s="241">
        <f t="shared" si="182"/>
        <v>0</v>
      </c>
      <c r="T168" s="242">
        <f t="shared" si="182"/>
        <v>0</v>
      </c>
      <c r="U168" s="240">
        <f t="shared" si="182"/>
        <v>0</v>
      </c>
      <c r="V168" s="242">
        <f t="shared" si="182"/>
        <v>0</v>
      </c>
      <c r="W168" s="338">
        <f t="shared" ref="W168" si="183">IF(Q168=0,0,((V168/Q168)-1)*100)</f>
        <v>0</v>
      </c>
    </row>
    <row r="169" spans="12:23" ht="14.25" thickTop="1" thickBot="1" x14ac:dyDescent="0.25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>O169+P169</f>
        <v>0</v>
      </c>
      <c r="R169" s="234"/>
      <c r="S169" s="235"/>
      <c r="T169" s="236">
        <f>R169+S169</f>
        <v>0</v>
      </c>
      <c r="U169" s="237"/>
      <c r="V169" s="236">
        <f>T169+U169</f>
        <v>0</v>
      </c>
      <c r="W169" s="339">
        <f t="shared" ref="W169:W170" si="184">IF(Q169=0,0,((V169/Q169)-1)*100)</f>
        <v>0</v>
      </c>
    </row>
    <row r="170" spans="12:23" ht="14.25" thickTop="1" thickBot="1" x14ac:dyDescent="0.25">
      <c r="L170" s="239" t="s">
        <v>67</v>
      </c>
      <c r="M170" s="240">
        <f>+M168+M169</f>
        <v>0</v>
      </c>
      <c r="N170" s="241">
        <f t="shared" ref="N170:V170" si="185">+N168+N169</f>
        <v>0</v>
      </c>
      <c r="O170" s="242">
        <f t="shared" si="185"/>
        <v>0</v>
      </c>
      <c r="P170" s="240">
        <f t="shared" si="185"/>
        <v>0</v>
      </c>
      <c r="Q170" s="242">
        <f t="shared" si="185"/>
        <v>0</v>
      </c>
      <c r="R170" s="240">
        <f t="shared" si="185"/>
        <v>0</v>
      </c>
      <c r="S170" s="241">
        <f t="shared" si="185"/>
        <v>0</v>
      </c>
      <c r="T170" s="242">
        <f t="shared" si="185"/>
        <v>0</v>
      </c>
      <c r="U170" s="240">
        <f t="shared" si="185"/>
        <v>0</v>
      </c>
      <c r="V170" s="242">
        <f t="shared" si="185"/>
        <v>0</v>
      </c>
      <c r="W170" s="338">
        <f t="shared" si="184"/>
        <v>0</v>
      </c>
    </row>
    <row r="171" spans="12:23" ht="13.5" thickTop="1" x14ac:dyDescent="0.2">
      <c r="L171" s="218" t="s">
        <v>14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/>
      <c r="S171" s="235"/>
      <c r="T171" s="236"/>
      <c r="U171" s="237"/>
      <c r="V171" s="236"/>
      <c r="W171" s="339"/>
    </row>
    <row r="172" spans="12:23" ht="13.5" thickBot="1" x14ac:dyDescent="0.25">
      <c r="L172" s="218" t="s">
        <v>15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/>
      <c r="S172" s="235"/>
      <c r="T172" s="236"/>
      <c r="U172" s="237"/>
      <c r="V172" s="236"/>
      <c r="W172" s="339"/>
    </row>
    <row r="173" spans="12:23" ht="14.25" thickTop="1" thickBot="1" x14ac:dyDescent="0.25">
      <c r="L173" s="239" t="s">
        <v>61</v>
      </c>
      <c r="M173" s="240">
        <f t="shared" ref="M173:Q173" si="186">+M169+M171+M172</f>
        <v>0</v>
      </c>
      <c r="N173" s="241">
        <f t="shared" si="186"/>
        <v>0</v>
      </c>
      <c r="O173" s="242">
        <f t="shared" si="186"/>
        <v>0</v>
      </c>
      <c r="P173" s="240">
        <f t="shared" si="186"/>
        <v>0</v>
      </c>
      <c r="Q173" s="242">
        <f t="shared" si="186"/>
        <v>0</v>
      </c>
      <c r="R173" s="240"/>
      <c r="S173" s="241"/>
      <c r="T173" s="242"/>
      <c r="U173" s="240"/>
      <c r="V173" s="242"/>
      <c r="W173" s="338"/>
    </row>
    <row r="174" spans="12:23" ht="13.5" thickTop="1" x14ac:dyDescent="0.2">
      <c r="L174" s="218" t="s">
        <v>16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 t="shared" ref="Q174" si="187">O174+P174</f>
        <v>0</v>
      </c>
      <c r="R174" s="234"/>
      <c r="S174" s="235"/>
      <c r="T174" s="236"/>
      <c r="U174" s="237"/>
      <c r="V174" s="236"/>
      <c r="W174" s="339"/>
    </row>
    <row r="175" spans="12:23" x14ac:dyDescent="0.2">
      <c r="L175" s="218" t="s">
        <v>17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/>
      <c r="S175" s="235"/>
      <c r="T175" s="236"/>
      <c r="U175" s="237"/>
      <c r="V175" s="236"/>
      <c r="W175" s="339"/>
    </row>
    <row r="176" spans="12:23" ht="13.5" thickBot="1" x14ac:dyDescent="0.25">
      <c r="L176" s="218" t="s">
        <v>18</v>
      </c>
      <c r="M176" s="234">
        <v>0</v>
      </c>
      <c r="N176" s="235">
        <v>0</v>
      </c>
      <c r="O176" s="244">
        <f>SUM(M176:N176)</f>
        <v>0</v>
      </c>
      <c r="P176" s="245">
        <v>0</v>
      </c>
      <c r="Q176" s="244">
        <f>O176+P176</f>
        <v>0</v>
      </c>
      <c r="R176" s="234"/>
      <c r="S176" s="235"/>
      <c r="T176" s="244"/>
      <c r="U176" s="245"/>
      <c r="V176" s="244"/>
      <c r="W176" s="339"/>
    </row>
    <row r="177" spans="1:23" ht="14.25" thickTop="1" thickBot="1" x14ac:dyDescent="0.25">
      <c r="L177" s="246" t="s">
        <v>19</v>
      </c>
      <c r="M177" s="247">
        <f t="shared" ref="M177:Q177" si="188">+M174+M175+M176</f>
        <v>0</v>
      </c>
      <c r="N177" s="247">
        <f t="shared" si="188"/>
        <v>0</v>
      </c>
      <c r="O177" s="248">
        <f t="shared" si="188"/>
        <v>0</v>
      </c>
      <c r="P177" s="249">
        <f t="shared" si="188"/>
        <v>0</v>
      </c>
      <c r="Q177" s="248">
        <f t="shared" si="188"/>
        <v>0</v>
      </c>
      <c r="R177" s="247"/>
      <c r="S177" s="247"/>
      <c r="T177" s="248"/>
      <c r="U177" s="249"/>
      <c r="V177" s="248"/>
      <c r="W177" s="340"/>
    </row>
    <row r="178" spans="1:23" ht="13.5" thickTop="1" x14ac:dyDescent="0.2">
      <c r="A178" s="326"/>
      <c r="K178" s="326"/>
      <c r="L178" s="218" t="s">
        <v>21</v>
      </c>
      <c r="M178" s="234">
        <v>0</v>
      </c>
      <c r="N178" s="235">
        <v>0</v>
      </c>
      <c r="O178" s="244">
        <f>SUM(M178:N178)</f>
        <v>0</v>
      </c>
      <c r="P178" s="251">
        <v>0</v>
      </c>
      <c r="Q178" s="244">
        <f>O178+P178</f>
        <v>0</v>
      </c>
      <c r="R178" s="234"/>
      <c r="S178" s="235"/>
      <c r="T178" s="244"/>
      <c r="U178" s="251"/>
      <c r="V178" s="244"/>
      <c r="W178" s="339"/>
    </row>
    <row r="179" spans="1:23" x14ac:dyDescent="0.2">
      <c r="A179" s="326"/>
      <c r="K179" s="326"/>
      <c r="L179" s="218" t="s">
        <v>22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/>
      <c r="S179" s="235"/>
      <c r="T179" s="244"/>
      <c r="U179" s="237"/>
      <c r="V179" s="244"/>
      <c r="W179" s="339"/>
    </row>
    <row r="180" spans="1:23" ht="13.5" thickBot="1" x14ac:dyDescent="0.25">
      <c r="A180" s="326"/>
      <c r="K180" s="326"/>
      <c r="L180" s="218" t="s">
        <v>23</v>
      </c>
      <c r="M180" s="234">
        <v>0</v>
      </c>
      <c r="N180" s="235">
        <v>0</v>
      </c>
      <c r="O180" s="244">
        <f>SUM(M180:N180)</f>
        <v>0</v>
      </c>
      <c r="P180" s="237">
        <v>0</v>
      </c>
      <c r="Q180" s="244">
        <f>O180+P180</f>
        <v>0</v>
      </c>
      <c r="R180" s="234"/>
      <c r="S180" s="235"/>
      <c r="T180" s="244"/>
      <c r="U180" s="237"/>
      <c r="V180" s="244"/>
      <c r="W180" s="339"/>
    </row>
    <row r="181" spans="1:23" ht="14.25" thickTop="1" thickBot="1" x14ac:dyDescent="0.25">
      <c r="L181" s="239" t="s">
        <v>40</v>
      </c>
      <c r="M181" s="240">
        <f t="shared" ref="M181:Q181" si="189">+M178+M179+M180</f>
        <v>0</v>
      </c>
      <c r="N181" s="241">
        <f t="shared" si="189"/>
        <v>0</v>
      </c>
      <c r="O181" s="242">
        <f t="shared" si="189"/>
        <v>0</v>
      </c>
      <c r="P181" s="240">
        <f t="shared" si="189"/>
        <v>0</v>
      </c>
      <c r="Q181" s="242">
        <f t="shared" si="189"/>
        <v>0</v>
      </c>
      <c r="R181" s="240"/>
      <c r="S181" s="241"/>
      <c r="T181" s="242"/>
      <c r="U181" s="240"/>
      <c r="V181" s="242"/>
      <c r="W181" s="338"/>
    </row>
    <row r="182" spans="1:23" ht="14.25" thickTop="1" thickBot="1" x14ac:dyDescent="0.25">
      <c r="L182" s="239" t="s">
        <v>63</v>
      </c>
      <c r="M182" s="240">
        <f t="shared" ref="M182:Q182" si="190">+M168+M173+M177+M181</f>
        <v>0</v>
      </c>
      <c r="N182" s="241">
        <f t="shared" si="190"/>
        <v>0</v>
      </c>
      <c r="O182" s="242">
        <f t="shared" si="190"/>
        <v>0</v>
      </c>
      <c r="P182" s="240">
        <f t="shared" si="190"/>
        <v>0</v>
      </c>
      <c r="Q182" s="242">
        <f t="shared" si="190"/>
        <v>0</v>
      </c>
      <c r="R182" s="240"/>
      <c r="S182" s="241"/>
      <c r="T182" s="242"/>
      <c r="U182" s="240"/>
      <c r="V182" s="242"/>
      <c r="W182" s="338"/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9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v>0</v>
      </c>
      <c r="N191" s="235">
        <v>0</v>
      </c>
      <c r="O191" s="236">
        <f>M191+N191</f>
        <v>0</v>
      </c>
      <c r="P191" s="274">
        <v>0</v>
      </c>
      <c r="Q191" s="236">
        <f>O191+P191</f>
        <v>0</v>
      </c>
      <c r="R191" s="234">
        <v>0</v>
      </c>
      <c r="S191" s="235">
        <v>0</v>
      </c>
      <c r="T191" s="236">
        <f>R191+S191</f>
        <v>0</v>
      </c>
      <c r="U191" s="274">
        <v>0</v>
      </c>
      <c r="V191" s="236">
        <f>T191+U191</f>
        <v>0</v>
      </c>
      <c r="W191" s="339">
        <f>IF(Q191=0,0,((V191/Q191)-1)*100)</f>
        <v>0</v>
      </c>
    </row>
    <row r="192" spans="1:23" x14ac:dyDescent="0.2">
      <c r="L192" s="218" t="s">
        <v>11</v>
      </c>
      <c r="M192" s="234">
        <v>0</v>
      </c>
      <c r="N192" s="235">
        <v>0</v>
      </c>
      <c r="O192" s="236">
        <f>M192+N192</f>
        <v>0</v>
      </c>
      <c r="P192" s="274">
        <v>0</v>
      </c>
      <c r="Q192" s="236">
        <f>O192+P192</f>
        <v>0</v>
      </c>
      <c r="R192" s="234">
        <v>0</v>
      </c>
      <c r="S192" s="235">
        <v>0</v>
      </c>
      <c r="T192" s="236">
        <f>R192+S192</f>
        <v>0</v>
      </c>
      <c r="U192" s="274">
        <v>0</v>
      </c>
      <c r="V192" s="236">
        <f>T192+U192</f>
        <v>0</v>
      </c>
      <c r="W192" s="339">
        <f>IF(Q192=0,0,((V192/Q192)-1)*100)</f>
        <v>0</v>
      </c>
    </row>
    <row r="193" spans="1:23" ht="13.5" thickBot="1" x14ac:dyDescent="0.25">
      <c r="L193" s="223" t="s">
        <v>12</v>
      </c>
      <c r="M193" s="234">
        <v>0</v>
      </c>
      <c r="N193" s="235">
        <v>0</v>
      </c>
      <c r="O193" s="266">
        <f>M193+N193</f>
        <v>0</v>
      </c>
      <c r="P193" s="274">
        <v>0</v>
      </c>
      <c r="Q193" s="236">
        <f t="shared" ref="Q193" si="191">O193+P193</f>
        <v>0</v>
      </c>
      <c r="R193" s="234">
        <v>0</v>
      </c>
      <c r="S193" s="235">
        <v>0</v>
      </c>
      <c r="T193" s="266">
        <f>R193+S193</f>
        <v>0</v>
      </c>
      <c r="U193" s="274">
        <v>0</v>
      </c>
      <c r="V193" s="236">
        <f t="shared" ref="V193" si="192">T193+U193</f>
        <v>0</v>
      </c>
      <c r="W193" s="339">
        <f>IF(Q193=0,0,((V193/Q193)-1)*100)</f>
        <v>0</v>
      </c>
    </row>
    <row r="194" spans="1:23" ht="14.25" thickTop="1" thickBot="1" x14ac:dyDescent="0.25">
      <c r="L194" s="239" t="s">
        <v>38</v>
      </c>
      <c r="M194" s="240">
        <f t="shared" ref="M194:Q194" si="193">+M191+M192+M193</f>
        <v>0</v>
      </c>
      <c r="N194" s="241">
        <f t="shared" si="193"/>
        <v>0</v>
      </c>
      <c r="O194" s="242">
        <f t="shared" si="193"/>
        <v>0</v>
      </c>
      <c r="P194" s="240">
        <f t="shared" si="193"/>
        <v>0</v>
      </c>
      <c r="Q194" s="242">
        <f t="shared" si="193"/>
        <v>0</v>
      </c>
      <c r="R194" s="240">
        <f t="shared" ref="R194:V194" si="194">+R191+R192+R193</f>
        <v>0</v>
      </c>
      <c r="S194" s="241">
        <f t="shared" si="194"/>
        <v>0</v>
      </c>
      <c r="T194" s="242">
        <f t="shared" si="194"/>
        <v>0</v>
      </c>
      <c r="U194" s="240">
        <f t="shared" si="194"/>
        <v>0</v>
      </c>
      <c r="V194" s="242">
        <f t="shared" si="194"/>
        <v>0</v>
      </c>
      <c r="W194" s="338">
        <f t="shared" ref="W194" si="195">IF(Q194=0,0,((V194/Q194)-1)*100)</f>
        <v>0</v>
      </c>
    </row>
    <row r="195" spans="1:23" ht="14.25" thickTop="1" thickBot="1" x14ac:dyDescent="0.25">
      <c r="L195" s="218" t="s">
        <v>13</v>
      </c>
      <c r="M195" s="234">
        <v>0</v>
      </c>
      <c r="N195" s="235">
        <v>0</v>
      </c>
      <c r="O195" s="236">
        <f>M195+N195</f>
        <v>0</v>
      </c>
      <c r="P195" s="274">
        <v>0</v>
      </c>
      <c r="Q195" s="236">
        <f>O195+P195</f>
        <v>0</v>
      </c>
      <c r="R195" s="234"/>
      <c r="S195" s="235"/>
      <c r="T195" s="236">
        <f>R195+S195</f>
        <v>0</v>
      </c>
      <c r="U195" s="274"/>
      <c r="V195" s="236">
        <f>T195+U195</f>
        <v>0</v>
      </c>
      <c r="W195" s="339">
        <f t="shared" ref="W195:W196" si="196">IF(Q195=0,0,((V195/Q195)-1)*100)</f>
        <v>0</v>
      </c>
    </row>
    <row r="196" spans="1:23" ht="14.25" thickTop="1" thickBot="1" x14ac:dyDescent="0.25">
      <c r="L196" s="239" t="s">
        <v>67</v>
      </c>
      <c r="M196" s="240">
        <f>+M194+M195</f>
        <v>0</v>
      </c>
      <c r="N196" s="241">
        <f t="shared" ref="N196" si="197">+N194+N195</f>
        <v>0</v>
      </c>
      <c r="O196" s="242">
        <f t="shared" ref="O196" si="198">+O194+O195</f>
        <v>0</v>
      </c>
      <c r="P196" s="240">
        <f t="shared" ref="P196" si="199">+P194+P195</f>
        <v>0</v>
      </c>
      <c r="Q196" s="242">
        <f t="shared" ref="Q196" si="200">+Q194+Q195</f>
        <v>0</v>
      </c>
      <c r="R196" s="240">
        <f t="shared" ref="R196" si="201">+R194+R195</f>
        <v>0</v>
      </c>
      <c r="S196" s="241">
        <f t="shared" ref="S196" si="202">+S194+S195</f>
        <v>0</v>
      </c>
      <c r="T196" s="242">
        <f t="shared" ref="T196" si="203">+T194+T195</f>
        <v>0</v>
      </c>
      <c r="U196" s="240">
        <f t="shared" ref="U196" si="204">+U194+U195</f>
        <v>0</v>
      </c>
      <c r="V196" s="242">
        <f t="shared" ref="V196" si="205">+V194+V195</f>
        <v>0</v>
      </c>
      <c r="W196" s="338">
        <f t="shared" si="196"/>
        <v>0</v>
      </c>
    </row>
    <row r="197" spans="1:23" ht="13.5" thickTop="1" x14ac:dyDescent="0.2">
      <c r="L197" s="218" t="s">
        <v>14</v>
      </c>
      <c r="M197" s="234">
        <v>0</v>
      </c>
      <c r="N197" s="235">
        <v>0</v>
      </c>
      <c r="O197" s="236">
        <f>M197+N197</f>
        <v>0</v>
      </c>
      <c r="P197" s="274">
        <v>0</v>
      </c>
      <c r="Q197" s="236">
        <f>O197+P197</f>
        <v>0</v>
      </c>
      <c r="R197" s="234"/>
      <c r="S197" s="235"/>
      <c r="T197" s="236"/>
      <c r="U197" s="274"/>
      <c r="V197" s="236"/>
      <c r="W197" s="238"/>
    </row>
    <row r="198" spans="1:23" ht="13.5" thickBot="1" x14ac:dyDescent="0.25">
      <c r="L198" s="218" t="s">
        <v>15</v>
      </c>
      <c r="M198" s="234">
        <v>0</v>
      </c>
      <c r="N198" s="235">
        <v>0</v>
      </c>
      <c r="O198" s="236">
        <f>M198+N198</f>
        <v>0</v>
      </c>
      <c r="P198" s="274">
        <v>0</v>
      </c>
      <c r="Q198" s="236">
        <f>O198+P198</f>
        <v>0</v>
      </c>
      <c r="R198" s="234"/>
      <c r="S198" s="235"/>
      <c r="T198" s="236"/>
      <c r="U198" s="274"/>
      <c r="V198" s="236"/>
      <c r="W198" s="238"/>
    </row>
    <row r="199" spans="1:23" ht="14.25" thickTop="1" thickBot="1" x14ac:dyDescent="0.25">
      <c r="L199" s="239" t="s">
        <v>61</v>
      </c>
      <c r="M199" s="240">
        <f t="shared" ref="M199:Q199" si="206">+M195+M197+M198</f>
        <v>0</v>
      </c>
      <c r="N199" s="241">
        <f t="shared" si="206"/>
        <v>0</v>
      </c>
      <c r="O199" s="242">
        <f t="shared" si="206"/>
        <v>0</v>
      </c>
      <c r="P199" s="240">
        <f t="shared" si="206"/>
        <v>0</v>
      </c>
      <c r="Q199" s="242">
        <f t="shared" si="206"/>
        <v>0</v>
      </c>
      <c r="R199" s="240"/>
      <c r="S199" s="241"/>
      <c r="T199" s="242"/>
      <c r="U199" s="240"/>
      <c r="V199" s="242"/>
      <c r="W199" s="338"/>
    </row>
    <row r="200" spans="1:23" ht="13.5" thickTop="1" x14ac:dyDescent="0.2">
      <c r="L200" s="218" t="s">
        <v>16</v>
      </c>
      <c r="M200" s="234">
        <v>0</v>
      </c>
      <c r="N200" s="235">
        <v>0</v>
      </c>
      <c r="O200" s="236">
        <f>SUM(M200:N200)</f>
        <v>0</v>
      </c>
      <c r="P200" s="274">
        <v>0</v>
      </c>
      <c r="Q200" s="236">
        <f>O200+P200</f>
        <v>0</v>
      </c>
      <c r="R200" s="234"/>
      <c r="S200" s="235"/>
      <c r="T200" s="236"/>
      <c r="U200" s="274"/>
      <c r="V200" s="236"/>
      <c r="W200" s="238"/>
    </row>
    <row r="201" spans="1:23" x14ac:dyDescent="0.2">
      <c r="L201" s="218" t="s">
        <v>17</v>
      </c>
      <c r="M201" s="234">
        <v>0</v>
      </c>
      <c r="N201" s="235">
        <v>0</v>
      </c>
      <c r="O201" s="236">
        <f>SUM(M201:N201)</f>
        <v>0</v>
      </c>
      <c r="P201" s="274">
        <v>0</v>
      </c>
      <c r="Q201" s="236">
        <f>O201+P201</f>
        <v>0</v>
      </c>
      <c r="R201" s="234"/>
      <c r="S201" s="235"/>
      <c r="T201" s="236"/>
      <c r="U201" s="274"/>
      <c r="V201" s="236"/>
      <c r="W201" s="238"/>
    </row>
    <row r="202" spans="1:23" ht="13.5" thickBot="1" x14ac:dyDescent="0.25">
      <c r="L202" s="218" t="s">
        <v>18</v>
      </c>
      <c r="M202" s="234">
        <v>0</v>
      </c>
      <c r="N202" s="235">
        <v>0</v>
      </c>
      <c r="O202" s="236">
        <f>SUM(M202:N202)</f>
        <v>0</v>
      </c>
      <c r="P202" s="275">
        <v>0</v>
      </c>
      <c r="Q202" s="244">
        <f>O202+P202</f>
        <v>0</v>
      </c>
      <c r="R202" s="234"/>
      <c r="S202" s="235"/>
      <c r="T202" s="236"/>
      <c r="U202" s="275"/>
      <c r="V202" s="244"/>
      <c r="W202" s="238"/>
    </row>
    <row r="203" spans="1:23" ht="14.25" thickTop="1" thickBot="1" x14ac:dyDescent="0.25">
      <c r="L203" s="246" t="s">
        <v>19</v>
      </c>
      <c r="M203" s="247">
        <f t="shared" ref="M203:Q203" si="207">+M200+M201+M202</f>
        <v>0</v>
      </c>
      <c r="N203" s="247">
        <f t="shared" si="207"/>
        <v>0</v>
      </c>
      <c r="O203" s="248">
        <f t="shared" si="207"/>
        <v>0</v>
      </c>
      <c r="P203" s="249">
        <f t="shared" si="207"/>
        <v>0</v>
      </c>
      <c r="Q203" s="248">
        <f t="shared" si="207"/>
        <v>0</v>
      </c>
      <c r="R203" s="247"/>
      <c r="S203" s="247"/>
      <c r="T203" s="248"/>
      <c r="U203" s="249"/>
      <c r="V203" s="248"/>
      <c r="W203" s="340"/>
    </row>
    <row r="204" spans="1:23" ht="13.5" thickTop="1" x14ac:dyDescent="0.2">
      <c r="A204" s="326"/>
      <c r="K204" s="326"/>
      <c r="L204" s="218" t="s">
        <v>21</v>
      </c>
      <c r="M204" s="234">
        <v>0</v>
      </c>
      <c r="N204" s="235">
        <v>0</v>
      </c>
      <c r="O204" s="236">
        <f>SUM(M204:N204)</f>
        <v>0</v>
      </c>
      <c r="P204" s="276">
        <v>0</v>
      </c>
      <c r="Q204" s="244">
        <f>O204+P204</f>
        <v>0</v>
      </c>
      <c r="R204" s="234"/>
      <c r="S204" s="235"/>
      <c r="T204" s="236"/>
      <c r="U204" s="276"/>
      <c r="V204" s="244"/>
      <c r="W204" s="238"/>
    </row>
    <row r="205" spans="1:23" x14ac:dyDescent="0.2">
      <c r="A205" s="326"/>
      <c r="K205" s="326"/>
      <c r="L205" s="218" t="s">
        <v>22</v>
      </c>
      <c r="M205" s="234">
        <v>0</v>
      </c>
      <c r="N205" s="235">
        <v>0</v>
      </c>
      <c r="O205" s="236">
        <f>SUM(M205:N205)</f>
        <v>0</v>
      </c>
      <c r="P205" s="274">
        <v>0</v>
      </c>
      <c r="Q205" s="244">
        <f>O205+P205</f>
        <v>0</v>
      </c>
      <c r="R205" s="234"/>
      <c r="S205" s="235"/>
      <c r="T205" s="236"/>
      <c r="U205" s="274"/>
      <c r="V205" s="244"/>
      <c r="W205" s="238"/>
    </row>
    <row r="206" spans="1:23" ht="13.5" thickBot="1" x14ac:dyDescent="0.25">
      <c r="A206" s="326"/>
      <c r="K206" s="326"/>
      <c r="L206" s="218" t="s">
        <v>23</v>
      </c>
      <c r="M206" s="234">
        <v>0</v>
      </c>
      <c r="N206" s="235">
        <v>0</v>
      </c>
      <c r="O206" s="236">
        <f>SUM(M206:N206)</f>
        <v>0</v>
      </c>
      <c r="P206" s="274">
        <v>0</v>
      </c>
      <c r="Q206" s="244">
        <f>O206+P206</f>
        <v>0</v>
      </c>
      <c r="R206" s="234"/>
      <c r="S206" s="235"/>
      <c r="T206" s="236"/>
      <c r="U206" s="274"/>
      <c r="V206" s="244"/>
      <c r="W206" s="238"/>
    </row>
    <row r="207" spans="1:23" ht="14.25" thickTop="1" thickBot="1" x14ac:dyDescent="0.25">
      <c r="L207" s="239" t="s">
        <v>40</v>
      </c>
      <c r="M207" s="240">
        <f t="shared" ref="M207:Q207" si="208">+M204+M205+M206</f>
        <v>0</v>
      </c>
      <c r="N207" s="241">
        <f t="shared" si="208"/>
        <v>0</v>
      </c>
      <c r="O207" s="242">
        <f t="shared" si="208"/>
        <v>0</v>
      </c>
      <c r="P207" s="240">
        <f t="shared" si="208"/>
        <v>0</v>
      </c>
      <c r="Q207" s="242">
        <f t="shared" si="208"/>
        <v>0</v>
      </c>
      <c r="R207" s="240"/>
      <c r="S207" s="241"/>
      <c r="T207" s="242"/>
      <c r="U207" s="240"/>
      <c r="V207" s="242"/>
      <c r="W207" s="243"/>
    </row>
    <row r="208" spans="1:23" ht="14.25" thickTop="1" thickBot="1" x14ac:dyDescent="0.25">
      <c r="L208" s="239" t="s">
        <v>63</v>
      </c>
      <c r="M208" s="240">
        <f t="shared" ref="M208:Q208" si="209">+M194+M199+M203+M207</f>
        <v>0</v>
      </c>
      <c r="N208" s="241">
        <f t="shared" si="209"/>
        <v>0</v>
      </c>
      <c r="O208" s="242">
        <f t="shared" si="209"/>
        <v>0</v>
      </c>
      <c r="P208" s="240">
        <f t="shared" si="209"/>
        <v>0</v>
      </c>
      <c r="Q208" s="242">
        <f t="shared" si="209"/>
        <v>0</v>
      </c>
      <c r="R208" s="240"/>
      <c r="S208" s="241"/>
      <c r="T208" s="242"/>
      <c r="U208" s="240"/>
      <c r="V208" s="242"/>
      <c r="W208" s="243"/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9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8"/>
      <c r="R214" s="219"/>
      <c r="S214" s="211"/>
      <c r="T214" s="220"/>
      <c r="U214" s="221"/>
      <c r="V214" s="308"/>
      <c r="W214" s="310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6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210">+M165+M191</f>
        <v>0</v>
      </c>
      <c r="N217" s="235">
        <f t="shared" si="210"/>
        <v>0</v>
      </c>
      <c r="O217" s="236">
        <f>M217+N217</f>
        <v>0</v>
      </c>
      <c r="P217" s="237">
        <f>+P165+P191</f>
        <v>0</v>
      </c>
      <c r="Q217" s="265">
        <f>O217+P217</f>
        <v>0</v>
      </c>
      <c r="R217" s="234">
        <f t="shared" ref="R217:S219" si="211">+R165+R191</f>
        <v>0</v>
      </c>
      <c r="S217" s="235">
        <f t="shared" si="211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339">
        <f>IF(Q217=0,0,((V217/Q217)-1)*100)</f>
        <v>0</v>
      </c>
    </row>
    <row r="218" spans="12:23" x14ac:dyDescent="0.2">
      <c r="L218" s="218" t="s">
        <v>11</v>
      </c>
      <c r="M218" s="234">
        <f t="shared" si="210"/>
        <v>0</v>
      </c>
      <c r="N218" s="235">
        <f t="shared" si="210"/>
        <v>0</v>
      </c>
      <c r="O218" s="236">
        <f t="shared" ref="O218:O219" si="212">M218+N218</f>
        <v>0</v>
      </c>
      <c r="P218" s="237">
        <f>+P166+P192</f>
        <v>0</v>
      </c>
      <c r="Q218" s="265">
        <f>O218+P218</f>
        <v>0</v>
      </c>
      <c r="R218" s="234">
        <f t="shared" si="211"/>
        <v>0</v>
      </c>
      <c r="S218" s="235">
        <f t="shared" si="211"/>
        <v>0</v>
      </c>
      <c r="T218" s="236">
        <f t="shared" ref="T218:T219" si="213">R218+S218</f>
        <v>0</v>
      </c>
      <c r="U218" s="237">
        <f>+U166+U192</f>
        <v>0</v>
      </c>
      <c r="V218" s="265">
        <f>T218+U218</f>
        <v>0</v>
      </c>
      <c r="W218" s="339">
        <f>IF(Q218=0,0,((V218/Q218)-1)*100)</f>
        <v>0</v>
      </c>
    </row>
    <row r="219" spans="12:23" ht="13.5" thickBot="1" x14ac:dyDescent="0.25">
      <c r="L219" s="223" t="s">
        <v>12</v>
      </c>
      <c r="M219" s="234">
        <f t="shared" si="210"/>
        <v>0</v>
      </c>
      <c r="N219" s="235">
        <f t="shared" si="210"/>
        <v>0</v>
      </c>
      <c r="O219" s="236">
        <f t="shared" si="212"/>
        <v>0</v>
      </c>
      <c r="P219" s="237">
        <f>+P167+P193</f>
        <v>0</v>
      </c>
      <c r="Q219" s="265">
        <f>O219+P219</f>
        <v>0</v>
      </c>
      <c r="R219" s="234">
        <f t="shared" si="211"/>
        <v>0</v>
      </c>
      <c r="S219" s="235">
        <f t="shared" si="211"/>
        <v>0</v>
      </c>
      <c r="T219" s="236">
        <f t="shared" si="213"/>
        <v>0</v>
      </c>
      <c r="U219" s="237">
        <f>+U167+U193</f>
        <v>0</v>
      </c>
      <c r="V219" s="265">
        <f>T219+U219</f>
        <v>0</v>
      </c>
      <c r="W219" s="339">
        <f>IF(Q219=0,0,((V219/Q219)-1)*100)</f>
        <v>0</v>
      </c>
    </row>
    <row r="220" spans="12:23" ht="14.25" thickTop="1" thickBot="1" x14ac:dyDescent="0.25">
      <c r="L220" s="239" t="s">
        <v>38</v>
      </c>
      <c r="M220" s="240">
        <f t="shared" ref="M220:Q220" si="214">+M217+M218+M219</f>
        <v>0</v>
      </c>
      <c r="N220" s="241">
        <f t="shared" si="214"/>
        <v>0</v>
      </c>
      <c r="O220" s="242">
        <f t="shared" si="214"/>
        <v>0</v>
      </c>
      <c r="P220" s="240">
        <f t="shared" si="214"/>
        <v>0</v>
      </c>
      <c r="Q220" s="242">
        <f t="shared" si="214"/>
        <v>0</v>
      </c>
      <c r="R220" s="240">
        <f t="shared" ref="R220:V220" si="215">+R217+R218+R219</f>
        <v>0</v>
      </c>
      <c r="S220" s="241">
        <f t="shared" si="215"/>
        <v>0</v>
      </c>
      <c r="T220" s="242">
        <f t="shared" si="215"/>
        <v>0</v>
      </c>
      <c r="U220" s="240">
        <f t="shared" si="215"/>
        <v>0</v>
      </c>
      <c r="V220" s="242">
        <f t="shared" si="215"/>
        <v>0</v>
      </c>
      <c r="W220" s="338">
        <f t="shared" ref="W220" si="216">IF(Q220=0,0,((V220/Q220)-1)*100)</f>
        <v>0</v>
      </c>
    </row>
    <row r="221" spans="12:23" ht="14.25" thickTop="1" thickBot="1" x14ac:dyDescent="0.25">
      <c r="L221" s="218" t="s">
        <v>13</v>
      </c>
      <c r="M221" s="234">
        <f>+M169+M195</f>
        <v>0</v>
      </c>
      <c r="N221" s="235">
        <f>+N169+N195</f>
        <v>0</v>
      </c>
      <c r="O221" s="236">
        <f t="shared" ref="O221:O224" si="217">M221+N221</f>
        <v>0</v>
      </c>
      <c r="P221" s="258">
        <f>+P169+P195</f>
        <v>0</v>
      </c>
      <c r="Q221" s="335">
        <f>O221+P221</f>
        <v>0</v>
      </c>
      <c r="R221" s="234">
        <f>+R169+R195</f>
        <v>0</v>
      </c>
      <c r="S221" s="235">
        <f>+S169+S195</f>
        <v>0</v>
      </c>
      <c r="T221" s="236">
        <f t="shared" ref="T221" si="218">R221+S221</f>
        <v>0</v>
      </c>
      <c r="U221" s="258">
        <f>+U169+U195</f>
        <v>0</v>
      </c>
      <c r="V221" s="335">
        <f>T221+U221</f>
        <v>0</v>
      </c>
      <c r="W221" s="339">
        <f>IF(Q221=0,0,((V221/Q221)-1)*100)</f>
        <v>0</v>
      </c>
    </row>
    <row r="222" spans="12:23" ht="14.25" thickTop="1" thickBot="1" x14ac:dyDescent="0.25">
      <c r="L222" s="239" t="s">
        <v>67</v>
      </c>
      <c r="M222" s="240">
        <f>+M220+M221</f>
        <v>0</v>
      </c>
      <c r="N222" s="241">
        <f t="shared" ref="N222" si="219">+N220+N221</f>
        <v>0</v>
      </c>
      <c r="O222" s="242">
        <f t="shared" ref="O222" si="220">+O220+O221</f>
        <v>0</v>
      </c>
      <c r="P222" s="240">
        <f t="shared" ref="P222" si="221">+P220+P221</f>
        <v>0</v>
      </c>
      <c r="Q222" s="242">
        <f t="shared" ref="Q222" si="222">+Q220+Q221</f>
        <v>0</v>
      </c>
      <c r="R222" s="240">
        <f t="shared" ref="R222" si="223">+R220+R221</f>
        <v>0</v>
      </c>
      <c r="S222" s="241">
        <f t="shared" ref="S222" si="224">+S220+S221</f>
        <v>0</v>
      </c>
      <c r="T222" s="242">
        <f t="shared" ref="T222" si="225">+T220+T221</f>
        <v>0</v>
      </c>
      <c r="U222" s="240">
        <f t="shared" ref="U222" si="226">+U220+U221</f>
        <v>0</v>
      </c>
      <c r="V222" s="242">
        <f t="shared" ref="V222" si="227">+V220+V221</f>
        <v>0</v>
      </c>
      <c r="W222" s="338">
        <f t="shared" ref="W222" si="228">IF(Q222=0,0,((V222/Q222)-1)*100)</f>
        <v>0</v>
      </c>
    </row>
    <row r="223" spans="12:23" ht="13.5" thickTop="1" x14ac:dyDescent="0.2">
      <c r="L223" s="218" t="s">
        <v>14</v>
      </c>
      <c r="M223" s="234">
        <f>+M171+M197</f>
        <v>0</v>
      </c>
      <c r="N223" s="235">
        <f>+N171+N197</f>
        <v>0</v>
      </c>
      <c r="O223" s="244">
        <f t="shared" si="217"/>
        <v>0</v>
      </c>
      <c r="P223" s="258">
        <f>+P171+P197</f>
        <v>0</v>
      </c>
      <c r="Q223" s="236">
        <f>O223+P223</f>
        <v>0</v>
      </c>
      <c r="R223" s="234"/>
      <c r="S223" s="235"/>
      <c r="T223" s="244"/>
      <c r="U223" s="258"/>
      <c r="V223" s="236"/>
      <c r="W223" s="238"/>
    </row>
    <row r="224" spans="12:23" ht="13.5" thickBot="1" x14ac:dyDescent="0.25">
      <c r="L224" s="218" t="s">
        <v>15</v>
      </c>
      <c r="M224" s="306">
        <f>+M172+M198</f>
        <v>0</v>
      </c>
      <c r="N224" s="342">
        <f>+N172+N198</f>
        <v>0</v>
      </c>
      <c r="O224" s="266">
        <f t="shared" si="217"/>
        <v>0</v>
      </c>
      <c r="P224" s="245">
        <f>+P172+P198</f>
        <v>0</v>
      </c>
      <c r="Q224" s="343">
        <f>+Q218+Q219+Q221</f>
        <v>0</v>
      </c>
      <c r="R224" s="306"/>
      <c r="S224" s="342"/>
      <c r="T224" s="266"/>
      <c r="U224" s="245"/>
      <c r="V224" s="343"/>
      <c r="W224" s="238"/>
    </row>
    <row r="225" spans="1:23" ht="14.25" thickTop="1" thickBot="1" x14ac:dyDescent="0.25">
      <c r="L225" s="239" t="s">
        <v>61</v>
      </c>
      <c r="M225" s="240">
        <f t="shared" ref="M225:Q225" si="229">+M221+M223+M224</f>
        <v>0</v>
      </c>
      <c r="N225" s="241">
        <f t="shared" si="229"/>
        <v>0</v>
      </c>
      <c r="O225" s="242">
        <f t="shared" si="229"/>
        <v>0</v>
      </c>
      <c r="P225" s="240">
        <f t="shared" si="229"/>
        <v>0</v>
      </c>
      <c r="Q225" s="242">
        <f t="shared" si="229"/>
        <v>0</v>
      </c>
      <c r="R225" s="240"/>
      <c r="S225" s="241"/>
      <c r="T225" s="242"/>
      <c r="U225" s="240"/>
      <c r="V225" s="242"/>
      <c r="W225" s="243"/>
    </row>
    <row r="226" spans="1:23" ht="13.5" thickTop="1" x14ac:dyDescent="0.2">
      <c r="L226" s="218" t="s">
        <v>16</v>
      </c>
      <c r="M226" s="234">
        <f t="shared" ref="M226:N228" si="230">+M174+M200</f>
        <v>0</v>
      </c>
      <c r="N226" s="235">
        <f t="shared" si="230"/>
        <v>0</v>
      </c>
      <c r="O226" s="236">
        <f t="shared" ref="O226" si="231">M226+N226</f>
        <v>0</v>
      </c>
      <c r="P226" s="237">
        <f>+P174+P200</f>
        <v>0</v>
      </c>
      <c r="Q226" s="265">
        <f>O226+P226</f>
        <v>0</v>
      </c>
      <c r="R226" s="234"/>
      <c r="S226" s="235"/>
      <c r="T226" s="236"/>
      <c r="U226" s="237"/>
      <c r="V226" s="265"/>
      <c r="W226" s="238"/>
    </row>
    <row r="227" spans="1:23" x14ac:dyDescent="0.2">
      <c r="L227" s="218" t="s">
        <v>17</v>
      </c>
      <c r="M227" s="234">
        <f t="shared" si="230"/>
        <v>0</v>
      </c>
      <c r="N227" s="235">
        <f t="shared" si="230"/>
        <v>0</v>
      </c>
      <c r="O227" s="236">
        <f>M227+N227</f>
        <v>0</v>
      </c>
      <c r="P227" s="237">
        <f>+P175+P201</f>
        <v>0</v>
      </c>
      <c r="Q227" s="265">
        <f>O227+P227</f>
        <v>0</v>
      </c>
      <c r="R227" s="234"/>
      <c r="S227" s="235"/>
      <c r="T227" s="236"/>
      <c r="U227" s="237"/>
      <c r="V227" s="265"/>
      <c r="W227" s="238"/>
    </row>
    <row r="228" spans="1:23" ht="13.5" thickBot="1" x14ac:dyDescent="0.25">
      <c r="L228" s="218" t="s">
        <v>18</v>
      </c>
      <c r="M228" s="234">
        <f t="shared" si="230"/>
        <v>0</v>
      </c>
      <c r="N228" s="235">
        <f t="shared" si="230"/>
        <v>0</v>
      </c>
      <c r="O228" s="244">
        <f>M228+N228</f>
        <v>0</v>
      </c>
      <c r="P228" s="245">
        <f>+P176+P202</f>
        <v>0</v>
      </c>
      <c r="Q228" s="265">
        <f>O228+P228</f>
        <v>0</v>
      </c>
      <c r="R228" s="234"/>
      <c r="S228" s="235"/>
      <c r="T228" s="244"/>
      <c r="U228" s="245"/>
      <c r="V228" s="265"/>
      <c r="W228" s="238"/>
    </row>
    <row r="229" spans="1:23" ht="14.25" thickTop="1" thickBot="1" x14ac:dyDescent="0.25">
      <c r="L229" s="246" t="s">
        <v>19</v>
      </c>
      <c r="M229" s="247">
        <f t="shared" ref="M229:Q229" si="232">+M226+M227+M228</f>
        <v>0</v>
      </c>
      <c r="N229" s="247">
        <f t="shared" si="232"/>
        <v>0</v>
      </c>
      <c r="O229" s="248">
        <f t="shared" si="232"/>
        <v>0</v>
      </c>
      <c r="P229" s="249">
        <f t="shared" si="232"/>
        <v>0</v>
      </c>
      <c r="Q229" s="248">
        <f t="shared" si="232"/>
        <v>0</v>
      </c>
      <c r="R229" s="247"/>
      <c r="S229" s="247"/>
      <c r="T229" s="248"/>
      <c r="U229" s="249"/>
      <c r="V229" s="248"/>
      <c r="W229" s="340"/>
    </row>
    <row r="230" spans="1:23" ht="13.5" thickTop="1" x14ac:dyDescent="0.2">
      <c r="A230" s="326"/>
      <c r="K230" s="326"/>
      <c r="L230" s="218" t="s">
        <v>21</v>
      </c>
      <c r="M230" s="234">
        <f t="shared" ref="M230:N232" si="233">+M178+M204</f>
        <v>0</v>
      </c>
      <c r="N230" s="235">
        <f t="shared" si="233"/>
        <v>0</v>
      </c>
      <c r="O230" s="244">
        <f>M230+N230</f>
        <v>0</v>
      </c>
      <c r="P230" s="251">
        <f>+P178+P204</f>
        <v>0</v>
      </c>
      <c r="Q230" s="265">
        <f>O230+P230</f>
        <v>0</v>
      </c>
      <c r="R230" s="234"/>
      <c r="S230" s="235"/>
      <c r="T230" s="244"/>
      <c r="U230" s="251"/>
      <c r="V230" s="265"/>
      <c r="W230" s="238"/>
    </row>
    <row r="231" spans="1:23" x14ac:dyDescent="0.2">
      <c r="A231" s="326"/>
      <c r="K231" s="326"/>
      <c r="L231" s="218" t="s">
        <v>22</v>
      </c>
      <c r="M231" s="234">
        <f t="shared" si="233"/>
        <v>0</v>
      </c>
      <c r="N231" s="235">
        <f t="shared" si="233"/>
        <v>0</v>
      </c>
      <c r="O231" s="244">
        <f t="shared" ref="O231:O232" si="234">M231+N231</f>
        <v>0</v>
      </c>
      <c r="P231" s="237">
        <f>+P179+P205</f>
        <v>0</v>
      </c>
      <c r="Q231" s="265">
        <f>O231+P231</f>
        <v>0</v>
      </c>
      <c r="R231" s="234"/>
      <c r="S231" s="235"/>
      <c r="T231" s="244"/>
      <c r="U231" s="237"/>
      <c r="V231" s="265"/>
      <c r="W231" s="238"/>
    </row>
    <row r="232" spans="1:23" ht="13.5" thickBot="1" x14ac:dyDescent="0.25">
      <c r="A232" s="326"/>
      <c r="K232" s="326"/>
      <c r="L232" s="218" t="s">
        <v>23</v>
      </c>
      <c r="M232" s="234">
        <f t="shared" si="233"/>
        <v>0</v>
      </c>
      <c r="N232" s="235">
        <f t="shared" si="233"/>
        <v>0</v>
      </c>
      <c r="O232" s="244">
        <f t="shared" si="234"/>
        <v>0</v>
      </c>
      <c r="P232" s="237">
        <f>+P180+P206</f>
        <v>0</v>
      </c>
      <c r="Q232" s="265">
        <f>O232+P232</f>
        <v>0</v>
      </c>
      <c r="R232" s="234"/>
      <c r="S232" s="235"/>
      <c r="T232" s="244"/>
      <c r="U232" s="237"/>
      <c r="V232" s="265"/>
      <c r="W232" s="238"/>
    </row>
    <row r="233" spans="1:23" ht="14.25" thickTop="1" thickBot="1" x14ac:dyDescent="0.25">
      <c r="L233" s="239" t="s">
        <v>40</v>
      </c>
      <c r="M233" s="240">
        <f t="shared" ref="M233:Q233" si="235">+M230+M231+M232</f>
        <v>0</v>
      </c>
      <c r="N233" s="241">
        <f t="shared" si="235"/>
        <v>0</v>
      </c>
      <c r="O233" s="242">
        <f t="shared" si="235"/>
        <v>0</v>
      </c>
      <c r="P233" s="240">
        <f t="shared" si="235"/>
        <v>0</v>
      </c>
      <c r="Q233" s="242">
        <f t="shared" si="235"/>
        <v>0</v>
      </c>
      <c r="R233" s="240"/>
      <c r="S233" s="241"/>
      <c r="T233" s="242"/>
      <c r="U233" s="240"/>
      <c r="V233" s="242"/>
      <c r="W233" s="243"/>
    </row>
    <row r="234" spans="1:23" ht="14.25" thickTop="1" thickBot="1" x14ac:dyDescent="0.25">
      <c r="L234" s="239" t="s">
        <v>63</v>
      </c>
      <c r="M234" s="240">
        <f t="shared" ref="M234:Q234" si="236">+M220+M225+M229+M233</f>
        <v>0</v>
      </c>
      <c r="N234" s="241">
        <f t="shared" si="236"/>
        <v>0</v>
      </c>
      <c r="O234" s="242">
        <f t="shared" si="236"/>
        <v>0</v>
      </c>
      <c r="P234" s="240">
        <f t="shared" si="236"/>
        <v>0</v>
      </c>
      <c r="Q234" s="242">
        <f t="shared" si="236"/>
        <v>0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AMJjhCWS4RT3o9kwJbKgPvs3HL8xBI7XPn26L1tcDeWaVu+xPvzrEN9Mq5/m3EYoXk1YzmrZvJPBsSigP4dIPg==" saltValue="lwG9Y2rPJlgdQ7Jr91oCSw==" spinCount="100000" sheet="1" objects="1" scenarios="1"/>
  <mergeCells count="42"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187" priority="513" operator="containsText" text="NOT OK">
      <formula>NOT(ISERROR(SEARCH("NOT OK",A1)))</formula>
    </cfRule>
  </conditionalFormatting>
  <conditionalFormatting sqref="K109 A109">
    <cfRule type="containsText" dxfId="186" priority="345" operator="containsText" text="NOT OK">
      <formula>NOT(ISERROR(SEARCH("NOT OK",A109)))</formula>
    </cfRule>
  </conditionalFormatting>
  <conditionalFormatting sqref="A31 K31">
    <cfRule type="containsText" dxfId="185" priority="347" operator="containsText" text="NOT OK">
      <formula>NOT(ISERROR(SEARCH("NOT OK",A31)))</formula>
    </cfRule>
  </conditionalFormatting>
  <conditionalFormatting sqref="A57 K57">
    <cfRule type="containsText" dxfId="184" priority="346" operator="containsText" text="NOT OK">
      <formula>NOT(ISERROR(SEARCH("NOT OK",A57)))</formula>
    </cfRule>
  </conditionalFormatting>
  <conditionalFormatting sqref="K135 A135">
    <cfRule type="containsText" dxfId="183" priority="344" operator="containsText" text="NOT OK">
      <formula>NOT(ISERROR(SEARCH("NOT OK",A135)))</formula>
    </cfRule>
  </conditionalFormatting>
  <conditionalFormatting sqref="A187 K187">
    <cfRule type="containsText" dxfId="182" priority="343" operator="containsText" text="NOT OK">
      <formula>NOT(ISERROR(SEARCH("NOT OK",A187)))</formula>
    </cfRule>
  </conditionalFormatting>
  <conditionalFormatting sqref="A213 K213">
    <cfRule type="containsText" dxfId="181" priority="342" operator="containsText" text="NOT OK">
      <formula>NOT(ISERROR(SEARCH("NOT OK",A213)))</formula>
    </cfRule>
  </conditionalFormatting>
  <conditionalFormatting sqref="A16:A17 K16:K17">
    <cfRule type="containsText" dxfId="180" priority="341" operator="containsText" text="NOT OK">
      <formula>NOT(ISERROR(SEARCH("NOT OK",A16)))</formula>
    </cfRule>
  </conditionalFormatting>
  <conditionalFormatting sqref="K42 A42">
    <cfRule type="containsText" dxfId="179" priority="340" operator="containsText" text="NOT OK">
      <formula>NOT(ISERROR(SEARCH("NOT OK",A42)))</formula>
    </cfRule>
  </conditionalFormatting>
  <conditionalFormatting sqref="K68 A68">
    <cfRule type="containsText" dxfId="178" priority="338" operator="containsText" text="NOT OK">
      <formula>NOT(ISERROR(SEARCH("NOT OK",A68)))</formula>
    </cfRule>
  </conditionalFormatting>
  <conditionalFormatting sqref="A120 K120">
    <cfRule type="containsText" dxfId="177" priority="335" operator="containsText" text="NOT OK">
      <formula>NOT(ISERROR(SEARCH("NOT OK",A120)))</formula>
    </cfRule>
  </conditionalFormatting>
  <conditionalFormatting sqref="K146 A146">
    <cfRule type="containsText" dxfId="176" priority="333" operator="containsText" text="NOT OK">
      <formula>NOT(ISERROR(SEARCH("NOT OK",A146)))</formula>
    </cfRule>
  </conditionalFormatting>
  <conditionalFormatting sqref="K198 A198">
    <cfRule type="containsText" dxfId="175" priority="330" operator="containsText" text="NOT OK">
      <formula>NOT(ISERROR(SEARCH("NOT OK",A198)))</formula>
    </cfRule>
  </conditionalFormatting>
  <conditionalFormatting sqref="K224 A224">
    <cfRule type="containsText" dxfId="174" priority="328" operator="containsText" text="NOT OK">
      <formula>NOT(ISERROR(SEARCH("NOT OK",A224)))</formula>
    </cfRule>
  </conditionalFormatting>
  <conditionalFormatting sqref="A224 K224">
    <cfRule type="containsText" dxfId="173" priority="326" operator="containsText" text="NOT OK">
      <formula>NOT(ISERROR(SEARCH("NOT OK",A224)))</formula>
    </cfRule>
  </conditionalFormatting>
  <conditionalFormatting sqref="A26 K26">
    <cfRule type="containsText" dxfId="172" priority="301" operator="containsText" text="NOT OK">
      <formula>NOT(ISERROR(SEARCH("NOT OK",A26)))</formula>
    </cfRule>
  </conditionalFormatting>
  <conditionalFormatting sqref="K104 A104">
    <cfRule type="containsText" dxfId="171" priority="296" operator="containsText" text="NOT OK">
      <formula>NOT(ISERROR(SEARCH("NOT OK",A104)))</formula>
    </cfRule>
  </conditionalFormatting>
  <conditionalFormatting sqref="A182 K182">
    <cfRule type="containsText" dxfId="170" priority="290" operator="containsText" text="NOT OK">
      <formula>NOT(ISERROR(SEARCH("NOT OK",A182)))</formula>
    </cfRule>
  </conditionalFormatting>
  <conditionalFormatting sqref="A52 K52">
    <cfRule type="containsText" dxfId="169" priority="225" operator="containsText" text="NOT OK">
      <formula>NOT(ISERROR(SEARCH("NOT OK",A52)))</formula>
    </cfRule>
  </conditionalFormatting>
  <conditionalFormatting sqref="A78 K78">
    <cfRule type="containsText" dxfId="168" priority="223" operator="containsText" text="NOT OK">
      <formula>NOT(ISERROR(SEARCH("NOT OK",A78)))</formula>
    </cfRule>
  </conditionalFormatting>
  <conditionalFormatting sqref="K130 A130">
    <cfRule type="containsText" dxfId="167" priority="222" operator="containsText" text="NOT OK">
      <formula>NOT(ISERROR(SEARCH("NOT OK",A130)))</formula>
    </cfRule>
  </conditionalFormatting>
  <conditionalFormatting sqref="K156 A156">
    <cfRule type="containsText" dxfId="166" priority="220" operator="containsText" text="NOT OK">
      <formula>NOT(ISERROR(SEARCH("NOT OK",A156)))</formula>
    </cfRule>
  </conditionalFormatting>
  <conditionalFormatting sqref="A208 K208">
    <cfRule type="containsText" dxfId="165" priority="218" operator="containsText" text="NOT OK">
      <formula>NOT(ISERROR(SEARCH("NOT OK",A208)))</formula>
    </cfRule>
  </conditionalFormatting>
  <conditionalFormatting sqref="A234 K234">
    <cfRule type="containsText" dxfId="164" priority="216" operator="containsText" text="NOT OK">
      <formula>NOT(ISERROR(SEARCH("NOT OK",A234)))</formula>
    </cfRule>
  </conditionalFormatting>
  <conditionalFormatting sqref="K43 A43">
    <cfRule type="containsText" dxfId="163" priority="170" operator="containsText" text="NOT OK">
      <formula>NOT(ISERROR(SEARCH("NOT OK",A43)))</formula>
    </cfRule>
  </conditionalFormatting>
  <conditionalFormatting sqref="A43 K43">
    <cfRule type="containsText" dxfId="162" priority="169" operator="containsText" text="NOT OK">
      <formula>NOT(ISERROR(SEARCH("NOT OK",A43)))</formula>
    </cfRule>
  </conditionalFormatting>
  <conditionalFormatting sqref="K121 A121">
    <cfRule type="containsText" dxfId="161" priority="164" operator="containsText" text="NOT OK">
      <formula>NOT(ISERROR(SEARCH("NOT OK",A121)))</formula>
    </cfRule>
  </conditionalFormatting>
  <conditionalFormatting sqref="K69 A69">
    <cfRule type="containsText" dxfId="160" priority="167" operator="containsText" text="NOT OK">
      <formula>NOT(ISERROR(SEARCH("NOT OK",A69)))</formula>
    </cfRule>
  </conditionalFormatting>
  <conditionalFormatting sqref="A69 K69">
    <cfRule type="containsText" dxfId="159" priority="166" operator="containsText" text="NOT OK">
      <formula>NOT(ISERROR(SEARCH("NOT OK",A69)))</formula>
    </cfRule>
  </conditionalFormatting>
  <conditionalFormatting sqref="K147 A147">
    <cfRule type="containsText" dxfId="158" priority="162" operator="containsText" text="NOT OK">
      <formula>NOT(ISERROR(SEARCH("NOT OK",A147)))</formula>
    </cfRule>
  </conditionalFormatting>
  <conditionalFormatting sqref="A199 K199">
    <cfRule type="containsText" dxfId="157" priority="119" operator="containsText" text="NOT OK">
      <formula>NOT(ISERROR(SEARCH("NOT OK",A199)))</formula>
    </cfRule>
  </conditionalFormatting>
  <conditionalFormatting sqref="A225 K225">
    <cfRule type="containsText" dxfId="156" priority="121" operator="containsText" text="NOT OK">
      <formula>NOT(ISERROR(SEARCH("NOT OK",A225)))</formula>
    </cfRule>
  </conditionalFormatting>
  <conditionalFormatting sqref="A47:A49 K47:K49">
    <cfRule type="containsText" dxfId="155" priority="73" operator="containsText" text="NOT OK">
      <formula>NOT(ISERROR(SEARCH("NOT OK",A47)))</formula>
    </cfRule>
  </conditionalFormatting>
  <conditionalFormatting sqref="A73:A75 K73:K75">
    <cfRule type="containsText" dxfId="154" priority="69" operator="containsText" text="NOT OK">
      <formula>NOT(ISERROR(SEARCH("NOT OK",A73)))</formula>
    </cfRule>
  </conditionalFormatting>
  <conditionalFormatting sqref="A125:A127 K125:K127">
    <cfRule type="containsText" dxfId="153" priority="65" operator="containsText" text="NOT OK">
      <formula>NOT(ISERROR(SEARCH("NOT OK",A125)))</formula>
    </cfRule>
  </conditionalFormatting>
  <conditionalFormatting sqref="A151:A153 K151:K153">
    <cfRule type="containsText" dxfId="152" priority="62" operator="containsText" text="NOT OK">
      <formula>NOT(ISERROR(SEARCH("NOT OK",A151)))</formula>
    </cfRule>
  </conditionalFormatting>
  <conditionalFormatting sqref="K203:K205 A203:A205">
    <cfRule type="containsText" dxfId="151" priority="59" operator="containsText" text="NOT OK">
      <formula>NOT(ISERROR(SEARCH("NOT OK",A203)))</formula>
    </cfRule>
  </conditionalFormatting>
  <conditionalFormatting sqref="K229:K231 A229:A231">
    <cfRule type="containsText" dxfId="150" priority="56" operator="containsText" text="NOT OK">
      <formula>NOT(ISERROR(SEARCH("NOT OK",A229)))</formula>
    </cfRule>
  </conditionalFormatting>
  <conditionalFormatting sqref="A14 K14">
    <cfRule type="containsText" dxfId="149" priority="9" operator="containsText" text="NOT OK">
      <formula>NOT(ISERROR(SEARCH("NOT OK",A14)))</formula>
    </cfRule>
  </conditionalFormatting>
  <conditionalFormatting sqref="A40 K40">
    <cfRule type="containsText" dxfId="148" priority="8" operator="containsText" text="NOT OK">
      <formula>NOT(ISERROR(SEARCH("NOT OK",A40)))</formula>
    </cfRule>
  </conditionalFormatting>
  <conditionalFormatting sqref="A66 K66">
    <cfRule type="containsText" dxfId="147" priority="7" operator="containsText" text="NOT OK">
      <formula>NOT(ISERROR(SEARCH("NOT OK",A66)))</formula>
    </cfRule>
  </conditionalFormatting>
  <conditionalFormatting sqref="K92 A92">
    <cfRule type="containsText" dxfId="146" priority="6" operator="containsText" text="NOT OK">
      <formula>NOT(ISERROR(SEARCH("NOT OK",A92)))</formula>
    </cfRule>
  </conditionalFormatting>
  <conditionalFormatting sqref="K118 A118">
    <cfRule type="containsText" dxfId="145" priority="5" operator="containsText" text="NOT OK">
      <formula>NOT(ISERROR(SEARCH("NOT OK",A118)))</formula>
    </cfRule>
  </conditionalFormatting>
  <conditionalFormatting sqref="K144 A144">
    <cfRule type="containsText" dxfId="144" priority="4" operator="containsText" text="NOT OK">
      <formula>NOT(ISERROR(SEARCH("NOT OK",A144)))</formula>
    </cfRule>
  </conditionalFormatting>
  <conditionalFormatting sqref="A170 K170">
    <cfRule type="containsText" dxfId="143" priority="3" operator="containsText" text="NOT OK">
      <formula>NOT(ISERROR(SEARCH("NOT OK",A170)))</formula>
    </cfRule>
  </conditionalFormatting>
  <conditionalFormatting sqref="A196 K196">
    <cfRule type="containsText" dxfId="142" priority="2" operator="containsText" text="NOT OK">
      <formula>NOT(ISERROR(SEARCH("NOT OK",A196)))</formula>
    </cfRule>
  </conditionalFormatting>
  <conditionalFormatting sqref="A222 K222">
    <cfRule type="containsText" dxfId="141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35"/>
  <sheetViews>
    <sheetView topLeftCell="D1" zoomScaleNormal="100" workbookViewId="0">
      <selection activeCell="Y10" sqref="Y10"/>
    </sheetView>
  </sheetViews>
  <sheetFormatPr defaultColWidth="9.140625" defaultRowHeight="12.75" x14ac:dyDescent="0.2"/>
  <cols>
    <col min="1" max="1" width="9.140625" style="344"/>
    <col min="2" max="2" width="12.42578125" style="345" customWidth="1"/>
    <col min="3" max="3" width="12.28515625" style="345" customWidth="1"/>
    <col min="4" max="6" width="12.140625" style="345" customWidth="1"/>
    <col min="7" max="7" width="12.28515625" style="345" customWidth="1"/>
    <col min="8" max="8" width="12" style="345" customWidth="1"/>
    <col min="9" max="9" width="12.85546875" style="346" customWidth="1"/>
    <col min="10" max="10" width="6.7109375" style="345" customWidth="1"/>
    <col min="11" max="11" width="9.140625" style="344"/>
    <col min="12" max="12" width="13" style="345" customWidth="1"/>
    <col min="13" max="13" width="12.42578125" style="345" customWidth="1"/>
    <col min="14" max="14" width="11.85546875" style="345" customWidth="1"/>
    <col min="15" max="15" width="14.28515625" style="345" customWidth="1"/>
    <col min="16" max="16" width="12" style="345" customWidth="1"/>
    <col min="17" max="17" width="12.42578125" style="345" customWidth="1"/>
    <col min="18" max="18" width="12.140625" style="345" customWidth="1"/>
    <col min="19" max="19" width="11.7109375" style="345" customWidth="1"/>
    <col min="20" max="20" width="14.28515625" style="345" customWidth="1"/>
    <col min="21" max="21" width="11.7109375" style="345" customWidth="1"/>
    <col min="22" max="22" width="12" style="345" customWidth="1"/>
    <col min="23" max="23" width="13.42578125" style="346" customWidth="1"/>
    <col min="24" max="16384" width="9.140625" style="345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44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44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347"/>
      <c r="C4" s="348"/>
      <c r="D4" s="348"/>
      <c r="E4" s="348"/>
      <c r="F4" s="348"/>
      <c r="G4" s="348"/>
      <c r="H4" s="348"/>
      <c r="I4" s="349"/>
      <c r="J4" s="344"/>
      <c r="L4" s="350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</row>
    <row r="5" spans="1:23" ht="13.5" customHeight="1" thickTop="1" thickBot="1" x14ac:dyDescent="0.25">
      <c r="B5" s="353"/>
      <c r="C5" s="753" t="s">
        <v>64</v>
      </c>
      <c r="D5" s="754"/>
      <c r="E5" s="755"/>
      <c r="F5" s="753" t="s">
        <v>65</v>
      </c>
      <c r="G5" s="754"/>
      <c r="H5" s="755"/>
      <c r="I5" s="354" t="s">
        <v>2</v>
      </c>
      <c r="J5" s="344"/>
      <c r="L5" s="355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356" t="s">
        <v>2</v>
      </c>
    </row>
    <row r="6" spans="1:23" ht="13.5" thickTop="1" x14ac:dyDescent="0.2">
      <c r="B6" s="357" t="s">
        <v>3</v>
      </c>
      <c r="C6" s="358"/>
      <c r="D6" s="359"/>
      <c r="E6" s="109"/>
      <c r="F6" s="358"/>
      <c r="G6" s="359"/>
      <c r="H6" s="109"/>
      <c r="I6" s="360" t="s">
        <v>4</v>
      </c>
      <c r="J6" s="344"/>
      <c r="L6" s="361" t="s">
        <v>3</v>
      </c>
      <c r="M6" s="362"/>
      <c r="N6" s="350"/>
      <c r="O6" s="16"/>
      <c r="P6" s="17"/>
      <c r="Q6" s="20"/>
      <c r="R6" s="362"/>
      <c r="S6" s="350"/>
      <c r="T6" s="16"/>
      <c r="U6" s="17"/>
      <c r="V6" s="20"/>
      <c r="W6" s="363" t="s">
        <v>4</v>
      </c>
    </row>
    <row r="7" spans="1:23" ht="13.5" thickBot="1" x14ac:dyDescent="0.25">
      <c r="B7" s="364"/>
      <c r="C7" s="365" t="s">
        <v>5</v>
      </c>
      <c r="D7" s="366" t="s">
        <v>6</v>
      </c>
      <c r="E7" s="504" t="s">
        <v>7</v>
      </c>
      <c r="F7" s="365" t="s">
        <v>5</v>
      </c>
      <c r="G7" s="366" t="s">
        <v>6</v>
      </c>
      <c r="H7" s="114" t="s">
        <v>7</v>
      </c>
      <c r="I7" s="367"/>
      <c r="J7" s="344"/>
      <c r="L7" s="368"/>
      <c r="M7" s="369" t="s">
        <v>8</v>
      </c>
      <c r="N7" s="370" t="s">
        <v>9</v>
      </c>
      <c r="O7" s="25" t="s">
        <v>31</v>
      </c>
      <c r="P7" s="368" t="s">
        <v>32</v>
      </c>
      <c r="Q7" s="25" t="s">
        <v>7</v>
      </c>
      <c r="R7" s="369" t="s">
        <v>8</v>
      </c>
      <c r="S7" s="370" t="s">
        <v>9</v>
      </c>
      <c r="T7" s="25" t="s">
        <v>31</v>
      </c>
      <c r="U7" s="368" t="s">
        <v>32</v>
      </c>
      <c r="V7" s="25" t="s">
        <v>7</v>
      </c>
      <c r="W7" s="371"/>
    </row>
    <row r="8" spans="1:23" ht="6" customHeight="1" thickTop="1" x14ac:dyDescent="0.2">
      <c r="B8" s="357"/>
      <c r="C8" s="372"/>
      <c r="D8" s="373"/>
      <c r="E8" s="157"/>
      <c r="F8" s="372"/>
      <c r="G8" s="373"/>
      <c r="H8" s="157"/>
      <c r="I8" s="374"/>
      <c r="J8" s="344"/>
      <c r="L8" s="361"/>
      <c r="M8" s="375"/>
      <c r="N8" s="376"/>
      <c r="O8" s="31"/>
      <c r="P8" s="32"/>
      <c r="Q8" s="34"/>
      <c r="R8" s="375"/>
      <c r="S8" s="376"/>
      <c r="T8" s="31"/>
      <c r="U8" s="32"/>
      <c r="V8" s="34"/>
      <c r="W8" s="377"/>
    </row>
    <row r="9" spans="1:23" x14ac:dyDescent="0.2">
      <c r="A9" s="344" t="s">
        <v>29</v>
      </c>
      <c r="B9" s="357" t="s">
        <v>10</v>
      </c>
      <c r="C9" s="120">
        <v>1106</v>
      </c>
      <c r="D9" s="122">
        <v>1121</v>
      </c>
      <c r="E9" s="380">
        <f>+C9+D9</f>
        <v>2227</v>
      </c>
      <c r="F9" s="120">
        <v>1290</v>
      </c>
      <c r="G9" s="122">
        <v>1290</v>
      </c>
      <c r="H9" s="380">
        <f>+F9+G9</f>
        <v>2580</v>
      </c>
      <c r="I9" s="381">
        <f t="shared" ref="I9:I13" si="0">IF(E9=0,0,((H9/E9)-1)*100)</f>
        <v>15.850920520880107</v>
      </c>
      <c r="J9" s="344"/>
      <c r="L9" s="361" t="s">
        <v>10</v>
      </c>
      <c r="M9" s="39">
        <v>146104</v>
      </c>
      <c r="N9" s="37">
        <v>151885</v>
      </c>
      <c r="O9" s="169">
        <f>SUM(M9:N9)</f>
        <v>297989</v>
      </c>
      <c r="P9" s="140">
        <v>682</v>
      </c>
      <c r="Q9" s="169">
        <f>+O9+P9</f>
        <v>298671</v>
      </c>
      <c r="R9" s="39">
        <v>179723</v>
      </c>
      <c r="S9" s="37">
        <v>181050</v>
      </c>
      <c r="T9" s="169">
        <v>360773</v>
      </c>
      <c r="U9" s="140">
        <v>0</v>
      </c>
      <c r="V9" s="169">
        <f>+T9+U9</f>
        <v>360773</v>
      </c>
      <c r="W9" s="384">
        <f t="shared" ref="W9:W13" si="1">IF(Q9=0,0,((V9/Q9)-1)*100)</f>
        <v>20.792778676202239</v>
      </c>
    </row>
    <row r="10" spans="1:23" x14ac:dyDescent="0.2">
      <c r="A10" s="344" t="s">
        <v>29</v>
      </c>
      <c r="B10" s="357" t="s">
        <v>11</v>
      </c>
      <c r="C10" s="120">
        <v>1100</v>
      </c>
      <c r="D10" s="122">
        <v>1103</v>
      </c>
      <c r="E10" s="380">
        <f t="shared" ref="E10:E13" si="2">+C10+D10</f>
        <v>2203</v>
      </c>
      <c r="F10" s="120">
        <v>1217</v>
      </c>
      <c r="G10" s="122">
        <v>1218</v>
      </c>
      <c r="H10" s="380">
        <f t="shared" ref="H10:H13" si="3">+F10+G10</f>
        <v>2435</v>
      </c>
      <c r="I10" s="381">
        <f t="shared" si="0"/>
        <v>10.531093962778026</v>
      </c>
      <c r="J10" s="344"/>
      <c r="K10" s="385"/>
      <c r="L10" s="361" t="s">
        <v>11</v>
      </c>
      <c r="M10" s="39">
        <v>161957</v>
      </c>
      <c r="N10" s="37">
        <v>147877</v>
      </c>
      <c r="O10" s="169">
        <f>SUM(M10:N10)</f>
        <v>309834</v>
      </c>
      <c r="P10" s="140">
        <v>16</v>
      </c>
      <c r="Q10" s="169">
        <f t="shared" ref="Q10:Q13" si="4">+O10+P10</f>
        <v>309850</v>
      </c>
      <c r="R10" s="39">
        <v>170660</v>
      </c>
      <c r="S10" s="37">
        <v>162945</v>
      </c>
      <c r="T10" s="169">
        <v>333605</v>
      </c>
      <c r="U10" s="140">
        <v>0</v>
      </c>
      <c r="V10" s="169">
        <f t="shared" ref="V10:V13" si="5">+T10+U10</f>
        <v>333605</v>
      </c>
      <c r="W10" s="384">
        <f t="shared" si="1"/>
        <v>7.666612877198653</v>
      </c>
    </row>
    <row r="11" spans="1:23" ht="13.5" thickBot="1" x14ac:dyDescent="0.25">
      <c r="A11" s="344" t="s">
        <v>29</v>
      </c>
      <c r="B11" s="364" t="s">
        <v>12</v>
      </c>
      <c r="C11" s="124">
        <v>1258</v>
      </c>
      <c r="D11" s="125">
        <v>1278</v>
      </c>
      <c r="E11" s="380">
        <f t="shared" si="2"/>
        <v>2536</v>
      </c>
      <c r="F11" s="124">
        <v>1223</v>
      </c>
      <c r="G11" s="125">
        <v>1222</v>
      </c>
      <c r="H11" s="380">
        <f t="shared" si="3"/>
        <v>2445</v>
      </c>
      <c r="I11" s="381">
        <f t="shared" si="0"/>
        <v>-3.5883280757097791</v>
      </c>
      <c r="J11" s="344"/>
      <c r="K11" s="385"/>
      <c r="L11" s="368" t="s">
        <v>12</v>
      </c>
      <c r="M11" s="39">
        <v>208519</v>
      </c>
      <c r="N11" s="37">
        <v>189239</v>
      </c>
      <c r="O11" s="169">
        <f t="shared" ref="O11" si="6">SUM(M11:N11)</f>
        <v>397758</v>
      </c>
      <c r="P11" s="140">
        <v>304</v>
      </c>
      <c r="Q11" s="267">
        <f t="shared" si="4"/>
        <v>398062</v>
      </c>
      <c r="R11" s="39">
        <v>192903</v>
      </c>
      <c r="S11" s="37">
        <v>178371</v>
      </c>
      <c r="T11" s="169">
        <v>371274</v>
      </c>
      <c r="U11" s="140">
        <v>0</v>
      </c>
      <c r="V11" s="267">
        <f t="shared" si="5"/>
        <v>371274</v>
      </c>
      <c r="W11" s="384">
        <f t="shared" si="1"/>
        <v>-6.7296049359145016</v>
      </c>
    </row>
    <row r="12" spans="1:23" ht="14.25" thickTop="1" thickBot="1" x14ac:dyDescent="0.25">
      <c r="A12" s="344" t="s">
        <v>29</v>
      </c>
      <c r="B12" s="126" t="s">
        <v>57</v>
      </c>
      <c r="C12" s="388">
        <f t="shared" ref="C12:D12" si="7">+C9+C10+C11</f>
        <v>3464</v>
      </c>
      <c r="D12" s="389">
        <f t="shared" si="7"/>
        <v>3502</v>
      </c>
      <c r="E12" s="390">
        <f t="shared" si="2"/>
        <v>6966</v>
      </c>
      <c r="F12" s="388">
        <f t="shared" ref="F12:G12" si="8">+F9+F10+F11</f>
        <v>3730</v>
      </c>
      <c r="G12" s="389">
        <f t="shared" si="8"/>
        <v>3730</v>
      </c>
      <c r="H12" s="390">
        <f t="shared" si="3"/>
        <v>7460</v>
      </c>
      <c r="I12" s="130">
        <f t="shared" si="0"/>
        <v>7.0915877117427417</v>
      </c>
      <c r="J12" s="344"/>
      <c r="L12" s="41" t="s">
        <v>57</v>
      </c>
      <c r="M12" s="45">
        <f>+M9+M10+M11</f>
        <v>516580</v>
      </c>
      <c r="N12" s="43">
        <f>+N9+N10+N11</f>
        <v>489001</v>
      </c>
      <c r="O12" s="170">
        <f t="shared" ref="O12:O13" si="9">+M12+N12</f>
        <v>1005581</v>
      </c>
      <c r="P12" s="43">
        <f>+P9+P10+P11</f>
        <v>1002</v>
      </c>
      <c r="Q12" s="170">
        <f t="shared" si="4"/>
        <v>1006583</v>
      </c>
      <c r="R12" s="45">
        <f>+R9+R10+R11</f>
        <v>543286</v>
      </c>
      <c r="S12" s="43">
        <f>+S9+S10+S11</f>
        <v>522366</v>
      </c>
      <c r="T12" s="170">
        <f t="shared" ref="T12:T13" si="10">+R12+S12</f>
        <v>1065652</v>
      </c>
      <c r="U12" s="43">
        <f>+U9+U10+U11</f>
        <v>0</v>
      </c>
      <c r="V12" s="170">
        <f t="shared" si="5"/>
        <v>1065652</v>
      </c>
      <c r="W12" s="46">
        <f t="shared" si="1"/>
        <v>5.8682691839619716</v>
      </c>
    </row>
    <row r="13" spans="1:23" ht="14.25" thickTop="1" thickBot="1" x14ac:dyDescent="0.25">
      <c r="A13" s="344" t="s">
        <v>29</v>
      </c>
      <c r="B13" s="357" t="s">
        <v>13</v>
      </c>
      <c r="C13" s="378">
        <v>1406</v>
      </c>
      <c r="D13" s="379">
        <v>1416</v>
      </c>
      <c r="E13" s="380">
        <f t="shared" si="2"/>
        <v>2822</v>
      </c>
      <c r="F13" s="378">
        <v>1288</v>
      </c>
      <c r="G13" s="379">
        <v>1299</v>
      </c>
      <c r="H13" s="380">
        <f t="shared" si="3"/>
        <v>2587</v>
      </c>
      <c r="I13" s="381">
        <f t="shared" si="0"/>
        <v>-8.3274273564847618</v>
      </c>
      <c r="J13" s="344"/>
      <c r="L13" s="361" t="s">
        <v>13</v>
      </c>
      <c r="M13" s="382">
        <v>226472</v>
      </c>
      <c r="N13" s="499">
        <v>225969</v>
      </c>
      <c r="O13" s="169">
        <f t="shared" si="9"/>
        <v>452441</v>
      </c>
      <c r="P13" s="140">
        <v>29</v>
      </c>
      <c r="Q13" s="169">
        <f t="shared" si="4"/>
        <v>452470</v>
      </c>
      <c r="R13" s="382">
        <v>192337</v>
      </c>
      <c r="S13" s="499">
        <v>205947</v>
      </c>
      <c r="T13" s="169">
        <f t="shared" si="10"/>
        <v>398284</v>
      </c>
      <c r="U13" s="140">
        <v>0</v>
      </c>
      <c r="V13" s="169">
        <f t="shared" si="5"/>
        <v>398284</v>
      </c>
      <c r="W13" s="384">
        <f t="shared" si="1"/>
        <v>-11.975600592304458</v>
      </c>
    </row>
    <row r="14" spans="1:23" ht="14.25" thickTop="1" thickBot="1" x14ac:dyDescent="0.25">
      <c r="A14" s="344" t="s">
        <v>29</v>
      </c>
      <c r="B14" s="126" t="s">
        <v>66</v>
      </c>
      <c r="C14" s="388">
        <f>+C12+C13</f>
        <v>4870</v>
      </c>
      <c r="D14" s="389">
        <f t="shared" ref="D14:H14" si="11">+D12+D13</f>
        <v>4918</v>
      </c>
      <c r="E14" s="390">
        <f t="shared" si="11"/>
        <v>9788</v>
      </c>
      <c r="F14" s="388">
        <f t="shared" si="11"/>
        <v>5018</v>
      </c>
      <c r="G14" s="389">
        <f t="shared" si="11"/>
        <v>5029</v>
      </c>
      <c r="H14" s="390">
        <f t="shared" si="11"/>
        <v>10047</v>
      </c>
      <c r="I14" s="130">
        <f t="shared" ref="I14" si="12">IF(E14=0,0,((H14/E14)-1)*100)</f>
        <v>2.6460972619534173</v>
      </c>
      <c r="J14" s="344"/>
      <c r="L14" s="41" t="s">
        <v>66</v>
      </c>
      <c r="M14" s="45">
        <f>+M12+M13</f>
        <v>743052</v>
      </c>
      <c r="N14" s="43">
        <f t="shared" ref="N14:V14" si="13">+N12+N13</f>
        <v>714970</v>
      </c>
      <c r="O14" s="170">
        <f t="shared" si="13"/>
        <v>1458022</v>
      </c>
      <c r="P14" s="43">
        <f t="shared" si="13"/>
        <v>1031</v>
      </c>
      <c r="Q14" s="170">
        <f t="shared" si="13"/>
        <v>1459053</v>
      </c>
      <c r="R14" s="45">
        <f t="shared" si="13"/>
        <v>735623</v>
      </c>
      <c r="S14" s="43">
        <f t="shared" si="13"/>
        <v>728313</v>
      </c>
      <c r="T14" s="170">
        <f t="shared" si="13"/>
        <v>1463936</v>
      </c>
      <c r="U14" s="43">
        <f t="shared" si="13"/>
        <v>0</v>
      </c>
      <c r="V14" s="170">
        <f t="shared" si="13"/>
        <v>1463936</v>
      </c>
      <c r="W14" s="46">
        <f t="shared" ref="W14" si="14">IF(Q14=0,0,((V14/Q14)-1)*100)</f>
        <v>0.33466913127899733</v>
      </c>
    </row>
    <row r="15" spans="1:23" ht="13.5" thickTop="1" x14ac:dyDescent="0.2">
      <c r="A15" s="344" t="s">
        <v>29</v>
      </c>
      <c r="B15" s="357" t="s">
        <v>14</v>
      </c>
      <c r="C15" s="378">
        <v>1275</v>
      </c>
      <c r="D15" s="379">
        <v>1293</v>
      </c>
      <c r="E15" s="380">
        <f>+C15+D15</f>
        <v>2568</v>
      </c>
      <c r="F15" s="378"/>
      <c r="G15" s="379"/>
      <c r="H15" s="380"/>
      <c r="I15" s="381"/>
      <c r="J15" s="344"/>
      <c r="L15" s="361" t="s">
        <v>14</v>
      </c>
      <c r="M15" s="383">
        <v>206544</v>
      </c>
      <c r="N15" s="474">
        <v>216345</v>
      </c>
      <c r="O15" s="172">
        <f>+M15+N15</f>
        <v>422889</v>
      </c>
      <c r="P15" s="140">
        <v>27</v>
      </c>
      <c r="Q15" s="169">
        <f>+O15+P15</f>
        <v>422916</v>
      </c>
      <c r="R15" s="383"/>
      <c r="S15" s="474"/>
      <c r="T15" s="172"/>
      <c r="U15" s="140"/>
      <c r="V15" s="169"/>
      <c r="W15" s="384"/>
    </row>
    <row r="16" spans="1:23" ht="13.5" thickBot="1" x14ac:dyDescent="0.25">
      <c r="A16" s="391" t="s">
        <v>29</v>
      </c>
      <c r="B16" s="357" t="s">
        <v>15</v>
      </c>
      <c r="C16" s="378">
        <v>1366</v>
      </c>
      <c r="D16" s="379">
        <v>1372</v>
      </c>
      <c r="E16" s="380">
        <f>+C16+D16</f>
        <v>2738</v>
      </c>
      <c r="F16" s="378"/>
      <c r="G16" s="379"/>
      <c r="H16" s="380"/>
      <c r="I16" s="381"/>
      <c r="J16" s="391"/>
      <c r="L16" s="361" t="s">
        <v>15</v>
      </c>
      <c r="M16" s="383">
        <v>203776</v>
      </c>
      <c r="N16" s="474">
        <v>208293</v>
      </c>
      <c r="O16" s="475">
        <f>+M16+N16</f>
        <v>412069</v>
      </c>
      <c r="P16" s="484">
        <v>315</v>
      </c>
      <c r="Q16" s="169">
        <f>+O16+P16</f>
        <v>412384</v>
      </c>
      <c r="R16" s="383"/>
      <c r="S16" s="474"/>
      <c r="T16" s="475"/>
      <c r="U16" s="484"/>
      <c r="V16" s="169"/>
      <c r="W16" s="384"/>
    </row>
    <row r="17" spans="1:23" ht="14.25" thickTop="1" thickBot="1" x14ac:dyDescent="0.25">
      <c r="A17" s="344" t="s">
        <v>29</v>
      </c>
      <c r="B17" s="126" t="s">
        <v>61</v>
      </c>
      <c r="C17" s="388">
        <f>+C13+C15+C16</f>
        <v>4047</v>
      </c>
      <c r="D17" s="389">
        <f t="shared" ref="D17:E17" si="15">+D13+D15+D16</f>
        <v>4081</v>
      </c>
      <c r="E17" s="390">
        <f t="shared" si="15"/>
        <v>8128</v>
      </c>
      <c r="F17" s="388"/>
      <c r="G17" s="389"/>
      <c r="H17" s="390"/>
      <c r="I17" s="130"/>
      <c r="J17" s="344"/>
      <c r="L17" s="41" t="s">
        <v>61</v>
      </c>
      <c r="M17" s="43">
        <f t="shared" ref="M17:Q17" si="16">+M13+M15+M16</f>
        <v>636792</v>
      </c>
      <c r="N17" s="472">
        <f t="shared" si="16"/>
        <v>650607</v>
      </c>
      <c r="O17" s="481">
        <f t="shared" si="16"/>
        <v>1287399</v>
      </c>
      <c r="P17" s="485">
        <f t="shared" si="16"/>
        <v>371</v>
      </c>
      <c r="Q17" s="170">
        <f t="shared" si="16"/>
        <v>1287770</v>
      </c>
      <c r="R17" s="43"/>
      <c r="S17" s="472"/>
      <c r="T17" s="481"/>
      <c r="U17" s="485"/>
      <c r="V17" s="170"/>
      <c r="W17" s="46"/>
    </row>
    <row r="18" spans="1:23" ht="13.5" thickTop="1" x14ac:dyDescent="0.2">
      <c r="A18" s="344" t="s">
        <v>29</v>
      </c>
      <c r="B18" s="357" t="s">
        <v>16</v>
      </c>
      <c r="C18" s="378">
        <v>1220</v>
      </c>
      <c r="D18" s="379">
        <v>1221</v>
      </c>
      <c r="E18" s="380">
        <f t="shared" ref="E18" si="17">+C18+D18</f>
        <v>2441</v>
      </c>
      <c r="F18" s="378"/>
      <c r="G18" s="379"/>
      <c r="H18" s="380"/>
      <c r="I18" s="381"/>
      <c r="J18" s="391"/>
      <c r="L18" s="361" t="s">
        <v>16</v>
      </c>
      <c r="M18" s="383">
        <v>188656</v>
      </c>
      <c r="N18" s="474">
        <v>184031</v>
      </c>
      <c r="O18" s="475">
        <f t="shared" ref="O18" si="18">+M18+N18</f>
        <v>372687</v>
      </c>
      <c r="P18" s="484">
        <v>0</v>
      </c>
      <c r="Q18" s="169">
        <f t="shared" ref="Q18" si="19">+O18+P18</f>
        <v>372687</v>
      </c>
      <c r="R18" s="383"/>
      <c r="S18" s="474"/>
      <c r="T18" s="475"/>
      <c r="U18" s="484"/>
      <c r="V18" s="169"/>
      <c r="W18" s="384"/>
    </row>
    <row r="19" spans="1:23" x14ac:dyDescent="0.2">
      <c r="A19" s="344" t="s">
        <v>29</v>
      </c>
      <c r="B19" s="357" t="s">
        <v>17</v>
      </c>
      <c r="C19" s="378">
        <v>1191</v>
      </c>
      <c r="D19" s="379">
        <v>1190</v>
      </c>
      <c r="E19" s="380">
        <f>+C19+D19</f>
        <v>2381</v>
      </c>
      <c r="F19" s="378"/>
      <c r="G19" s="379"/>
      <c r="H19" s="380"/>
      <c r="I19" s="381"/>
      <c r="L19" s="361" t="s">
        <v>17</v>
      </c>
      <c r="M19" s="383">
        <v>165781</v>
      </c>
      <c r="N19" s="474">
        <v>166576</v>
      </c>
      <c r="O19" s="475">
        <f>+M19+N19</f>
        <v>332357</v>
      </c>
      <c r="P19" s="487">
        <v>152</v>
      </c>
      <c r="Q19" s="169">
        <f>+O19+P19</f>
        <v>332509</v>
      </c>
      <c r="R19" s="383"/>
      <c r="S19" s="474"/>
      <c r="T19" s="475"/>
      <c r="U19" s="487"/>
      <c r="V19" s="169"/>
      <c r="W19" s="384"/>
    </row>
    <row r="20" spans="1:23" ht="13.5" thickBot="1" x14ac:dyDescent="0.25">
      <c r="A20" s="392" t="s">
        <v>29</v>
      </c>
      <c r="B20" s="357" t="s">
        <v>18</v>
      </c>
      <c r="C20" s="378">
        <v>1233</v>
      </c>
      <c r="D20" s="379">
        <v>1238</v>
      </c>
      <c r="E20" s="380">
        <f>+C20+D20</f>
        <v>2471</v>
      </c>
      <c r="F20" s="378"/>
      <c r="G20" s="379"/>
      <c r="H20" s="380"/>
      <c r="I20" s="381"/>
      <c r="J20" s="393"/>
      <c r="L20" s="361" t="s">
        <v>18</v>
      </c>
      <c r="M20" s="383">
        <v>183959</v>
      </c>
      <c r="N20" s="474">
        <v>177761</v>
      </c>
      <c r="O20" s="475">
        <f>+M20+N20</f>
        <v>361720</v>
      </c>
      <c r="P20" s="484">
        <v>0</v>
      </c>
      <c r="Q20" s="169">
        <f>+O20+P20</f>
        <v>361720</v>
      </c>
      <c r="R20" s="383"/>
      <c r="S20" s="474"/>
      <c r="T20" s="475"/>
      <c r="U20" s="484"/>
      <c r="V20" s="169"/>
      <c r="W20" s="384"/>
    </row>
    <row r="21" spans="1:23" ht="15.75" customHeight="1" thickTop="1" thickBot="1" x14ac:dyDescent="0.25">
      <c r="A21" s="394" t="s">
        <v>29</v>
      </c>
      <c r="B21" s="133" t="s">
        <v>19</v>
      </c>
      <c r="C21" s="388">
        <f t="shared" ref="C21:E21" si="20">+C18+C19+C20</f>
        <v>3644</v>
      </c>
      <c r="D21" s="395">
        <f t="shared" si="20"/>
        <v>3649</v>
      </c>
      <c r="E21" s="396">
        <f t="shared" si="20"/>
        <v>7293</v>
      </c>
      <c r="F21" s="388"/>
      <c r="G21" s="395"/>
      <c r="H21" s="396"/>
      <c r="I21" s="130"/>
      <c r="J21" s="394"/>
      <c r="K21" s="397"/>
      <c r="L21" s="47" t="s">
        <v>19</v>
      </c>
      <c r="M21" s="49">
        <f t="shared" ref="M21:Q21" si="21">+M18+M19+M20</f>
        <v>538396</v>
      </c>
      <c r="N21" s="473">
        <f t="shared" si="21"/>
        <v>528368</v>
      </c>
      <c r="O21" s="477">
        <f t="shared" si="21"/>
        <v>1066764</v>
      </c>
      <c r="P21" s="486">
        <f t="shared" si="21"/>
        <v>152</v>
      </c>
      <c r="Q21" s="171">
        <f t="shared" si="21"/>
        <v>1066916</v>
      </c>
      <c r="R21" s="49"/>
      <c r="S21" s="473"/>
      <c r="T21" s="477"/>
      <c r="U21" s="486"/>
      <c r="V21" s="171"/>
      <c r="W21" s="50"/>
    </row>
    <row r="22" spans="1:23" ht="13.5" thickTop="1" x14ac:dyDescent="0.2">
      <c r="A22" s="344" t="s">
        <v>29</v>
      </c>
      <c r="B22" s="357" t="s">
        <v>20</v>
      </c>
      <c r="C22" s="378">
        <v>1366</v>
      </c>
      <c r="D22" s="379">
        <v>1367</v>
      </c>
      <c r="E22" s="398">
        <f>+C22+D22</f>
        <v>2733</v>
      </c>
      <c r="F22" s="378"/>
      <c r="G22" s="379"/>
      <c r="H22" s="398"/>
      <c r="I22" s="381"/>
      <c r="J22" s="391"/>
      <c r="L22" s="361" t="s">
        <v>21</v>
      </c>
      <c r="M22" s="383">
        <v>209483</v>
      </c>
      <c r="N22" s="474">
        <v>202778</v>
      </c>
      <c r="O22" s="475">
        <f>+M22+N22</f>
        <v>412261</v>
      </c>
      <c r="P22" s="484">
        <v>0</v>
      </c>
      <c r="Q22" s="169">
        <f>+O22+P22</f>
        <v>412261</v>
      </c>
      <c r="R22" s="383"/>
      <c r="S22" s="474"/>
      <c r="T22" s="475"/>
      <c r="U22" s="484"/>
      <c r="V22" s="169"/>
      <c r="W22" s="384"/>
    </row>
    <row r="23" spans="1:23" x14ac:dyDescent="0.2">
      <c r="A23" s="344" t="s">
        <v>29</v>
      </c>
      <c r="B23" s="357" t="s">
        <v>22</v>
      </c>
      <c r="C23" s="378">
        <v>1381</v>
      </c>
      <c r="D23" s="379">
        <v>1379</v>
      </c>
      <c r="E23" s="399">
        <f>+C23+D23</f>
        <v>2760</v>
      </c>
      <c r="F23" s="378"/>
      <c r="G23" s="379"/>
      <c r="H23" s="399"/>
      <c r="I23" s="381"/>
      <c r="J23" s="391"/>
      <c r="L23" s="361" t="s">
        <v>22</v>
      </c>
      <c r="M23" s="383">
        <v>209139</v>
      </c>
      <c r="N23" s="474">
        <v>208517</v>
      </c>
      <c r="O23" s="475">
        <f>+M23+N23</f>
        <v>417656</v>
      </c>
      <c r="P23" s="484">
        <v>0</v>
      </c>
      <c r="Q23" s="169">
        <f>+O23+P23</f>
        <v>417656</v>
      </c>
      <c r="R23" s="383"/>
      <c r="S23" s="474"/>
      <c r="T23" s="475"/>
      <c r="U23" s="484"/>
      <c r="V23" s="169"/>
      <c r="W23" s="384"/>
    </row>
    <row r="24" spans="1:23" ht="13.5" thickBot="1" x14ac:dyDescent="0.25">
      <c r="A24" s="344" t="s">
        <v>29</v>
      </c>
      <c r="B24" s="357" t="s">
        <v>23</v>
      </c>
      <c r="C24" s="378">
        <v>1288</v>
      </c>
      <c r="D24" s="400">
        <v>1288</v>
      </c>
      <c r="E24" s="401">
        <f t="shared" ref="E24" si="22">+C24+D24</f>
        <v>2576</v>
      </c>
      <c r="F24" s="378"/>
      <c r="G24" s="400"/>
      <c r="H24" s="401"/>
      <c r="I24" s="402"/>
      <c r="J24" s="391"/>
      <c r="L24" s="361" t="s">
        <v>23</v>
      </c>
      <c r="M24" s="383">
        <v>179796</v>
      </c>
      <c r="N24" s="474">
        <v>174381</v>
      </c>
      <c r="O24" s="475">
        <f t="shared" ref="O24" si="23">+M24+N24</f>
        <v>354177</v>
      </c>
      <c r="P24" s="484">
        <v>0</v>
      </c>
      <c r="Q24" s="169">
        <f t="shared" ref="Q24" si="24">+O24+P24</f>
        <v>354177</v>
      </c>
      <c r="R24" s="383"/>
      <c r="S24" s="474"/>
      <c r="T24" s="475"/>
      <c r="U24" s="484"/>
      <c r="V24" s="169"/>
      <c r="W24" s="384"/>
    </row>
    <row r="25" spans="1:23" ht="14.25" thickTop="1" thickBot="1" x14ac:dyDescent="0.25">
      <c r="A25" s="344" t="s">
        <v>29</v>
      </c>
      <c r="B25" s="126" t="s">
        <v>40</v>
      </c>
      <c r="C25" s="388">
        <f>+C22+C23+C24</f>
        <v>4035</v>
      </c>
      <c r="D25" s="388">
        <f t="shared" ref="D25:E25" si="25">+D22+D23+D24</f>
        <v>4034</v>
      </c>
      <c r="E25" s="388">
        <f t="shared" si="25"/>
        <v>8069</v>
      </c>
      <c r="F25" s="388"/>
      <c r="G25" s="388"/>
      <c r="H25" s="388"/>
      <c r="I25" s="130"/>
      <c r="J25" s="344"/>
      <c r="L25" s="470" t="s">
        <v>40</v>
      </c>
      <c r="M25" s="43">
        <f t="shared" ref="M25:Q25" si="26">+M22+M23+M24</f>
        <v>598418</v>
      </c>
      <c r="N25" s="472">
        <f t="shared" si="26"/>
        <v>585676</v>
      </c>
      <c r="O25" s="481">
        <f t="shared" si="26"/>
        <v>1184094</v>
      </c>
      <c r="P25" s="485">
        <f t="shared" si="26"/>
        <v>0</v>
      </c>
      <c r="Q25" s="170">
        <f t="shared" si="26"/>
        <v>1184094</v>
      </c>
      <c r="R25" s="43"/>
      <c r="S25" s="472"/>
      <c r="T25" s="481"/>
      <c r="U25" s="485"/>
      <c r="V25" s="170"/>
      <c r="W25" s="46"/>
    </row>
    <row r="26" spans="1:23" ht="14.25" thickTop="1" thickBot="1" x14ac:dyDescent="0.25">
      <c r="A26" s="344" t="s">
        <v>29</v>
      </c>
      <c r="B26" s="126" t="s">
        <v>63</v>
      </c>
      <c r="C26" s="388">
        <f t="shared" ref="C26:E26" si="27">+C12+C17+C21+C25</f>
        <v>15190</v>
      </c>
      <c r="D26" s="389">
        <f t="shared" si="27"/>
        <v>15266</v>
      </c>
      <c r="E26" s="403">
        <f t="shared" si="27"/>
        <v>30456</v>
      </c>
      <c r="F26" s="388"/>
      <c r="G26" s="389"/>
      <c r="H26" s="403"/>
      <c r="I26" s="130"/>
      <c r="J26" s="344"/>
      <c r="L26" s="470" t="s">
        <v>63</v>
      </c>
      <c r="M26" s="43">
        <f t="shared" ref="M26:Q26" si="28">+M12+M17+M21+M25</f>
        <v>2290186</v>
      </c>
      <c r="N26" s="472">
        <f t="shared" si="28"/>
        <v>2253652</v>
      </c>
      <c r="O26" s="476">
        <f t="shared" si="28"/>
        <v>4543838</v>
      </c>
      <c r="P26" s="485">
        <f t="shared" si="28"/>
        <v>1525</v>
      </c>
      <c r="Q26" s="302">
        <f t="shared" si="28"/>
        <v>4545363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404" t="s">
        <v>60</v>
      </c>
      <c r="C27" s="405"/>
      <c r="D27" s="405"/>
      <c r="E27" s="405"/>
      <c r="F27" s="405"/>
      <c r="G27" s="405"/>
      <c r="H27" s="405"/>
      <c r="I27" s="405"/>
      <c r="J27" s="405"/>
      <c r="L27" s="406" t="s">
        <v>60</v>
      </c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44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44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347"/>
      <c r="C30" s="405"/>
      <c r="D30" s="405"/>
      <c r="E30" s="405"/>
      <c r="F30" s="405"/>
      <c r="G30" s="405"/>
      <c r="H30" s="405"/>
      <c r="I30" s="349"/>
      <c r="J30" s="344"/>
      <c r="L30" s="350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2"/>
    </row>
    <row r="31" spans="1:23" ht="13.5" customHeight="1" thickTop="1" thickBot="1" x14ac:dyDescent="0.25">
      <c r="B31" s="353"/>
      <c r="C31" s="753" t="s">
        <v>64</v>
      </c>
      <c r="D31" s="754"/>
      <c r="E31" s="755"/>
      <c r="F31" s="753" t="s">
        <v>65</v>
      </c>
      <c r="G31" s="754"/>
      <c r="H31" s="755"/>
      <c r="I31" s="354" t="s">
        <v>2</v>
      </c>
      <c r="J31" s="344"/>
      <c r="L31" s="355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356" t="s">
        <v>2</v>
      </c>
    </row>
    <row r="32" spans="1:23" ht="13.5" thickTop="1" x14ac:dyDescent="0.2">
      <c r="B32" s="357" t="s">
        <v>3</v>
      </c>
      <c r="C32" s="358"/>
      <c r="D32" s="359"/>
      <c r="E32" s="109"/>
      <c r="F32" s="358"/>
      <c r="G32" s="359"/>
      <c r="H32" s="109"/>
      <c r="I32" s="360" t="s">
        <v>4</v>
      </c>
      <c r="J32" s="344"/>
      <c r="L32" s="361" t="s">
        <v>3</v>
      </c>
      <c r="M32" s="362"/>
      <c r="N32" s="350"/>
      <c r="O32" s="16"/>
      <c r="P32" s="17"/>
      <c r="Q32" s="20"/>
      <c r="R32" s="362"/>
      <c r="S32" s="350"/>
      <c r="T32" s="16"/>
      <c r="U32" s="17"/>
      <c r="V32" s="20"/>
      <c r="W32" s="363" t="s">
        <v>4</v>
      </c>
    </row>
    <row r="33" spans="1:23" ht="13.5" thickBot="1" x14ac:dyDescent="0.25">
      <c r="B33" s="364"/>
      <c r="C33" s="365" t="s">
        <v>5</v>
      </c>
      <c r="D33" s="366" t="s">
        <v>6</v>
      </c>
      <c r="E33" s="504" t="s">
        <v>7</v>
      </c>
      <c r="F33" s="365" t="s">
        <v>5</v>
      </c>
      <c r="G33" s="366" t="s">
        <v>6</v>
      </c>
      <c r="H33" s="114" t="s">
        <v>7</v>
      </c>
      <c r="I33" s="367"/>
      <c r="J33" s="344"/>
      <c r="L33" s="368"/>
      <c r="M33" s="369" t="s">
        <v>8</v>
      </c>
      <c r="N33" s="370" t="s">
        <v>9</v>
      </c>
      <c r="O33" s="25" t="s">
        <v>31</v>
      </c>
      <c r="P33" s="368" t="s">
        <v>32</v>
      </c>
      <c r="Q33" s="25" t="s">
        <v>7</v>
      </c>
      <c r="R33" s="369" t="s">
        <v>8</v>
      </c>
      <c r="S33" s="370" t="s">
        <v>9</v>
      </c>
      <c r="T33" s="25" t="s">
        <v>31</v>
      </c>
      <c r="U33" s="368" t="s">
        <v>32</v>
      </c>
      <c r="V33" s="25" t="s">
        <v>7</v>
      </c>
      <c r="W33" s="371"/>
    </row>
    <row r="34" spans="1:23" ht="5.25" customHeight="1" thickTop="1" x14ac:dyDescent="0.2">
      <c r="B34" s="357"/>
      <c r="C34" s="372"/>
      <c r="D34" s="373"/>
      <c r="E34" s="118"/>
      <c r="F34" s="372"/>
      <c r="G34" s="373"/>
      <c r="H34" s="118"/>
      <c r="I34" s="374"/>
      <c r="J34" s="344"/>
      <c r="L34" s="361"/>
      <c r="M34" s="375"/>
      <c r="N34" s="376"/>
      <c r="O34" s="31"/>
      <c r="P34" s="32"/>
      <c r="Q34" s="34"/>
      <c r="R34" s="375"/>
      <c r="S34" s="376"/>
      <c r="T34" s="31"/>
      <c r="U34" s="32"/>
      <c r="V34" s="34"/>
      <c r="W34" s="377"/>
    </row>
    <row r="35" spans="1:23" x14ac:dyDescent="0.2">
      <c r="A35" s="344" t="s">
        <v>29</v>
      </c>
      <c r="B35" s="357" t="s">
        <v>10</v>
      </c>
      <c r="C35" s="120">
        <v>1386</v>
      </c>
      <c r="D35" s="122">
        <v>1370</v>
      </c>
      <c r="E35" s="380">
        <f>+C35+D35</f>
        <v>2756</v>
      </c>
      <c r="F35" s="120">
        <v>1148</v>
      </c>
      <c r="G35" s="122">
        <v>1146</v>
      </c>
      <c r="H35" s="380">
        <f>+F35+G35</f>
        <v>2294</v>
      </c>
      <c r="I35" s="381">
        <f t="shared" ref="I35:I40" si="29">IF(E35=0,0,((H35/E35)-1)*100)</f>
        <v>-16.763425253991294</v>
      </c>
      <c r="J35" s="344"/>
      <c r="K35" s="385"/>
      <c r="L35" s="361" t="s">
        <v>10</v>
      </c>
      <c r="M35" s="39">
        <v>192989</v>
      </c>
      <c r="N35" s="37">
        <v>184232</v>
      </c>
      <c r="O35" s="169">
        <f>SUM(M35:N35)</f>
        <v>377221</v>
      </c>
      <c r="P35" s="140">
        <v>283</v>
      </c>
      <c r="Q35" s="169">
        <f>+O35+P35</f>
        <v>377504</v>
      </c>
      <c r="R35" s="39">
        <v>181456</v>
      </c>
      <c r="S35" s="37">
        <v>173812</v>
      </c>
      <c r="T35" s="169">
        <v>355268</v>
      </c>
      <c r="U35" s="140">
        <v>0</v>
      </c>
      <c r="V35" s="169">
        <f>+T35+U35</f>
        <v>355268</v>
      </c>
      <c r="W35" s="384">
        <f t="shared" ref="W35:W40" si="30">IF(Q35=0,0,((V35/Q35)-1)*100)</f>
        <v>-5.8902687123845059</v>
      </c>
    </row>
    <row r="36" spans="1:23" x14ac:dyDescent="0.2">
      <c r="A36" s="344" t="s">
        <v>29</v>
      </c>
      <c r="B36" s="357" t="s">
        <v>11</v>
      </c>
      <c r="C36" s="120">
        <v>1271</v>
      </c>
      <c r="D36" s="122">
        <v>1266</v>
      </c>
      <c r="E36" s="380">
        <f t="shared" ref="E36:E39" si="31">+C36+D36</f>
        <v>2537</v>
      </c>
      <c r="F36" s="120">
        <v>1126</v>
      </c>
      <c r="G36" s="122">
        <v>1125</v>
      </c>
      <c r="H36" s="380">
        <f t="shared" ref="H36:H39" si="32">+F36+G36</f>
        <v>2251</v>
      </c>
      <c r="I36" s="381">
        <f t="shared" si="29"/>
        <v>-11.273157272368939</v>
      </c>
      <c r="J36" s="344"/>
      <c r="K36" s="385"/>
      <c r="L36" s="361" t="s">
        <v>11</v>
      </c>
      <c r="M36" s="39">
        <v>194407</v>
      </c>
      <c r="N36" s="37">
        <v>179363</v>
      </c>
      <c r="O36" s="169">
        <f>SUM(M36:N36)</f>
        <v>373770</v>
      </c>
      <c r="P36" s="140">
        <v>164</v>
      </c>
      <c r="Q36" s="169">
        <f t="shared" ref="Q36:Q39" si="33">+O36+P36</f>
        <v>373934</v>
      </c>
      <c r="R36" s="39">
        <v>181911</v>
      </c>
      <c r="S36" s="37">
        <v>169981</v>
      </c>
      <c r="T36" s="169">
        <v>351892</v>
      </c>
      <c r="U36" s="140">
        <v>0</v>
      </c>
      <c r="V36" s="169">
        <f t="shared" ref="V36:V39" si="34">+T36+U36</f>
        <v>351892</v>
      </c>
      <c r="W36" s="384">
        <f t="shared" si="30"/>
        <v>-5.8946231153091162</v>
      </c>
    </row>
    <row r="37" spans="1:23" ht="13.5" thickBot="1" x14ac:dyDescent="0.25">
      <c r="A37" s="344" t="s">
        <v>29</v>
      </c>
      <c r="B37" s="364" t="s">
        <v>12</v>
      </c>
      <c r="C37" s="124">
        <v>1328</v>
      </c>
      <c r="D37" s="125">
        <v>1307</v>
      </c>
      <c r="E37" s="380">
        <f t="shared" si="31"/>
        <v>2635</v>
      </c>
      <c r="F37" s="124">
        <v>1161</v>
      </c>
      <c r="G37" s="125">
        <v>1159</v>
      </c>
      <c r="H37" s="380">
        <f t="shared" si="32"/>
        <v>2320</v>
      </c>
      <c r="I37" s="381">
        <f t="shared" si="29"/>
        <v>-11.95445920303605</v>
      </c>
      <c r="J37" s="344"/>
      <c r="K37" s="385"/>
      <c r="L37" s="368" t="s">
        <v>12</v>
      </c>
      <c r="M37" s="39">
        <v>217053</v>
      </c>
      <c r="N37" s="37">
        <v>189292</v>
      </c>
      <c r="O37" s="169">
        <f t="shared" ref="O37" si="35">SUM(M37:N37)</f>
        <v>406345</v>
      </c>
      <c r="P37" s="38">
        <v>0</v>
      </c>
      <c r="Q37" s="172">
        <f t="shared" si="33"/>
        <v>406345</v>
      </c>
      <c r="R37" s="39">
        <v>193316</v>
      </c>
      <c r="S37" s="37">
        <v>171568</v>
      </c>
      <c r="T37" s="169">
        <v>364884</v>
      </c>
      <c r="U37" s="38">
        <v>0</v>
      </c>
      <c r="V37" s="172">
        <f t="shared" si="34"/>
        <v>364884</v>
      </c>
      <c r="W37" s="384">
        <f t="shared" si="30"/>
        <v>-10.203398589868218</v>
      </c>
    </row>
    <row r="38" spans="1:23" ht="14.25" thickTop="1" thickBot="1" x14ac:dyDescent="0.25">
      <c r="A38" s="344" t="s">
        <v>29</v>
      </c>
      <c r="B38" s="126" t="s">
        <v>57</v>
      </c>
      <c r="C38" s="388">
        <f t="shared" ref="C38:D38" si="36">+C35+C36+C37</f>
        <v>3985</v>
      </c>
      <c r="D38" s="389">
        <f t="shared" si="36"/>
        <v>3943</v>
      </c>
      <c r="E38" s="390">
        <f t="shared" si="31"/>
        <v>7928</v>
      </c>
      <c r="F38" s="388">
        <f t="shared" ref="F38:G38" si="37">+F35+F36+F37</f>
        <v>3435</v>
      </c>
      <c r="G38" s="389">
        <f t="shared" si="37"/>
        <v>3430</v>
      </c>
      <c r="H38" s="390">
        <f t="shared" si="32"/>
        <v>6865</v>
      </c>
      <c r="I38" s="130">
        <f t="shared" si="29"/>
        <v>-13.408173562058522</v>
      </c>
      <c r="J38" s="344"/>
      <c r="L38" s="41" t="s">
        <v>57</v>
      </c>
      <c r="M38" s="45">
        <f>+M35+M36+M37</f>
        <v>604449</v>
      </c>
      <c r="N38" s="43">
        <f>+N35+N36+N37</f>
        <v>552887</v>
      </c>
      <c r="O38" s="170">
        <f t="shared" ref="O38:O39" si="38">+M38+N38</f>
        <v>1157336</v>
      </c>
      <c r="P38" s="43">
        <f>+P35+P36+P37</f>
        <v>447</v>
      </c>
      <c r="Q38" s="170">
        <f t="shared" si="33"/>
        <v>1157783</v>
      </c>
      <c r="R38" s="45">
        <f>+R35+R36+R37</f>
        <v>556683</v>
      </c>
      <c r="S38" s="43">
        <f>+S35+S36+S37</f>
        <v>515361</v>
      </c>
      <c r="T38" s="170">
        <f t="shared" ref="T38:T39" si="39">+R38+S38</f>
        <v>1072044</v>
      </c>
      <c r="U38" s="43">
        <f>+U35+U36+U37</f>
        <v>0</v>
      </c>
      <c r="V38" s="170">
        <f t="shared" si="34"/>
        <v>1072044</v>
      </c>
      <c r="W38" s="46">
        <f t="shared" si="30"/>
        <v>-7.4054464437636414</v>
      </c>
    </row>
    <row r="39" spans="1:23" ht="14.25" thickTop="1" thickBot="1" x14ac:dyDescent="0.25">
      <c r="A39" s="344" t="s">
        <v>29</v>
      </c>
      <c r="B39" s="357" t="s">
        <v>13</v>
      </c>
      <c r="C39" s="378">
        <v>1311</v>
      </c>
      <c r="D39" s="379">
        <v>1303</v>
      </c>
      <c r="E39" s="380">
        <f t="shared" si="31"/>
        <v>2614</v>
      </c>
      <c r="F39" s="378">
        <v>1132</v>
      </c>
      <c r="G39" s="379">
        <v>1130</v>
      </c>
      <c r="H39" s="380">
        <f t="shared" si="32"/>
        <v>2262</v>
      </c>
      <c r="I39" s="381">
        <f t="shared" si="29"/>
        <v>-13.465952563121652</v>
      </c>
      <c r="L39" s="361" t="s">
        <v>13</v>
      </c>
      <c r="M39" s="382">
        <v>202373</v>
      </c>
      <c r="N39" s="383">
        <v>204935</v>
      </c>
      <c r="O39" s="169">
        <f t="shared" si="38"/>
        <v>407308</v>
      </c>
      <c r="P39" s="327">
        <v>45</v>
      </c>
      <c r="Q39" s="172">
        <f t="shared" si="33"/>
        <v>407353</v>
      </c>
      <c r="R39" s="382">
        <v>187276</v>
      </c>
      <c r="S39" s="383">
        <v>189874</v>
      </c>
      <c r="T39" s="169">
        <f t="shared" si="39"/>
        <v>377150</v>
      </c>
      <c r="U39" s="327">
        <v>0</v>
      </c>
      <c r="V39" s="172">
        <f t="shared" si="34"/>
        <v>377150</v>
      </c>
      <c r="W39" s="384">
        <f t="shared" si="30"/>
        <v>-7.4144538029669587</v>
      </c>
    </row>
    <row r="40" spans="1:23" ht="14.25" thickTop="1" thickBot="1" x14ac:dyDescent="0.25">
      <c r="A40" s="344" t="s">
        <v>29</v>
      </c>
      <c r="B40" s="126" t="s">
        <v>66</v>
      </c>
      <c r="C40" s="388">
        <f>+C38+C39</f>
        <v>5296</v>
      </c>
      <c r="D40" s="389">
        <f t="shared" ref="D40" si="40">+D38+D39</f>
        <v>5246</v>
      </c>
      <c r="E40" s="390">
        <f t="shared" ref="E40" si="41">+E38+E39</f>
        <v>10542</v>
      </c>
      <c r="F40" s="388">
        <f t="shared" ref="F40" si="42">+F38+F39</f>
        <v>4567</v>
      </c>
      <c r="G40" s="389">
        <f t="shared" ref="G40" si="43">+G38+G39</f>
        <v>4560</v>
      </c>
      <c r="H40" s="390">
        <f t="shared" ref="H40" si="44">+H38+H39</f>
        <v>9127</v>
      </c>
      <c r="I40" s="130">
        <f t="shared" si="29"/>
        <v>-13.422500474293308</v>
      </c>
      <c r="J40" s="344"/>
      <c r="L40" s="41" t="s">
        <v>66</v>
      </c>
      <c r="M40" s="45">
        <f>+M38+M39</f>
        <v>806822</v>
      </c>
      <c r="N40" s="43">
        <f t="shared" ref="N40" si="45">+N38+N39</f>
        <v>757822</v>
      </c>
      <c r="O40" s="170">
        <f t="shared" ref="O40" si="46">+O38+O39</f>
        <v>1564644</v>
      </c>
      <c r="P40" s="43">
        <f t="shared" ref="P40" si="47">+P38+P39</f>
        <v>492</v>
      </c>
      <c r="Q40" s="170">
        <f t="shared" ref="Q40" si="48">+Q38+Q39</f>
        <v>1565136</v>
      </c>
      <c r="R40" s="45">
        <f t="shared" ref="R40" si="49">+R38+R39</f>
        <v>743959</v>
      </c>
      <c r="S40" s="43">
        <f t="shared" ref="S40" si="50">+S38+S39</f>
        <v>705235</v>
      </c>
      <c r="T40" s="170">
        <f t="shared" ref="T40" si="51">+T38+T39</f>
        <v>1449194</v>
      </c>
      <c r="U40" s="43">
        <f t="shared" ref="U40" si="52">+U38+U39</f>
        <v>0</v>
      </c>
      <c r="V40" s="170">
        <f t="shared" ref="V40" si="53">+V38+V39</f>
        <v>1449194</v>
      </c>
      <c r="W40" s="46">
        <f t="shared" si="30"/>
        <v>-7.4077907606751143</v>
      </c>
    </row>
    <row r="41" spans="1:23" ht="13.5" thickTop="1" x14ac:dyDescent="0.2">
      <c r="A41" s="344" t="s">
        <v>29</v>
      </c>
      <c r="B41" s="357" t="s">
        <v>14</v>
      </c>
      <c r="C41" s="378">
        <v>1208</v>
      </c>
      <c r="D41" s="379">
        <v>1191</v>
      </c>
      <c r="E41" s="380">
        <f>+C41+D41</f>
        <v>2399</v>
      </c>
      <c r="F41" s="378"/>
      <c r="G41" s="379"/>
      <c r="H41" s="380"/>
      <c r="I41" s="381"/>
      <c r="J41" s="344"/>
      <c r="L41" s="361" t="s">
        <v>14</v>
      </c>
      <c r="M41" s="382">
        <v>201395</v>
      </c>
      <c r="N41" s="383">
        <v>194336</v>
      </c>
      <c r="O41" s="169">
        <f>+M41+N41</f>
        <v>395731</v>
      </c>
      <c r="P41" s="327">
        <v>0</v>
      </c>
      <c r="Q41" s="172">
        <f>+O41+P41</f>
        <v>395731</v>
      </c>
      <c r="R41" s="382"/>
      <c r="S41" s="383"/>
      <c r="T41" s="169"/>
      <c r="U41" s="327"/>
      <c r="V41" s="172"/>
      <c r="W41" s="384"/>
    </row>
    <row r="42" spans="1:23" ht="13.5" thickBot="1" x14ac:dyDescent="0.25">
      <c r="A42" s="344" t="s">
        <v>29</v>
      </c>
      <c r="B42" s="357" t="s">
        <v>15</v>
      </c>
      <c r="C42" s="378">
        <v>1363</v>
      </c>
      <c r="D42" s="379">
        <v>1355</v>
      </c>
      <c r="E42" s="380">
        <f t="shared" ref="E42" si="54">+C42+D42</f>
        <v>2718</v>
      </c>
      <c r="F42" s="378"/>
      <c r="G42" s="379"/>
      <c r="H42" s="380"/>
      <c r="I42" s="381"/>
      <c r="J42" s="344"/>
      <c r="L42" s="361" t="s">
        <v>15</v>
      </c>
      <c r="M42" s="382">
        <v>206053</v>
      </c>
      <c r="N42" s="383">
        <v>206231</v>
      </c>
      <c r="O42" s="169">
        <f>+M42+N42</f>
        <v>412284</v>
      </c>
      <c r="P42" s="327">
        <v>0</v>
      </c>
      <c r="Q42" s="172">
        <f>+O42+P42</f>
        <v>412284</v>
      </c>
      <c r="R42" s="382"/>
      <c r="S42" s="383"/>
      <c r="T42" s="169"/>
      <c r="U42" s="327"/>
      <c r="V42" s="172"/>
      <c r="W42" s="384"/>
    </row>
    <row r="43" spans="1:23" ht="14.25" thickTop="1" thickBot="1" x14ac:dyDescent="0.25">
      <c r="A43" s="344" t="s">
        <v>29</v>
      </c>
      <c r="B43" s="126" t="s">
        <v>61</v>
      </c>
      <c r="C43" s="388">
        <f t="shared" ref="C43:E43" si="55">+C39+C41+C42</f>
        <v>3882</v>
      </c>
      <c r="D43" s="389">
        <f t="shared" si="55"/>
        <v>3849</v>
      </c>
      <c r="E43" s="390">
        <f t="shared" si="55"/>
        <v>7731</v>
      </c>
      <c r="F43" s="388"/>
      <c r="G43" s="389"/>
      <c r="H43" s="390"/>
      <c r="I43" s="130"/>
      <c r="J43" s="344"/>
      <c r="L43" s="41" t="s">
        <v>61</v>
      </c>
      <c r="M43" s="43">
        <f t="shared" ref="M43:Q43" si="56">+M39+M41+M42</f>
        <v>609821</v>
      </c>
      <c r="N43" s="472">
        <f t="shared" si="56"/>
        <v>605502</v>
      </c>
      <c r="O43" s="481">
        <f t="shared" si="56"/>
        <v>1215323</v>
      </c>
      <c r="P43" s="485">
        <f t="shared" si="56"/>
        <v>45</v>
      </c>
      <c r="Q43" s="170">
        <f t="shared" si="56"/>
        <v>1215368</v>
      </c>
      <c r="R43" s="43"/>
      <c r="S43" s="472"/>
      <c r="T43" s="481"/>
      <c r="U43" s="485"/>
      <c r="V43" s="170"/>
      <c r="W43" s="46"/>
    </row>
    <row r="44" spans="1:23" ht="13.5" thickTop="1" x14ac:dyDescent="0.2">
      <c r="A44" s="344" t="s">
        <v>29</v>
      </c>
      <c r="B44" s="357" t="s">
        <v>16</v>
      </c>
      <c r="C44" s="378">
        <v>1304</v>
      </c>
      <c r="D44" s="379">
        <v>1302</v>
      </c>
      <c r="E44" s="380">
        <f t="shared" ref="E44" si="57">+C44+D44</f>
        <v>2606</v>
      </c>
      <c r="F44" s="378"/>
      <c r="G44" s="379"/>
      <c r="H44" s="380"/>
      <c r="I44" s="381"/>
      <c r="J44" s="391"/>
      <c r="L44" s="361" t="s">
        <v>16</v>
      </c>
      <c r="M44" s="382">
        <v>202950</v>
      </c>
      <c r="N44" s="383">
        <v>196801</v>
      </c>
      <c r="O44" s="169">
        <f t="shared" ref="O44" si="58">+M44+N44</f>
        <v>399751</v>
      </c>
      <c r="P44" s="140">
        <v>173</v>
      </c>
      <c r="Q44" s="269">
        <f t="shared" ref="Q44" si="59">+O44+P44</f>
        <v>399924</v>
      </c>
      <c r="R44" s="382"/>
      <c r="S44" s="383"/>
      <c r="T44" s="169"/>
      <c r="U44" s="140"/>
      <c r="V44" s="269"/>
      <c r="W44" s="384"/>
    </row>
    <row r="45" spans="1:23" x14ac:dyDescent="0.2">
      <c r="A45" s="344" t="s">
        <v>29</v>
      </c>
      <c r="B45" s="357" t="s">
        <v>17</v>
      </c>
      <c r="C45" s="378">
        <v>1308</v>
      </c>
      <c r="D45" s="379">
        <v>1309</v>
      </c>
      <c r="E45" s="380">
        <f>+C45+D45</f>
        <v>2617</v>
      </c>
      <c r="F45" s="378"/>
      <c r="G45" s="379"/>
      <c r="H45" s="380"/>
      <c r="I45" s="381"/>
      <c r="J45" s="344"/>
      <c r="L45" s="361" t="s">
        <v>17</v>
      </c>
      <c r="M45" s="382">
        <v>177906</v>
      </c>
      <c r="N45" s="383">
        <v>187175</v>
      </c>
      <c r="O45" s="169">
        <f>+M45+N45</f>
        <v>365081</v>
      </c>
      <c r="P45" s="140">
        <v>0</v>
      </c>
      <c r="Q45" s="169">
        <f>+O45+P45</f>
        <v>365081</v>
      </c>
      <c r="R45" s="382"/>
      <c r="S45" s="383"/>
      <c r="T45" s="169"/>
      <c r="U45" s="140"/>
      <c r="V45" s="169"/>
      <c r="W45" s="384"/>
    </row>
    <row r="46" spans="1:23" ht="13.5" thickBot="1" x14ac:dyDescent="0.25">
      <c r="A46" s="344" t="s">
        <v>29</v>
      </c>
      <c r="B46" s="357" t="s">
        <v>18</v>
      </c>
      <c r="C46" s="378">
        <v>1244</v>
      </c>
      <c r="D46" s="379">
        <v>1242</v>
      </c>
      <c r="E46" s="380">
        <f>+C46+D46</f>
        <v>2486</v>
      </c>
      <c r="F46" s="378"/>
      <c r="G46" s="379"/>
      <c r="H46" s="380"/>
      <c r="I46" s="381"/>
      <c r="J46" s="344"/>
      <c r="L46" s="361" t="s">
        <v>18</v>
      </c>
      <c r="M46" s="383">
        <v>177015</v>
      </c>
      <c r="N46" s="474">
        <v>173837</v>
      </c>
      <c r="O46" s="172">
        <f>+M46+N46</f>
        <v>350852</v>
      </c>
      <c r="P46" s="140">
        <v>337</v>
      </c>
      <c r="Q46" s="169">
        <f>+O46+P46</f>
        <v>351189</v>
      </c>
      <c r="R46" s="383"/>
      <c r="S46" s="474"/>
      <c r="T46" s="172"/>
      <c r="U46" s="140"/>
      <c r="V46" s="169"/>
      <c r="W46" s="384"/>
    </row>
    <row r="47" spans="1:23" ht="15.75" customHeight="1" thickTop="1" thickBot="1" x14ac:dyDescent="0.25">
      <c r="A47" s="394" t="s">
        <v>29</v>
      </c>
      <c r="B47" s="133" t="s">
        <v>19</v>
      </c>
      <c r="C47" s="388">
        <f t="shared" ref="C47:E47" si="60">+C44+C45+C46</f>
        <v>3856</v>
      </c>
      <c r="D47" s="395">
        <f t="shared" si="60"/>
        <v>3853</v>
      </c>
      <c r="E47" s="396">
        <f t="shared" si="60"/>
        <v>7709</v>
      </c>
      <c r="F47" s="388"/>
      <c r="G47" s="395"/>
      <c r="H47" s="396"/>
      <c r="I47" s="130"/>
      <c r="J47" s="394"/>
      <c r="K47" s="397"/>
      <c r="L47" s="47" t="s">
        <v>19</v>
      </c>
      <c r="M47" s="49">
        <f t="shared" ref="M47:Q47" si="61">+M44+M45+M46</f>
        <v>557871</v>
      </c>
      <c r="N47" s="473">
        <f t="shared" si="61"/>
        <v>557813</v>
      </c>
      <c r="O47" s="477">
        <f t="shared" si="61"/>
        <v>1115684</v>
      </c>
      <c r="P47" s="486">
        <f t="shared" si="61"/>
        <v>510</v>
      </c>
      <c r="Q47" s="171">
        <f t="shared" si="61"/>
        <v>1116194</v>
      </c>
      <c r="R47" s="49"/>
      <c r="S47" s="473"/>
      <c r="T47" s="477"/>
      <c r="U47" s="486"/>
      <c r="V47" s="171"/>
      <c r="W47" s="50"/>
    </row>
    <row r="48" spans="1:23" ht="13.5" thickTop="1" x14ac:dyDescent="0.2">
      <c r="A48" s="344" t="s">
        <v>29</v>
      </c>
      <c r="B48" s="357" t="s">
        <v>20</v>
      </c>
      <c r="C48" s="378">
        <v>1209</v>
      </c>
      <c r="D48" s="379">
        <v>1206</v>
      </c>
      <c r="E48" s="398">
        <f>+C48+D48</f>
        <v>2415</v>
      </c>
      <c r="F48" s="378"/>
      <c r="G48" s="379"/>
      <c r="H48" s="398"/>
      <c r="I48" s="381"/>
      <c r="J48" s="344"/>
      <c r="L48" s="361" t="s">
        <v>21</v>
      </c>
      <c r="M48" s="383">
        <v>179675</v>
      </c>
      <c r="N48" s="474">
        <v>174526</v>
      </c>
      <c r="O48" s="172">
        <f>+M48+N48</f>
        <v>354201</v>
      </c>
      <c r="P48" s="140">
        <v>0</v>
      </c>
      <c r="Q48" s="169">
        <f>+O48+P48</f>
        <v>354201</v>
      </c>
      <c r="R48" s="383"/>
      <c r="S48" s="474"/>
      <c r="T48" s="172"/>
      <c r="U48" s="140"/>
      <c r="V48" s="169"/>
      <c r="W48" s="384"/>
    </row>
    <row r="49" spans="1:23" x14ac:dyDescent="0.2">
      <c r="A49" s="344" t="s">
        <v>29</v>
      </c>
      <c r="B49" s="357" t="s">
        <v>22</v>
      </c>
      <c r="C49" s="378">
        <v>1248</v>
      </c>
      <c r="D49" s="379">
        <v>1252</v>
      </c>
      <c r="E49" s="399">
        <f>+C49+D49</f>
        <v>2500</v>
      </c>
      <c r="F49" s="378"/>
      <c r="G49" s="379"/>
      <c r="H49" s="399"/>
      <c r="I49" s="381"/>
      <c r="J49" s="344"/>
      <c r="L49" s="361" t="s">
        <v>22</v>
      </c>
      <c r="M49" s="383">
        <v>190615</v>
      </c>
      <c r="N49" s="474">
        <v>191144</v>
      </c>
      <c r="O49" s="169">
        <f>+M49+N49</f>
        <v>381759</v>
      </c>
      <c r="P49" s="484">
        <v>0</v>
      </c>
      <c r="Q49" s="169">
        <f>+O49+P49</f>
        <v>381759</v>
      </c>
      <c r="R49" s="383"/>
      <c r="S49" s="474"/>
      <c r="T49" s="169"/>
      <c r="U49" s="484"/>
      <c r="V49" s="169"/>
      <c r="W49" s="384"/>
    </row>
    <row r="50" spans="1:23" ht="13.5" thickBot="1" x14ac:dyDescent="0.25">
      <c r="A50" s="344" t="s">
        <v>29</v>
      </c>
      <c r="B50" s="357" t="s">
        <v>23</v>
      </c>
      <c r="C50" s="378">
        <v>1062</v>
      </c>
      <c r="D50" s="400">
        <v>1061</v>
      </c>
      <c r="E50" s="401">
        <f t="shared" ref="E50" si="62">+C50+D50</f>
        <v>2123</v>
      </c>
      <c r="F50" s="378"/>
      <c r="G50" s="400"/>
      <c r="H50" s="401"/>
      <c r="I50" s="402"/>
      <c r="J50" s="344"/>
      <c r="L50" s="361" t="s">
        <v>23</v>
      </c>
      <c r="M50" s="383">
        <v>155164</v>
      </c>
      <c r="N50" s="474">
        <v>150879</v>
      </c>
      <c r="O50" s="169">
        <f t="shared" ref="O50" si="63">+M50+N50</f>
        <v>306043</v>
      </c>
      <c r="P50" s="484">
        <v>0</v>
      </c>
      <c r="Q50" s="169">
        <f t="shared" ref="Q50" si="64">+O50+P50</f>
        <v>306043</v>
      </c>
      <c r="R50" s="383"/>
      <c r="S50" s="474"/>
      <c r="T50" s="169"/>
      <c r="U50" s="484"/>
      <c r="V50" s="169"/>
      <c r="W50" s="384"/>
    </row>
    <row r="51" spans="1:23" ht="14.25" thickTop="1" thickBot="1" x14ac:dyDescent="0.25">
      <c r="A51" s="344" t="s">
        <v>29</v>
      </c>
      <c r="B51" s="126" t="s">
        <v>40</v>
      </c>
      <c r="C51" s="388">
        <f t="shared" ref="C51:E51" si="65">+C48+C49+C50</f>
        <v>3519</v>
      </c>
      <c r="D51" s="388">
        <f t="shared" si="65"/>
        <v>3519</v>
      </c>
      <c r="E51" s="388">
        <f t="shared" si="65"/>
        <v>7038</v>
      </c>
      <c r="F51" s="388"/>
      <c r="G51" s="388"/>
      <c r="H51" s="388"/>
      <c r="I51" s="130"/>
      <c r="J51" s="344"/>
      <c r="L51" s="470" t="s">
        <v>40</v>
      </c>
      <c r="M51" s="43">
        <f t="shared" ref="M51:Q51" si="66">+M48+M49+M50</f>
        <v>525454</v>
      </c>
      <c r="N51" s="472">
        <f t="shared" si="66"/>
        <v>516549</v>
      </c>
      <c r="O51" s="481">
        <f t="shared" si="66"/>
        <v>1042003</v>
      </c>
      <c r="P51" s="485">
        <f t="shared" si="66"/>
        <v>0</v>
      </c>
      <c r="Q51" s="170">
        <f t="shared" si="66"/>
        <v>1042003</v>
      </c>
      <c r="R51" s="43"/>
      <c r="S51" s="472"/>
      <c r="T51" s="481"/>
      <c r="U51" s="485"/>
      <c r="V51" s="170"/>
      <c r="W51" s="46"/>
    </row>
    <row r="52" spans="1:23" ht="14.25" thickTop="1" thickBot="1" x14ac:dyDescent="0.25">
      <c r="A52" s="344" t="s">
        <v>29</v>
      </c>
      <c r="B52" s="126" t="s">
        <v>63</v>
      </c>
      <c r="C52" s="388">
        <f t="shared" ref="C52:E52" si="67">+C38+C43+C47+C51</f>
        <v>15242</v>
      </c>
      <c r="D52" s="389">
        <f t="shared" si="67"/>
        <v>15164</v>
      </c>
      <c r="E52" s="403">
        <f t="shared" si="67"/>
        <v>30406</v>
      </c>
      <c r="F52" s="388"/>
      <c r="G52" s="389"/>
      <c r="H52" s="403"/>
      <c r="I52" s="130"/>
      <c r="J52" s="344"/>
      <c r="L52" s="470" t="s">
        <v>63</v>
      </c>
      <c r="M52" s="43">
        <f t="shared" ref="M52:Q52" si="68">+M38+M43+M47+M51</f>
        <v>2297595</v>
      </c>
      <c r="N52" s="472">
        <f t="shared" si="68"/>
        <v>2232751</v>
      </c>
      <c r="O52" s="476">
        <f t="shared" si="68"/>
        <v>4530346</v>
      </c>
      <c r="P52" s="485">
        <f t="shared" si="68"/>
        <v>1002</v>
      </c>
      <c r="Q52" s="302">
        <f t="shared" si="68"/>
        <v>4531348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404" t="s">
        <v>60</v>
      </c>
      <c r="C53" s="405"/>
      <c r="D53" s="405"/>
      <c r="E53" s="405"/>
      <c r="F53" s="405"/>
      <c r="G53" s="405"/>
      <c r="H53" s="405"/>
      <c r="I53" s="405"/>
      <c r="J53" s="344"/>
      <c r="L53" s="406" t="s">
        <v>60</v>
      </c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44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44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347"/>
      <c r="C56" s="405"/>
      <c r="D56" s="405"/>
      <c r="E56" s="405"/>
      <c r="F56" s="405"/>
      <c r="G56" s="405"/>
      <c r="H56" s="405"/>
      <c r="I56" s="349"/>
      <c r="J56" s="344"/>
      <c r="L56" s="350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2"/>
    </row>
    <row r="57" spans="1:23" ht="13.5" customHeight="1" thickTop="1" thickBot="1" x14ac:dyDescent="0.25">
      <c r="B57" s="353"/>
      <c r="C57" s="753" t="s">
        <v>64</v>
      </c>
      <c r="D57" s="754"/>
      <c r="E57" s="755"/>
      <c r="F57" s="753" t="s">
        <v>65</v>
      </c>
      <c r="G57" s="754"/>
      <c r="H57" s="755"/>
      <c r="I57" s="354" t="s">
        <v>2</v>
      </c>
      <c r="J57" s="344"/>
      <c r="L57" s="355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356" t="s">
        <v>2</v>
      </c>
    </row>
    <row r="58" spans="1:23" ht="13.5" thickTop="1" x14ac:dyDescent="0.2">
      <c r="B58" s="357" t="s">
        <v>3</v>
      </c>
      <c r="C58" s="358"/>
      <c r="D58" s="359"/>
      <c r="E58" s="109"/>
      <c r="F58" s="358"/>
      <c r="G58" s="359"/>
      <c r="H58" s="109"/>
      <c r="I58" s="360" t="s">
        <v>4</v>
      </c>
      <c r="J58" s="344"/>
      <c r="L58" s="361" t="s">
        <v>3</v>
      </c>
      <c r="M58" s="362"/>
      <c r="N58" s="350"/>
      <c r="O58" s="16"/>
      <c r="P58" s="17"/>
      <c r="Q58" s="20"/>
      <c r="R58" s="362"/>
      <c r="S58" s="350"/>
      <c r="T58" s="16"/>
      <c r="U58" s="17"/>
      <c r="V58" s="20"/>
      <c r="W58" s="363" t="s">
        <v>4</v>
      </c>
    </row>
    <row r="59" spans="1:23" ht="13.5" thickBot="1" x14ac:dyDescent="0.25">
      <c r="B59" s="364" t="s">
        <v>29</v>
      </c>
      <c r="C59" s="365" t="s">
        <v>5</v>
      </c>
      <c r="D59" s="366" t="s">
        <v>6</v>
      </c>
      <c r="E59" s="504" t="s">
        <v>7</v>
      </c>
      <c r="F59" s="365" t="s">
        <v>5</v>
      </c>
      <c r="G59" s="366" t="s">
        <v>6</v>
      </c>
      <c r="H59" s="114" t="s">
        <v>7</v>
      </c>
      <c r="I59" s="367"/>
      <c r="J59" s="344"/>
      <c r="L59" s="368"/>
      <c r="M59" s="369" t="s">
        <v>8</v>
      </c>
      <c r="N59" s="370" t="s">
        <v>9</v>
      </c>
      <c r="O59" s="25" t="s">
        <v>31</v>
      </c>
      <c r="P59" s="368" t="s">
        <v>32</v>
      </c>
      <c r="Q59" s="25" t="s">
        <v>7</v>
      </c>
      <c r="R59" s="369" t="s">
        <v>8</v>
      </c>
      <c r="S59" s="370" t="s">
        <v>9</v>
      </c>
      <c r="T59" s="25" t="s">
        <v>31</v>
      </c>
      <c r="U59" s="368" t="s">
        <v>32</v>
      </c>
      <c r="V59" s="25" t="s">
        <v>7</v>
      </c>
      <c r="W59" s="371"/>
    </row>
    <row r="60" spans="1:23" ht="5.25" customHeight="1" thickTop="1" x14ac:dyDescent="0.2">
      <c r="B60" s="357"/>
      <c r="C60" s="372"/>
      <c r="D60" s="373"/>
      <c r="E60" s="118"/>
      <c r="F60" s="372"/>
      <c r="G60" s="373"/>
      <c r="H60" s="118"/>
      <c r="I60" s="374"/>
      <c r="J60" s="344"/>
      <c r="L60" s="361"/>
      <c r="M60" s="375"/>
      <c r="N60" s="376"/>
      <c r="O60" s="31"/>
      <c r="P60" s="141"/>
      <c r="Q60" s="407"/>
      <c r="R60" s="375"/>
      <c r="S60" s="376"/>
      <c r="T60" s="31"/>
      <c r="U60" s="141"/>
      <c r="V60" s="407"/>
      <c r="W60" s="377"/>
    </row>
    <row r="61" spans="1:23" x14ac:dyDescent="0.2">
      <c r="A61" s="344" t="s">
        <v>29</v>
      </c>
      <c r="B61" s="357" t="s">
        <v>10</v>
      </c>
      <c r="C61" s="378">
        <f t="shared" ref="C61:H65" si="69">+C9+C35</f>
        <v>2492</v>
      </c>
      <c r="D61" s="379">
        <f t="shared" si="69"/>
        <v>2491</v>
      </c>
      <c r="E61" s="380">
        <f t="shared" si="69"/>
        <v>4983</v>
      </c>
      <c r="F61" s="378">
        <f t="shared" si="69"/>
        <v>2438</v>
      </c>
      <c r="G61" s="379">
        <f t="shared" si="69"/>
        <v>2436</v>
      </c>
      <c r="H61" s="380">
        <f t="shared" si="69"/>
        <v>4874</v>
      </c>
      <c r="I61" s="381">
        <f t="shared" ref="I61:I66" si="70">IF(E61=0,0,((H61/E61)-1)*100)</f>
        <v>-2.1874372867750402</v>
      </c>
      <c r="J61" s="344"/>
      <c r="K61" s="385"/>
      <c r="L61" s="361" t="s">
        <v>10</v>
      </c>
      <c r="M61" s="382">
        <f t="shared" ref="M61:N63" si="71">+M9+M35</f>
        <v>339093</v>
      </c>
      <c r="N61" s="383">
        <f t="shared" si="71"/>
        <v>336117</v>
      </c>
      <c r="O61" s="169">
        <f>SUM(M61:N61)</f>
        <v>675210</v>
      </c>
      <c r="P61" s="140">
        <f>+P9+P35</f>
        <v>965</v>
      </c>
      <c r="Q61" s="169">
        <f>+O61+P61</f>
        <v>676175</v>
      </c>
      <c r="R61" s="382">
        <f t="shared" ref="R61:S63" si="72">+R9+R35</f>
        <v>361179</v>
      </c>
      <c r="S61" s="383">
        <f t="shared" si="72"/>
        <v>354862</v>
      </c>
      <c r="T61" s="169">
        <f>SUM(R61:S61)</f>
        <v>716041</v>
      </c>
      <c r="U61" s="140">
        <f>+U9+U35</f>
        <v>0</v>
      </c>
      <c r="V61" s="169">
        <f>+T61+U61</f>
        <v>716041</v>
      </c>
      <c r="W61" s="384">
        <f t="shared" ref="W61:W66" si="73">IF(Q61=0,0,((V61/Q61)-1)*100)</f>
        <v>5.8958109956742</v>
      </c>
    </row>
    <row r="62" spans="1:23" x14ac:dyDescent="0.2">
      <c r="A62" s="344" t="s">
        <v>29</v>
      </c>
      <c r="B62" s="357" t="s">
        <v>11</v>
      </c>
      <c r="C62" s="378">
        <f t="shared" si="69"/>
        <v>2371</v>
      </c>
      <c r="D62" s="379">
        <f t="shared" si="69"/>
        <v>2369</v>
      </c>
      <c r="E62" s="380">
        <f t="shared" si="69"/>
        <v>4740</v>
      </c>
      <c r="F62" s="378">
        <f t="shared" si="69"/>
        <v>2343</v>
      </c>
      <c r="G62" s="379">
        <f t="shared" si="69"/>
        <v>2343</v>
      </c>
      <c r="H62" s="380">
        <f t="shared" si="69"/>
        <v>4686</v>
      </c>
      <c r="I62" s="381">
        <f t="shared" si="70"/>
        <v>-1.1392405063291089</v>
      </c>
      <c r="J62" s="344"/>
      <c r="K62" s="385"/>
      <c r="L62" s="361" t="s">
        <v>11</v>
      </c>
      <c r="M62" s="382">
        <f t="shared" si="71"/>
        <v>356364</v>
      </c>
      <c r="N62" s="383">
        <f t="shared" si="71"/>
        <v>327240</v>
      </c>
      <c r="O62" s="169">
        <f>SUM(M62:N62)</f>
        <v>683604</v>
      </c>
      <c r="P62" s="140">
        <f>+P10+P36</f>
        <v>180</v>
      </c>
      <c r="Q62" s="169">
        <f>+O62+P62</f>
        <v>683784</v>
      </c>
      <c r="R62" s="382">
        <f t="shared" si="72"/>
        <v>352571</v>
      </c>
      <c r="S62" s="383">
        <f t="shared" si="72"/>
        <v>332926</v>
      </c>
      <c r="T62" s="169">
        <f>SUM(R62:S62)</f>
        <v>685497</v>
      </c>
      <c r="U62" s="140">
        <f>+U10+U36</f>
        <v>0</v>
      </c>
      <c r="V62" s="169">
        <f>+T62+U62</f>
        <v>685497</v>
      </c>
      <c r="W62" s="384">
        <f t="shared" si="73"/>
        <v>0.25051770734618728</v>
      </c>
    </row>
    <row r="63" spans="1:23" ht="13.5" thickBot="1" x14ac:dyDescent="0.25">
      <c r="A63" s="344" t="s">
        <v>29</v>
      </c>
      <c r="B63" s="364" t="s">
        <v>12</v>
      </c>
      <c r="C63" s="386">
        <f t="shared" si="69"/>
        <v>2586</v>
      </c>
      <c r="D63" s="387">
        <f t="shared" si="69"/>
        <v>2585</v>
      </c>
      <c r="E63" s="380">
        <f t="shared" si="69"/>
        <v>5171</v>
      </c>
      <c r="F63" s="386">
        <f t="shared" si="69"/>
        <v>2384</v>
      </c>
      <c r="G63" s="387">
        <f t="shared" si="69"/>
        <v>2381</v>
      </c>
      <c r="H63" s="380">
        <f t="shared" si="69"/>
        <v>4765</v>
      </c>
      <c r="I63" s="381">
        <f t="shared" si="70"/>
        <v>-7.8514794043705312</v>
      </c>
      <c r="J63" s="344"/>
      <c r="K63" s="385"/>
      <c r="L63" s="368" t="s">
        <v>12</v>
      </c>
      <c r="M63" s="382">
        <f t="shared" si="71"/>
        <v>425572</v>
      </c>
      <c r="N63" s="383">
        <f t="shared" si="71"/>
        <v>378531</v>
      </c>
      <c r="O63" s="169">
        <f>SUM(M63:N63)</f>
        <v>804103</v>
      </c>
      <c r="P63" s="140">
        <f>+P11+P37</f>
        <v>304</v>
      </c>
      <c r="Q63" s="169">
        <f>+O63+P63</f>
        <v>804407</v>
      </c>
      <c r="R63" s="382">
        <f t="shared" si="72"/>
        <v>386219</v>
      </c>
      <c r="S63" s="383">
        <f t="shared" si="72"/>
        <v>349939</v>
      </c>
      <c r="T63" s="169">
        <f>SUM(R63:S63)</f>
        <v>736158</v>
      </c>
      <c r="U63" s="140">
        <f>+U11+U37</f>
        <v>0</v>
      </c>
      <c r="V63" s="169">
        <f>+T63+U63</f>
        <v>736158</v>
      </c>
      <c r="W63" s="384">
        <f t="shared" si="73"/>
        <v>-8.484386635123764</v>
      </c>
    </row>
    <row r="64" spans="1:23" ht="14.25" thickTop="1" thickBot="1" x14ac:dyDescent="0.25">
      <c r="A64" s="344" t="s">
        <v>29</v>
      </c>
      <c r="B64" s="126" t="s">
        <v>57</v>
      </c>
      <c r="C64" s="388">
        <f t="shared" si="69"/>
        <v>7449</v>
      </c>
      <c r="D64" s="389">
        <f t="shared" si="69"/>
        <v>7445</v>
      </c>
      <c r="E64" s="390">
        <f t="shared" si="69"/>
        <v>14894</v>
      </c>
      <c r="F64" s="388">
        <f t="shared" si="69"/>
        <v>7165</v>
      </c>
      <c r="G64" s="389">
        <f t="shared" si="69"/>
        <v>7160</v>
      </c>
      <c r="H64" s="390">
        <f t="shared" si="69"/>
        <v>14325</v>
      </c>
      <c r="I64" s="130">
        <f t="shared" si="70"/>
        <v>-3.8203303343628314</v>
      </c>
      <c r="J64" s="344"/>
      <c r="L64" s="41" t="s">
        <v>57</v>
      </c>
      <c r="M64" s="45">
        <f t="shared" ref="M64:Q64" si="74">+M61+M62+M63</f>
        <v>1121029</v>
      </c>
      <c r="N64" s="43">
        <f t="shared" si="74"/>
        <v>1041888</v>
      </c>
      <c r="O64" s="170">
        <f t="shared" si="74"/>
        <v>2162917</v>
      </c>
      <c r="P64" s="43">
        <f t="shared" si="74"/>
        <v>1449</v>
      </c>
      <c r="Q64" s="170">
        <f t="shared" si="74"/>
        <v>2164366</v>
      </c>
      <c r="R64" s="45">
        <f t="shared" ref="R64:V64" si="75">+R61+R62+R63</f>
        <v>1099969</v>
      </c>
      <c r="S64" s="43">
        <f t="shared" si="75"/>
        <v>1037727</v>
      </c>
      <c r="T64" s="170">
        <f t="shared" si="75"/>
        <v>2137696</v>
      </c>
      <c r="U64" s="43">
        <f t="shared" si="75"/>
        <v>0</v>
      </c>
      <c r="V64" s="170">
        <f t="shared" si="75"/>
        <v>2137696</v>
      </c>
      <c r="W64" s="46">
        <f t="shared" si="73"/>
        <v>-1.2322315172202836</v>
      </c>
    </row>
    <row r="65" spans="1:23" ht="14.25" thickTop="1" thickBot="1" x14ac:dyDescent="0.25">
      <c r="A65" s="344" t="s">
        <v>29</v>
      </c>
      <c r="B65" s="357" t="s">
        <v>13</v>
      </c>
      <c r="C65" s="378">
        <f t="shared" si="69"/>
        <v>2717</v>
      </c>
      <c r="D65" s="379">
        <f t="shared" si="69"/>
        <v>2719</v>
      </c>
      <c r="E65" s="380">
        <f t="shared" si="69"/>
        <v>5436</v>
      </c>
      <c r="F65" s="378">
        <f t="shared" si="69"/>
        <v>2420</v>
      </c>
      <c r="G65" s="379">
        <f t="shared" si="69"/>
        <v>2429</v>
      </c>
      <c r="H65" s="380">
        <f t="shared" si="69"/>
        <v>4849</v>
      </c>
      <c r="I65" s="381">
        <f t="shared" si="70"/>
        <v>-10.798381162619574</v>
      </c>
      <c r="J65" s="344"/>
      <c r="L65" s="361" t="s">
        <v>13</v>
      </c>
      <c r="M65" s="382">
        <f>+M13+M39</f>
        <v>428845</v>
      </c>
      <c r="N65" s="383">
        <f>+N13+N39</f>
        <v>430904</v>
      </c>
      <c r="O65" s="169">
        <f>+O13+O39</f>
        <v>859749</v>
      </c>
      <c r="P65" s="140">
        <f>+P13+P39</f>
        <v>74</v>
      </c>
      <c r="Q65" s="169">
        <f>+O65+P65</f>
        <v>859823</v>
      </c>
      <c r="R65" s="382">
        <f>+R13+R39</f>
        <v>379613</v>
      </c>
      <c r="S65" s="383">
        <f>+S13+S39</f>
        <v>395821</v>
      </c>
      <c r="T65" s="169">
        <f>+T13+T39</f>
        <v>775434</v>
      </c>
      <c r="U65" s="140">
        <f>+U13+U39</f>
        <v>0</v>
      </c>
      <c r="V65" s="169">
        <f>+T65+U65</f>
        <v>775434</v>
      </c>
      <c r="W65" s="384">
        <f t="shared" si="73"/>
        <v>-9.8146944196654378</v>
      </c>
    </row>
    <row r="66" spans="1:23" ht="14.25" thickTop="1" thickBot="1" x14ac:dyDescent="0.25">
      <c r="A66" s="344" t="s">
        <v>29</v>
      </c>
      <c r="B66" s="126" t="s">
        <v>66</v>
      </c>
      <c r="C66" s="388">
        <f>+C64+C65</f>
        <v>10166</v>
      </c>
      <c r="D66" s="389">
        <f t="shared" ref="D66" si="76">+D64+D65</f>
        <v>10164</v>
      </c>
      <c r="E66" s="390">
        <f t="shared" ref="E66" si="77">+E64+E65</f>
        <v>20330</v>
      </c>
      <c r="F66" s="388">
        <f t="shared" ref="F66" si="78">+F64+F65</f>
        <v>9585</v>
      </c>
      <c r="G66" s="389">
        <f t="shared" ref="G66" si="79">+G64+G65</f>
        <v>9589</v>
      </c>
      <c r="H66" s="390">
        <f t="shared" ref="H66" si="80">+H64+H65</f>
        <v>19174</v>
      </c>
      <c r="I66" s="130">
        <f t="shared" si="70"/>
        <v>-5.6861780619773761</v>
      </c>
      <c r="J66" s="344"/>
      <c r="L66" s="41" t="s">
        <v>66</v>
      </c>
      <c r="M66" s="45">
        <f>+M64+M65</f>
        <v>1549874</v>
      </c>
      <c r="N66" s="43">
        <f t="shared" ref="N66" si="81">+N64+N65</f>
        <v>1472792</v>
      </c>
      <c r="O66" s="170">
        <f t="shared" ref="O66" si="82">+O64+O65</f>
        <v>3022666</v>
      </c>
      <c r="P66" s="43">
        <f t="shared" ref="P66" si="83">+P64+P65</f>
        <v>1523</v>
      </c>
      <c r="Q66" s="170">
        <f t="shared" ref="Q66" si="84">+Q64+Q65</f>
        <v>3024189</v>
      </c>
      <c r="R66" s="45">
        <f t="shared" ref="R66" si="85">+R64+R65</f>
        <v>1479582</v>
      </c>
      <c r="S66" s="43">
        <f t="shared" ref="S66" si="86">+S64+S65</f>
        <v>1433548</v>
      </c>
      <c r="T66" s="170">
        <f t="shared" ref="T66" si="87">+T64+T65</f>
        <v>2913130</v>
      </c>
      <c r="U66" s="43">
        <f t="shared" ref="U66" si="88">+U64+U65</f>
        <v>0</v>
      </c>
      <c r="V66" s="170">
        <f t="shared" ref="V66" si="89">+V64+V65</f>
        <v>2913130</v>
      </c>
      <c r="W66" s="46">
        <f t="shared" si="73"/>
        <v>-3.6723564565574462</v>
      </c>
    </row>
    <row r="67" spans="1:23" ht="13.5" thickTop="1" x14ac:dyDescent="0.2">
      <c r="A67" s="344" t="s">
        <v>29</v>
      </c>
      <c r="B67" s="357" t="s">
        <v>14</v>
      </c>
      <c r="C67" s="378">
        <f t="shared" ref="C67:E68" si="90">+C15+C41</f>
        <v>2483</v>
      </c>
      <c r="D67" s="379">
        <f t="shared" si="90"/>
        <v>2484</v>
      </c>
      <c r="E67" s="380">
        <f t="shared" si="90"/>
        <v>4967</v>
      </c>
      <c r="F67" s="378"/>
      <c r="G67" s="379"/>
      <c r="H67" s="380"/>
      <c r="I67" s="381"/>
      <c r="J67" s="344"/>
      <c r="L67" s="361" t="s">
        <v>14</v>
      </c>
      <c r="M67" s="382">
        <f>+M15+M41</f>
        <v>407939</v>
      </c>
      <c r="N67" s="383">
        <f>+N15+N41</f>
        <v>410681</v>
      </c>
      <c r="O67" s="169">
        <f>SUM(M67:N67)</f>
        <v>818620</v>
      </c>
      <c r="P67" s="140">
        <f>+P15+P41</f>
        <v>27</v>
      </c>
      <c r="Q67" s="169">
        <f>+O67+P67</f>
        <v>818647</v>
      </c>
      <c r="R67" s="382"/>
      <c r="S67" s="383"/>
      <c r="T67" s="169"/>
      <c r="U67" s="140"/>
      <c r="V67" s="169"/>
      <c r="W67" s="384"/>
    </row>
    <row r="68" spans="1:23" ht="13.5" thickBot="1" x14ac:dyDescent="0.25">
      <c r="A68" s="344" t="s">
        <v>29</v>
      </c>
      <c r="B68" s="357" t="s">
        <v>15</v>
      </c>
      <c r="C68" s="378">
        <f t="shared" si="90"/>
        <v>2729</v>
      </c>
      <c r="D68" s="379">
        <f t="shared" si="90"/>
        <v>2727</v>
      </c>
      <c r="E68" s="380">
        <f t="shared" si="90"/>
        <v>5456</v>
      </c>
      <c r="F68" s="378"/>
      <c r="G68" s="379"/>
      <c r="H68" s="380"/>
      <c r="I68" s="381"/>
      <c r="J68" s="344"/>
      <c r="L68" s="361" t="s">
        <v>15</v>
      </c>
      <c r="M68" s="382">
        <f>+M16+M42</f>
        <v>409829</v>
      </c>
      <c r="N68" s="383">
        <f>+N16+N42</f>
        <v>414524</v>
      </c>
      <c r="O68" s="169">
        <f>SUM(M68:N68)</f>
        <v>824353</v>
      </c>
      <c r="P68" s="140">
        <f>+P16+P42</f>
        <v>315</v>
      </c>
      <c r="Q68" s="169">
        <f>+O68+P68</f>
        <v>824668</v>
      </c>
      <c r="R68" s="382"/>
      <c r="S68" s="383"/>
      <c r="T68" s="169"/>
      <c r="U68" s="140"/>
      <c r="V68" s="169"/>
      <c r="W68" s="384"/>
    </row>
    <row r="69" spans="1:23" ht="14.25" thickTop="1" thickBot="1" x14ac:dyDescent="0.25">
      <c r="A69" s="344" t="s">
        <v>29</v>
      </c>
      <c r="B69" s="126" t="s">
        <v>61</v>
      </c>
      <c r="C69" s="388">
        <f t="shared" ref="C69:E69" si="91">+C65+C67+C68</f>
        <v>7929</v>
      </c>
      <c r="D69" s="389">
        <f t="shared" si="91"/>
        <v>7930</v>
      </c>
      <c r="E69" s="390">
        <f t="shared" si="91"/>
        <v>15859</v>
      </c>
      <c r="F69" s="388"/>
      <c r="G69" s="389"/>
      <c r="H69" s="390"/>
      <c r="I69" s="130"/>
      <c r="J69" s="344"/>
      <c r="L69" s="41" t="s">
        <v>61</v>
      </c>
      <c r="M69" s="43">
        <f t="shared" ref="M69:Q69" si="92">+M65+M67+M68</f>
        <v>1246613</v>
      </c>
      <c r="N69" s="472">
        <f t="shared" si="92"/>
        <v>1256109</v>
      </c>
      <c r="O69" s="481">
        <f t="shared" si="92"/>
        <v>2502722</v>
      </c>
      <c r="P69" s="485">
        <f t="shared" si="92"/>
        <v>416</v>
      </c>
      <c r="Q69" s="170">
        <f t="shared" si="92"/>
        <v>2503138</v>
      </c>
      <c r="R69" s="43"/>
      <c r="S69" s="472"/>
      <c r="T69" s="481"/>
      <c r="U69" s="485"/>
      <c r="V69" s="170"/>
      <c r="W69" s="46"/>
    </row>
    <row r="70" spans="1:23" ht="13.5" thickTop="1" x14ac:dyDescent="0.2">
      <c r="A70" s="344" t="s">
        <v>29</v>
      </c>
      <c r="B70" s="357" t="s">
        <v>16</v>
      </c>
      <c r="C70" s="378">
        <f t="shared" ref="C70:E72" si="93">+C18+C44</f>
        <v>2524</v>
      </c>
      <c r="D70" s="379">
        <f t="shared" si="93"/>
        <v>2523</v>
      </c>
      <c r="E70" s="380">
        <f t="shared" si="93"/>
        <v>5047</v>
      </c>
      <c r="F70" s="378"/>
      <c r="G70" s="379"/>
      <c r="H70" s="380"/>
      <c r="I70" s="381"/>
      <c r="J70" s="391"/>
      <c r="L70" s="361" t="s">
        <v>16</v>
      </c>
      <c r="M70" s="382">
        <f t="shared" ref="M70:N72" si="94">+M18+M44</f>
        <v>391606</v>
      </c>
      <c r="N70" s="383">
        <f t="shared" si="94"/>
        <v>380832</v>
      </c>
      <c r="O70" s="169">
        <f>SUM(M70:N70)</f>
        <v>772438</v>
      </c>
      <c r="P70" s="140">
        <f>+P18+P44</f>
        <v>173</v>
      </c>
      <c r="Q70" s="169">
        <f>+O70+P70</f>
        <v>772611</v>
      </c>
      <c r="R70" s="382"/>
      <c r="S70" s="383"/>
      <c r="T70" s="169"/>
      <c r="U70" s="140"/>
      <c r="V70" s="169"/>
      <c r="W70" s="384"/>
    </row>
    <row r="71" spans="1:23" x14ac:dyDescent="0.2">
      <c r="A71" s="344" t="s">
        <v>29</v>
      </c>
      <c r="B71" s="357" t="s">
        <v>17</v>
      </c>
      <c r="C71" s="378">
        <f t="shared" si="93"/>
        <v>2499</v>
      </c>
      <c r="D71" s="379">
        <f t="shared" si="93"/>
        <v>2499</v>
      </c>
      <c r="E71" s="380">
        <f t="shared" si="93"/>
        <v>4998</v>
      </c>
      <c r="F71" s="378"/>
      <c r="G71" s="379"/>
      <c r="H71" s="380"/>
      <c r="I71" s="381"/>
      <c r="J71" s="344"/>
      <c r="L71" s="361" t="s">
        <v>17</v>
      </c>
      <c r="M71" s="382">
        <f t="shared" si="94"/>
        <v>343687</v>
      </c>
      <c r="N71" s="383">
        <f t="shared" si="94"/>
        <v>353751</v>
      </c>
      <c r="O71" s="169">
        <f>SUM(M71:N71)</f>
        <v>697438</v>
      </c>
      <c r="P71" s="140">
        <f>+P19+P45</f>
        <v>152</v>
      </c>
      <c r="Q71" s="169">
        <f>+O71+P71</f>
        <v>697590</v>
      </c>
      <c r="R71" s="382"/>
      <c r="S71" s="383"/>
      <c r="T71" s="169"/>
      <c r="U71" s="140"/>
      <c r="V71" s="169"/>
      <c r="W71" s="384"/>
    </row>
    <row r="72" spans="1:23" ht="13.5" thickBot="1" x14ac:dyDescent="0.25">
      <c r="A72" s="344" t="s">
        <v>29</v>
      </c>
      <c r="B72" s="357" t="s">
        <v>18</v>
      </c>
      <c r="C72" s="378">
        <f t="shared" si="93"/>
        <v>2477</v>
      </c>
      <c r="D72" s="379">
        <f t="shared" si="93"/>
        <v>2480</v>
      </c>
      <c r="E72" s="380">
        <f t="shared" si="93"/>
        <v>4957</v>
      </c>
      <c r="F72" s="378"/>
      <c r="G72" s="379"/>
      <c r="H72" s="380"/>
      <c r="I72" s="381"/>
      <c r="J72" s="344"/>
      <c r="L72" s="361" t="s">
        <v>18</v>
      </c>
      <c r="M72" s="382">
        <f t="shared" si="94"/>
        <v>360974</v>
      </c>
      <c r="N72" s="383">
        <f t="shared" si="94"/>
        <v>351598</v>
      </c>
      <c r="O72" s="169">
        <f>SUM(M72:N72)</f>
        <v>712572</v>
      </c>
      <c r="P72" s="140">
        <f>+P20+P46</f>
        <v>337</v>
      </c>
      <c r="Q72" s="169">
        <f>+O72+P72</f>
        <v>712909</v>
      </c>
      <c r="R72" s="382"/>
      <c r="S72" s="383"/>
      <c r="T72" s="169"/>
      <c r="U72" s="140"/>
      <c r="V72" s="169"/>
      <c r="W72" s="384"/>
    </row>
    <row r="73" spans="1:23" ht="15.75" customHeight="1" thickTop="1" thickBot="1" x14ac:dyDescent="0.25">
      <c r="A73" s="394" t="s">
        <v>29</v>
      </c>
      <c r="B73" s="133" t="s">
        <v>19</v>
      </c>
      <c r="C73" s="388">
        <f t="shared" ref="C73:E73" si="95">+C70+C71+C72</f>
        <v>7500</v>
      </c>
      <c r="D73" s="395">
        <f t="shared" si="95"/>
        <v>7502</v>
      </c>
      <c r="E73" s="396">
        <f t="shared" si="95"/>
        <v>15002</v>
      </c>
      <c r="F73" s="388"/>
      <c r="G73" s="395"/>
      <c r="H73" s="396"/>
      <c r="I73" s="130"/>
      <c r="J73" s="394"/>
      <c r="K73" s="397"/>
      <c r="L73" s="47" t="s">
        <v>19</v>
      </c>
      <c r="M73" s="49">
        <f t="shared" ref="M73:Q73" si="96">+M70+M71+M72</f>
        <v>1096267</v>
      </c>
      <c r="N73" s="473">
        <f t="shared" si="96"/>
        <v>1086181</v>
      </c>
      <c r="O73" s="477">
        <f t="shared" si="96"/>
        <v>2182448</v>
      </c>
      <c r="P73" s="486">
        <f t="shared" si="96"/>
        <v>662</v>
      </c>
      <c r="Q73" s="171">
        <f t="shared" si="96"/>
        <v>2183110</v>
      </c>
      <c r="R73" s="49"/>
      <c r="S73" s="473"/>
      <c r="T73" s="477"/>
      <c r="U73" s="486"/>
      <c r="V73" s="171"/>
      <c r="W73" s="50"/>
    </row>
    <row r="74" spans="1:23" ht="13.5" thickTop="1" x14ac:dyDescent="0.2">
      <c r="A74" s="344" t="s">
        <v>29</v>
      </c>
      <c r="B74" s="357" t="s">
        <v>20</v>
      </c>
      <c r="C74" s="378">
        <f t="shared" ref="C74:E78" si="97">+C22+C48</f>
        <v>2575</v>
      </c>
      <c r="D74" s="379">
        <f t="shared" si="97"/>
        <v>2573</v>
      </c>
      <c r="E74" s="398">
        <f t="shared" si="97"/>
        <v>5148</v>
      </c>
      <c r="F74" s="378"/>
      <c r="G74" s="379"/>
      <c r="H74" s="398"/>
      <c r="I74" s="381"/>
      <c r="J74" s="344"/>
      <c r="L74" s="361" t="s">
        <v>21</v>
      </c>
      <c r="M74" s="382">
        <f t="shared" ref="M74:N76" si="98">+M22+M48</f>
        <v>389158</v>
      </c>
      <c r="N74" s="383">
        <f t="shared" si="98"/>
        <v>377304</v>
      </c>
      <c r="O74" s="169">
        <f>SUM(M74:N74)</f>
        <v>766462</v>
      </c>
      <c r="P74" s="140">
        <f>+P22+P48</f>
        <v>0</v>
      </c>
      <c r="Q74" s="169">
        <f>+O74+P74</f>
        <v>766462</v>
      </c>
      <c r="R74" s="382"/>
      <c r="S74" s="383"/>
      <c r="T74" s="169"/>
      <c r="U74" s="140"/>
      <c r="V74" s="169"/>
      <c r="W74" s="384"/>
    </row>
    <row r="75" spans="1:23" x14ac:dyDescent="0.2">
      <c r="A75" s="344" t="s">
        <v>29</v>
      </c>
      <c r="B75" s="357" t="s">
        <v>22</v>
      </c>
      <c r="C75" s="378">
        <f t="shared" si="97"/>
        <v>2629</v>
      </c>
      <c r="D75" s="379">
        <f t="shared" si="97"/>
        <v>2631</v>
      </c>
      <c r="E75" s="399">
        <f t="shared" si="97"/>
        <v>5260</v>
      </c>
      <c r="F75" s="378"/>
      <c r="G75" s="379"/>
      <c r="H75" s="399"/>
      <c r="I75" s="381"/>
      <c r="J75" s="344"/>
      <c r="L75" s="361" t="s">
        <v>22</v>
      </c>
      <c r="M75" s="382">
        <f t="shared" si="98"/>
        <v>399754</v>
      </c>
      <c r="N75" s="383">
        <f t="shared" si="98"/>
        <v>399661</v>
      </c>
      <c r="O75" s="169">
        <f>SUM(M75:N75)</f>
        <v>799415</v>
      </c>
      <c r="P75" s="140">
        <f>+P23+P49</f>
        <v>0</v>
      </c>
      <c r="Q75" s="169">
        <f>+O75+P75</f>
        <v>799415</v>
      </c>
      <c r="R75" s="382"/>
      <c r="S75" s="383"/>
      <c r="T75" s="169"/>
      <c r="U75" s="140"/>
      <c r="V75" s="169"/>
      <c r="W75" s="384"/>
    </row>
    <row r="76" spans="1:23" ht="13.5" thickBot="1" x14ac:dyDescent="0.25">
      <c r="A76" s="344" t="s">
        <v>29</v>
      </c>
      <c r="B76" s="357" t="s">
        <v>23</v>
      </c>
      <c r="C76" s="378">
        <f t="shared" si="97"/>
        <v>2350</v>
      </c>
      <c r="D76" s="400">
        <f t="shared" si="97"/>
        <v>2349</v>
      </c>
      <c r="E76" s="401">
        <f t="shared" si="97"/>
        <v>4699</v>
      </c>
      <c r="F76" s="378"/>
      <c r="G76" s="400"/>
      <c r="H76" s="401"/>
      <c r="I76" s="402"/>
      <c r="J76" s="344"/>
      <c r="L76" s="361" t="s">
        <v>23</v>
      </c>
      <c r="M76" s="382">
        <f t="shared" si="98"/>
        <v>334960</v>
      </c>
      <c r="N76" s="383">
        <f t="shared" si="98"/>
        <v>325260</v>
      </c>
      <c r="O76" s="169">
        <f>SUM(M76:N76)</f>
        <v>660220</v>
      </c>
      <c r="P76" s="140">
        <f>+P24+P50</f>
        <v>0</v>
      </c>
      <c r="Q76" s="408">
        <f>+O76+P76</f>
        <v>660220</v>
      </c>
      <c r="R76" s="382"/>
      <c r="S76" s="383"/>
      <c r="T76" s="169"/>
      <c r="U76" s="140"/>
      <c r="V76" s="408"/>
      <c r="W76" s="384"/>
    </row>
    <row r="77" spans="1:23" ht="14.25" thickTop="1" thickBot="1" x14ac:dyDescent="0.25">
      <c r="A77" s="344" t="s">
        <v>29</v>
      </c>
      <c r="B77" s="126" t="s">
        <v>40</v>
      </c>
      <c r="C77" s="388">
        <f t="shared" si="97"/>
        <v>7554</v>
      </c>
      <c r="D77" s="388">
        <f t="shared" si="97"/>
        <v>7553</v>
      </c>
      <c r="E77" s="388">
        <f t="shared" si="97"/>
        <v>15107</v>
      </c>
      <c r="F77" s="388"/>
      <c r="G77" s="388"/>
      <c r="H77" s="388"/>
      <c r="I77" s="130"/>
      <c r="J77" s="344"/>
      <c r="L77" s="470" t="s">
        <v>40</v>
      </c>
      <c r="M77" s="43">
        <f t="shared" ref="M77:Q77" si="99">+M74+M75+M76</f>
        <v>1123872</v>
      </c>
      <c r="N77" s="472">
        <f t="shared" si="99"/>
        <v>1102225</v>
      </c>
      <c r="O77" s="481">
        <f t="shared" si="99"/>
        <v>2226097</v>
      </c>
      <c r="P77" s="485">
        <f t="shared" si="99"/>
        <v>0</v>
      </c>
      <c r="Q77" s="170">
        <f t="shared" si="99"/>
        <v>2226097</v>
      </c>
      <c r="R77" s="43"/>
      <c r="S77" s="472"/>
      <c r="T77" s="481"/>
      <c r="U77" s="485"/>
      <c r="V77" s="170"/>
      <c r="W77" s="46"/>
    </row>
    <row r="78" spans="1:23" ht="14.25" thickTop="1" thickBot="1" x14ac:dyDescent="0.25">
      <c r="A78" s="344" t="s">
        <v>29</v>
      </c>
      <c r="B78" s="126" t="s">
        <v>63</v>
      </c>
      <c r="C78" s="388">
        <f t="shared" si="97"/>
        <v>30432</v>
      </c>
      <c r="D78" s="389">
        <f t="shared" si="97"/>
        <v>30430</v>
      </c>
      <c r="E78" s="403">
        <f t="shared" si="97"/>
        <v>60862</v>
      </c>
      <c r="F78" s="388"/>
      <c r="G78" s="389"/>
      <c r="H78" s="403"/>
      <c r="I78" s="130"/>
      <c r="J78" s="344"/>
      <c r="L78" s="470" t="s">
        <v>63</v>
      </c>
      <c r="M78" s="43">
        <f t="shared" ref="M78:Q78" si="100">+M64+M69+M73+M77</f>
        <v>4587781</v>
      </c>
      <c r="N78" s="472">
        <f t="shared" si="100"/>
        <v>4486403</v>
      </c>
      <c r="O78" s="476">
        <f t="shared" si="100"/>
        <v>9074184</v>
      </c>
      <c r="P78" s="485">
        <f t="shared" si="100"/>
        <v>2527</v>
      </c>
      <c r="Q78" s="302">
        <f t="shared" si="100"/>
        <v>9076711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404" t="s">
        <v>60</v>
      </c>
      <c r="C79" s="405"/>
      <c r="D79" s="405"/>
      <c r="E79" s="405"/>
      <c r="F79" s="405"/>
      <c r="G79" s="405"/>
      <c r="H79" s="405"/>
      <c r="I79" s="405"/>
      <c r="J79" s="405"/>
      <c r="L79" s="406" t="s">
        <v>60</v>
      </c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409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1" t="s">
        <v>34</v>
      </c>
    </row>
    <row r="83" spans="12:23" ht="24.75" customHeight="1" thickTop="1" thickBot="1" x14ac:dyDescent="0.25">
      <c r="L83" s="412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413" t="s">
        <v>2</v>
      </c>
    </row>
    <row r="84" spans="12:23" ht="13.5" thickTop="1" x14ac:dyDescent="0.2">
      <c r="L84" s="414" t="s">
        <v>3</v>
      </c>
      <c r="M84" s="415"/>
      <c r="N84" s="409"/>
      <c r="O84" s="61"/>
      <c r="P84" s="416"/>
      <c r="Q84" s="61"/>
      <c r="R84" s="415"/>
      <c r="S84" s="409"/>
      <c r="T84" s="61"/>
      <c r="U84" s="416"/>
      <c r="V84" s="61"/>
      <c r="W84" s="417" t="s">
        <v>4</v>
      </c>
    </row>
    <row r="85" spans="12:23" ht="13.5" thickBot="1" x14ac:dyDescent="0.25">
      <c r="L85" s="418"/>
      <c r="M85" s="419" t="s">
        <v>35</v>
      </c>
      <c r="N85" s="420" t="s">
        <v>36</v>
      </c>
      <c r="O85" s="67" t="s">
        <v>37</v>
      </c>
      <c r="P85" s="418" t="s">
        <v>32</v>
      </c>
      <c r="Q85" s="67" t="s">
        <v>7</v>
      </c>
      <c r="R85" s="419" t="s">
        <v>35</v>
      </c>
      <c r="S85" s="420" t="s">
        <v>36</v>
      </c>
      <c r="T85" s="67" t="s">
        <v>37</v>
      </c>
      <c r="U85" s="418" t="s">
        <v>32</v>
      </c>
      <c r="V85" s="67" t="s">
        <v>7</v>
      </c>
      <c r="W85" s="421"/>
    </row>
    <row r="86" spans="12:23" ht="6.75" customHeight="1" thickTop="1" x14ac:dyDescent="0.2">
      <c r="L86" s="414"/>
      <c r="M86" s="422"/>
      <c r="N86" s="423"/>
      <c r="O86" s="72"/>
      <c r="P86" s="424"/>
      <c r="Q86" s="72"/>
      <c r="R86" s="422"/>
      <c r="S86" s="423"/>
      <c r="T86" s="72"/>
      <c r="U86" s="424"/>
      <c r="V86" s="72"/>
      <c r="W86" s="425"/>
    </row>
    <row r="87" spans="12:23" x14ac:dyDescent="0.2">
      <c r="L87" s="414" t="s">
        <v>10</v>
      </c>
      <c r="M87" s="75">
        <v>107</v>
      </c>
      <c r="N87" s="76">
        <v>321</v>
      </c>
      <c r="O87" s="182">
        <f>M87+N87</f>
        <v>428</v>
      </c>
      <c r="P87" s="77">
        <v>0</v>
      </c>
      <c r="Q87" s="182">
        <f>+O87+P87</f>
        <v>428</v>
      </c>
      <c r="R87" s="75">
        <v>168</v>
      </c>
      <c r="S87" s="76">
        <v>422</v>
      </c>
      <c r="T87" s="182">
        <f>R87+S87</f>
        <v>590</v>
      </c>
      <c r="U87" s="77">
        <v>0</v>
      </c>
      <c r="V87" s="182">
        <f>+T87+U87</f>
        <v>590</v>
      </c>
      <c r="W87" s="429">
        <f t="shared" ref="W87:W91" si="101">IF(Q87=0,0,((V87/Q87)-1)*100)</f>
        <v>37.850467289719639</v>
      </c>
    </row>
    <row r="88" spans="12:23" x14ac:dyDescent="0.2">
      <c r="L88" s="414" t="s">
        <v>11</v>
      </c>
      <c r="M88" s="75">
        <v>396</v>
      </c>
      <c r="N88" s="76">
        <v>322</v>
      </c>
      <c r="O88" s="182">
        <f>M88+N88</f>
        <v>718</v>
      </c>
      <c r="P88" s="77">
        <v>0</v>
      </c>
      <c r="Q88" s="182">
        <f t="shared" ref="Q88:Q89" si="102">+O88+P88</f>
        <v>718</v>
      </c>
      <c r="R88" s="75">
        <v>383</v>
      </c>
      <c r="S88" s="76">
        <v>457</v>
      </c>
      <c r="T88" s="182">
        <f>R88+S88</f>
        <v>840</v>
      </c>
      <c r="U88" s="77">
        <v>0</v>
      </c>
      <c r="V88" s="182">
        <f t="shared" ref="V88:V91" si="103">+T88+U88</f>
        <v>840</v>
      </c>
      <c r="W88" s="429">
        <f t="shared" si="101"/>
        <v>16.991643454039007</v>
      </c>
    </row>
    <row r="89" spans="12:23" ht="13.5" thickBot="1" x14ac:dyDescent="0.25">
      <c r="L89" s="418" t="s">
        <v>12</v>
      </c>
      <c r="M89" s="75">
        <v>230</v>
      </c>
      <c r="N89" s="76">
        <v>342</v>
      </c>
      <c r="O89" s="182">
        <f>M89+N89</f>
        <v>572</v>
      </c>
      <c r="P89" s="77">
        <v>0</v>
      </c>
      <c r="Q89" s="182">
        <f t="shared" si="102"/>
        <v>572</v>
      </c>
      <c r="R89" s="75">
        <v>304</v>
      </c>
      <c r="S89" s="76">
        <v>485</v>
      </c>
      <c r="T89" s="182">
        <f>R89+S89</f>
        <v>789</v>
      </c>
      <c r="U89" s="77">
        <v>0</v>
      </c>
      <c r="V89" s="182">
        <f t="shared" si="103"/>
        <v>789</v>
      </c>
      <c r="W89" s="429">
        <f t="shared" si="101"/>
        <v>37.93706293706294</v>
      </c>
    </row>
    <row r="90" spans="12:23" ht="14.25" thickTop="1" thickBot="1" x14ac:dyDescent="0.25">
      <c r="L90" s="79" t="s">
        <v>57</v>
      </c>
      <c r="M90" s="80">
        <f t="shared" ref="M90:N90" si="104">+M87+M88+M89</f>
        <v>733</v>
      </c>
      <c r="N90" s="81">
        <f t="shared" si="104"/>
        <v>985</v>
      </c>
      <c r="O90" s="183">
        <f>+O87+O88+O89</f>
        <v>1718</v>
      </c>
      <c r="P90" s="80">
        <f t="shared" ref="P90:Q90" si="105">+P87+P88+P89</f>
        <v>0</v>
      </c>
      <c r="Q90" s="183">
        <f t="shared" si="105"/>
        <v>1718</v>
      </c>
      <c r="R90" s="80">
        <f t="shared" ref="R90:V90" si="106">+R87+R88+R89</f>
        <v>855</v>
      </c>
      <c r="S90" s="81">
        <f t="shared" si="106"/>
        <v>1364</v>
      </c>
      <c r="T90" s="183">
        <f>+T87+T88+T89</f>
        <v>2219</v>
      </c>
      <c r="U90" s="80">
        <f t="shared" si="106"/>
        <v>0</v>
      </c>
      <c r="V90" s="183">
        <f t="shared" si="106"/>
        <v>2219</v>
      </c>
      <c r="W90" s="82">
        <f t="shared" si="101"/>
        <v>29.161816065192081</v>
      </c>
    </row>
    <row r="91" spans="12:23" ht="14.25" thickTop="1" thickBot="1" x14ac:dyDescent="0.25">
      <c r="L91" s="414" t="s">
        <v>13</v>
      </c>
      <c r="M91" s="426">
        <v>174</v>
      </c>
      <c r="N91" s="427">
        <v>372</v>
      </c>
      <c r="O91" s="182">
        <f t="shared" ref="O91" si="107">+M91+N91</f>
        <v>546</v>
      </c>
      <c r="P91" s="428">
        <v>0</v>
      </c>
      <c r="Q91" s="182">
        <f t="shared" ref="Q91" si="108">+O91+P91</f>
        <v>546</v>
      </c>
      <c r="R91" s="426">
        <v>207</v>
      </c>
      <c r="S91" s="427">
        <v>366</v>
      </c>
      <c r="T91" s="182">
        <f t="shared" ref="T91" si="109">+R91+S91</f>
        <v>573</v>
      </c>
      <c r="U91" s="428">
        <v>0</v>
      </c>
      <c r="V91" s="182">
        <f t="shared" si="103"/>
        <v>573</v>
      </c>
      <c r="W91" s="429">
        <f t="shared" si="101"/>
        <v>4.9450549450549497</v>
      </c>
    </row>
    <row r="92" spans="12:23" ht="14.25" thickTop="1" thickBot="1" x14ac:dyDescent="0.25">
      <c r="L92" s="79" t="s">
        <v>67</v>
      </c>
      <c r="M92" s="80">
        <f>+M90+M91</f>
        <v>907</v>
      </c>
      <c r="N92" s="81">
        <f t="shared" ref="N92:V92" si="110">+N90+N91</f>
        <v>1357</v>
      </c>
      <c r="O92" s="183">
        <f t="shared" si="110"/>
        <v>2264</v>
      </c>
      <c r="P92" s="80">
        <f t="shared" si="110"/>
        <v>0</v>
      </c>
      <c r="Q92" s="183">
        <f t="shared" si="110"/>
        <v>2264</v>
      </c>
      <c r="R92" s="80">
        <f t="shared" si="110"/>
        <v>1062</v>
      </c>
      <c r="S92" s="81">
        <f t="shared" si="110"/>
        <v>1730</v>
      </c>
      <c r="T92" s="183">
        <f t="shared" si="110"/>
        <v>2792</v>
      </c>
      <c r="U92" s="80">
        <f t="shared" si="110"/>
        <v>0</v>
      </c>
      <c r="V92" s="183">
        <f t="shared" si="110"/>
        <v>2792</v>
      </c>
      <c r="W92" s="82">
        <f t="shared" ref="W92" si="111">IF(Q92=0,0,((V92/Q92)-1)*100)</f>
        <v>23.321554770318031</v>
      </c>
    </row>
    <row r="93" spans="12:23" ht="13.5" thickTop="1" x14ac:dyDescent="0.2">
      <c r="L93" s="414" t="s">
        <v>14</v>
      </c>
      <c r="M93" s="426">
        <v>61</v>
      </c>
      <c r="N93" s="427">
        <v>318</v>
      </c>
      <c r="O93" s="182">
        <f>+M93+N93</f>
        <v>379</v>
      </c>
      <c r="P93" s="428">
        <v>0</v>
      </c>
      <c r="Q93" s="182">
        <f>+O93+P93</f>
        <v>379</v>
      </c>
      <c r="R93" s="426"/>
      <c r="S93" s="427"/>
      <c r="T93" s="182"/>
      <c r="U93" s="428"/>
      <c r="V93" s="182"/>
      <c r="W93" s="429"/>
    </row>
    <row r="94" spans="12:23" ht="13.5" thickBot="1" x14ac:dyDescent="0.25">
      <c r="L94" s="414" t="s">
        <v>15</v>
      </c>
      <c r="M94" s="426">
        <v>183</v>
      </c>
      <c r="N94" s="427">
        <v>374</v>
      </c>
      <c r="O94" s="182">
        <f>+M94+N94</f>
        <v>557</v>
      </c>
      <c r="P94" s="428">
        <v>0</v>
      </c>
      <c r="Q94" s="182">
        <f>+O94+P94</f>
        <v>557</v>
      </c>
      <c r="R94" s="426"/>
      <c r="S94" s="427"/>
      <c r="T94" s="182"/>
      <c r="U94" s="428"/>
      <c r="V94" s="182"/>
      <c r="W94" s="429"/>
    </row>
    <row r="95" spans="12:23" ht="14.25" thickTop="1" thickBot="1" x14ac:dyDescent="0.25">
      <c r="L95" s="79" t="s">
        <v>61</v>
      </c>
      <c r="M95" s="80">
        <f t="shared" ref="M95:N95" si="112">+M91+M93+M94</f>
        <v>418</v>
      </c>
      <c r="N95" s="81">
        <f t="shared" si="112"/>
        <v>1064</v>
      </c>
      <c r="O95" s="183">
        <f>+O91+O93+O94</f>
        <v>1482</v>
      </c>
      <c r="P95" s="80">
        <f t="shared" ref="P95:Q95" si="113">+P91+P93+P94</f>
        <v>0</v>
      </c>
      <c r="Q95" s="183">
        <f t="shared" si="113"/>
        <v>1482</v>
      </c>
      <c r="R95" s="80"/>
      <c r="S95" s="81"/>
      <c r="T95" s="183"/>
      <c r="U95" s="80"/>
      <c r="V95" s="183"/>
      <c r="W95" s="82"/>
    </row>
    <row r="96" spans="12:23" ht="13.5" thickTop="1" x14ac:dyDescent="0.2">
      <c r="L96" s="414" t="s">
        <v>16</v>
      </c>
      <c r="M96" s="426">
        <v>130</v>
      </c>
      <c r="N96" s="427">
        <v>334</v>
      </c>
      <c r="O96" s="182">
        <f t="shared" ref="O96" si="114">+M96+N96</f>
        <v>464</v>
      </c>
      <c r="P96" s="428">
        <v>0</v>
      </c>
      <c r="Q96" s="182">
        <f t="shared" ref="Q96" si="115">+O96+P96</f>
        <v>464</v>
      </c>
      <c r="R96" s="426"/>
      <c r="S96" s="427"/>
      <c r="T96" s="182"/>
      <c r="U96" s="428"/>
      <c r="V96" s="182"/>
      <c r="W96" s="429"/>
    </row>
    <row r="97" spans="1:23" x14ac:dyDescent="0.2">
      <c r="L97" s="414" t="s">
        <v>17</v>
      </c>
      <c r="M97" s="426">
        <v>123</v>
      </c>
      <c r="N97" s="427">
        <v>418</v>
      </c>
      <c r="O97" s="182">
        <f>+M97+N97</f>
        <v>541</v>
      </c>
      <c r="P97" s="428">
        <v>0</v>
      </c>
      <c r="Q97" s="182">
        <f>+O97+P97</f>
        <v>541</v>
      </c>
      <c r="R97" s="426"/>
      <c r="S97" s="427"/>
      <c r="T97" s="182"/>
      <c r="U97" s="428"/>
      <c r="V97" s="182"/>
      <c r="W97" s="429"/>
    </row>
    <row r="98" spans="1:23" ht="13.5" thickBot="1" x14ac:dyDescent="0.25">
      <c r="L98" s="414" t="s">
        <v>18</v>
      </c>
      <c r="M98" s="426">
        <v>84</v>
      </c>
      <c r="N98" s="427">
        <v>426</v>
      </c>
      <c r="O98" s="184">
        <f>+M98+N98</f>
        <v>510</v>
      </c>
      <c r="P98" s="430">
        <v>0</v>
      </c>
      <c r="Q98" s="184">
        <f>+O98+P98</f>
        <v>510</v>
      </c>
      <c r="R98" s="426"/>
      <c r="S98" s="427"/>
      <c r="T98" s="184"/>
      <c r="U98" s="430"/>
      <c r="V98" s="184"/>
      <c r="W98" s="429"/>
    </row>
    <row r="99" spans="1:23" ht="14.25" thickTop="1" thickBot="1" x14ac:dyDescent="0.25">
      <c r="A99" s="344" t="s">
        <v>29</v>
      </c>
      <c r="L99" s="84" t="s">
        <v>19</v>
      </c>
      <c r="M99" s="85">
        <f t="shared" ref="M99:Q99" si="116">+M96+M97+M98</f>
        <v>337</v>
      </c>
      <c r="N99" s="85">
        <f t="shared" si="116"/>
        <v>1178</v>
      </c>
      <c r="O99" s="185">
        <f t="shared" si="116"/>
        <v>1515</v>
      </c>
      <c r="P99" s="86">
        <f t="shared" si="116"/>
        <v>0</v>
      </c>
      <c r="Q99" s="185">
        <f t="shared" si="116"/>
        <v>1515</v>
      </c>
      <c r="R99" s="85"/>
      <c r="S99" s="85"/>
      <c r="T99" s="185"/>
      <c r="U99" s="86"/>
      <c r="V99" s="185"/>
      <c r="W99" s="87"/>
    </row>
    <row r="100" spans="1:23" ht="13.5" thickTop="1" x14ac:dyDescent="0.2">
      <c r="L100" s="414" t="s">
        <v>21</v>
      </c>
      <c r="M100" s="426">
        <v>125</v>
      </c>
      <c r="N100" s="427">
        <v>349</v>
      </c>
      <c r="O100" s="184">
        <f>+M100+N100</f>
        <v>474</v>
      </c>
      <c r="P100" s="431">
        <v>0</v>
      </c>
      <c r="Q100" s="184">
        <f>+O100+P100</f>
        <v>474</v>
      </c>
      <c r="R100" s="426"/>
      <c r="S100" s="427"/>
      <c r="T100" s="184"/>
      <c r="U100" s="431"/>
      <c r="V100" s="184"/>
      <c r="W100" s="429"/>
    </row>
    <row r="101" spans="1:23" x14ac:dyDescent="0.2">
      <c r="L101" s="414" t="s">
        <v>22</v>
      </c>
      <c r="M101" s="426">
        <v>85</v>
      </c>
      <c r="N101" s="427">
        <v>309</v>
      </c>
      <c r="O101" s="184">
        <f>+M101+N101</f>
        <v>394</v>
      </c>
      <c r="P101" s="428">
        <v>0</v>
      </c>
      <c r="Q101" s="184">
        <f>+O101+P101</f>
        <v>394</v>
      </c>
      <c r="R101" s="426"/>
      <c r="S101" s="427"/>
      <c r="T101" s="184"/>
      <c r="U101" s="428"/>
      <c r="V101" s="184"/>
      <c r="W101" s="429"/>
    </row>
    <row r="102" spans="1:23" ht="13.5" thickBot="1" x14ac:dyDescent="0.25">
      <c r="L102" s="414" t="s">
        <v>23</v>
      </c>
      <c r="M102" s="426">
        <v>68</v>
      </c>
      <c r="N102" s="427">
        <v>331</v>
      </c>
      <c r="O102" s="184">
        <f t="shared" ref="O102" si="117">+M102+N102</f>
        <v>399</v>
      </c>
      <c r="P102" s="428">
        <v>0</v>
      </c>
      <c r="Q102" s="184">
        <f t="shared" ref="Q102" si="118">+O102+P102</f>
        <v>399</v>
      </c>
      <c r="R102" s="426"/>
      <c r="S102" s="427"/>
      <c r="T102" s="184"/>
      <c r="U102" s="428"/>
      <c r="V102" s="184"/>
      <c r="W102" s="429"/>
    </row>
    <row r="103" spans="1:23" ht="14.25" thickTop="1" thickBot="1" x14ac:dyDescent="0.25">
      <c r="L103" s="79" t="s">
        <v>40</v>
      </c>
      <c r="M103" s="80">
        <f t="shared" ref="M103:Q103" si="119">+M100+M101+M102</f>
        <v>278</v>
      </c>
      <c r="N103" s="81">
        <f t="shared" si="119"/>
        <v>989</v>
      </c>
      <c r="O103" s="183">
        <f t="shared" si="119"/>
        <v>1267</v>
      </c>
      <c r="P103" s="80">
        <f t="shared" si="119"/>
        <v>0</v>
      </c>
      <c r="Q103" s="183">
        <f t="shared" si="119"/>
        <v>1267</v>
      </c>
      <c r="R103" s="80"/>
      <c r="S103" s="81"/>
      <c r="T103" s="183"/>
      <c r="U103" s="80"/>
      <c r="V103" s="183"/>
      <c r="W103" s="82"/>
    </row>
    <row r="104" spans="1:23" ht="14.25" thickTop="1" thickBot="1" x14ac:dyDescent="0.25">
      <c r="L104" s="79" t="s">
        <v>63</v>
      </c>
      <c r="M104" s="80">
        <f t="shared" ref="M104:Q104" si="120">+M90+M95+M99+M103</f>
        <v>1766</v>
      </c>
      <c r="N104" s="81">
        <f t="shared" si="120"/>
        <v>4216</v>
      </c>
      <c r="O104" s="175">
        <f t="shared" si="120"/>
        <v>5982</v>
      </c>
      <c r="P104" s="80">
        <f t="shared" si="120"/>
        <v>0</v>
      </c>
      <c r="Q104" s="175">
        <f t="shared" si="120"/>
        <v>5982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432" t="s">
        <v>60</v>
      </c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409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1" t="s">
        <v>34</v>
      </c>
    </row>
    <row r="109" spans="1:23" ht="14.25" thickTop="1" thickBot="1" x14ac:dyDescent="0.25">
      <c r="L109" s="412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413" t="s">
        <v>2</v>
      </c>
    </row>
    <row r="110" spans="1:23" ht="13.5" thickTop="1" x14ac:dyDescent="0.2">
      <c r="L110" s="414" t="s">
        <v>3</v>
      </c>
      <c r="M110" s="415"/>
      <c r="N110" s="409"/>
      <c r="O110" s="61"/>
      <c r="P110" s="416"/>
      <c r="Q110" s="61"/>
      <c r="R110" s="415"/>
      <c r="S110" s="409"/>
      <c r="T110" s="61"/>
      <c r="U110" s="416"/>
      <c r="V110" s="61"/>
      <c r="W110" s="417" t="s">
        <v>4</v>
      </c>
    </row>
    <row r="111" spans="1:23" ht="13.5" thickBot="1" x14ac:dyDescent="0.25">
      <c r="L111" s="418"/>
      <c r="M111" s="419" t="s">
        <v>35</v>
      </c>
      <c r="N111" s="420" t="s">
        <v>36</v>
      </c>
      <c r="O111" s="67" t="s">
        <v>37</v>
      </c>
      <c r="P111" s="418" t="s">
        <v>32</v>
      </c>
      <c r="Q111" s="67" t="s">
        <v>7</v>
      </c>
      <c r="R111" s="419" t="s">
        <v>35</v>
      </c>
      <c r="S111" s="420" t="s">
        <v>36</v>
      </c>
      <c r="T111" s="67" t="s">
        <v>37</v>
      </c>
      <c r="U111" s="418" t="s">
        <v>32</v>
      </c>
      <c r="V111" s="67" t="s">
        <v>7</v>
      </c>
      <c r="W111" s="433"/>
    </row>
    <row r="112" spans="1:23" ht="6" customHeight="1" thickTop="1" x14ac:dyDescent="0.2">
      <c r="L112" s="414"/>
      <c r="M112" s="422"/>
      <c r="N112" s="423"/>
      <c r="O112" s="72"/>
      <c r="P112" s="424"/>
      <c r="Q112" s="72"/>
      <c r="R112" s="422"/>
      <c r="S112" s="423"/>
      <c r="T112" s="72"/>
      <c r="U112" s="424"/>
      <c r="V112" s="72"/>
      <c r="W112" s="425"/>
    </row>
    <row r="113" spans="1:23" x14ac:dyDescent="0.2">
      <c r="L113" s="414" t="s">
        <v>10</v>
      </c>
      <c r="M113" s="75">
        <v>96</v>
      </c>
      <c r="N113" s="76">
        <v>29</v>
      </c>
      <c r="O113" s="182">
        <f>M113+N113</f>
        <v>125</v>
      </c>
      <c r="P113" s="77">
        <v>0</v>
      </c>
      <c r="Q113" s="182">
        <f>+O113+P113</f>
        <v>125</v>
      </c>
      <c r="R113" s="75">
        <v>88</v>
      </c>
      <c r="S113" s="76">
        <v>11</v>
      </c>
      <c r="T113" s="182">
        <f>R113+S113</f>
        <v>99</v>
      </c>
      <c r="U113" s="77">
        <v>0</v>
      </c>
      <c r="V113" s="182">
        <f>+T113+U113</f>
        <v>99</v>
      </c>
      <c r="W113" s="429">
        <f t="shared" ref="W113:W118" si="121">IF(Q113=0,0,((V113/Q113)-1)*100)</f>
        <v>-20.799999999999997</v>
      </c>
    </row>
    <row r="114" spans="1:23" x14ac:dyDescent="0.2">
      <c r="L114" s="414" t="s">
        <v>11</v>
      </c>
      <c r="M114" s="75">
        <v>132</v>
      </c>
      <c r="N114" s="76">
        <v>16</v>
      </c>
      <c r="O114" s="182">
        <f>M114+N114</f>
        <v>148</v>
      </c>
      <c r="P114" s="77">
        <v>0</v>
      </c>
      <c r="Q114" s="182">
        <f t="shared" ref="Q114:Q115" si="122">+O114+P114</f>
        <v>148</v>
      </c>
      <c r="R114" s="75">
        <v>139</v>
      </c>
      <c r="S114" s="76">
        <v>12</v>
      </c>
      <c r="T114" s="182">
        <f>R114+S114</f>
        <v>151</v>
      </c>
      <c r="U114" s="77">
        <v>0</v>
      </c>
      <c r="V114" s="182">
        <f t="shared" ref="V114:V117" si="123">+T114+U114</f>
        <v>151</v>
      </c>
      <c r="W114" s="429">
        <f t="shared" si="121"/>
        <v>2.0270270270270174</v>
      </c>
    </row>
    <row r="115" spans="1:23" ht="13.5" thickBot="1" x14ac:dyDescent="0.25">
      <c r="L115" s="418" t="s">
        <v>12</v>
      </c>
      <c r="M115" s="75">
        <v>101</v>
      </c>
      <c r="N115" s="76">
        <v>13</v>
      </c>
      <c r="O115" s="182">
        <f>M115+N115</f>
        <v>114</v>
      </c>
      <c r="P115" s="77">
        <v>0</v>
      </c>
      <c r="Q115" s="182">
        <f t="shared" si="122"/>
        <v>114</v>
      </c>
      <c r="R115" s="75">
        <v>168</v>
      </c>
      <c r="S115" s="76">
        <v>17</v>
      </c>
      <c r="T115" s="182">
        <f>R115+S115</f>
        <v>185</v>
      </c>
      <c r="U115" s="77">
        <v>0</v>
      </c>
      <c r="V115" s="182">
        <f t="shared" si="123"/>
        <v>185</v>
      </c>
      <c r="W115" s="429">
        <f t="shared" si="121"/>
        <v>62.280701754385959</v>
      </c>
    </row>
    <row r="116" spans="1:23" ht="14.25" thickTop="1" thickBot="1" x14ac:dyDescent="0.25">
      <c r="L116" s="79" t="s">
        <v>38</v>
      </c>
      <c r="M116" s="80">
        <f t="shared" ref="M116:Q116" si="124">+M113+M114+M115</f>
        <v>329</v>
      </c>
      <c r="N116" s="81">
        <f t="shared" si="124"/>
        <v>58</v>
      </c>
      <c r="O116" s="183">
        <f t="shared" si="124"/>
        <v>387</v>
      </c>
      <c r="P116" s="80">
        <f t="shared" si="124"/>
        <v>0</v>
      </c>
      <c r="Q116" s="183">
        <f t="shared" si="124"/>
        <v>387</v>
      </c>
      <c r="R116" s="80">
        <f t="shared" ref="R116:V116" si="125">+R113+R114+R115</f>
        <v>395</v>
      </c>
      <c r="S116" s="81">
        <f t="shared" si="125"/>
        <v>40</v>
      </c>
      <c r="T116" s="183">
        <f t="shared" si="125"/>
        <v>435</v>
      </c>
      <c r="U116" s="80">
        <f t="shared" si="125"/>
        <v>0</v>
      </c>
      <c r="V116" s="183">
        <f t="shared" si="125"/>
        <v>435</v>
      </c>
      <c r="W116" s="82">
        <f t="shared" si="121"/>
        <v>12.403100775193799</v>
      </c>
    </row>
    <row r="117" spans="1:23" ht="14.25" thickTop="1" thickBot="1" x14ac:dyDescent="0.25">
      <c r="L117" s="414" t="s">
        <v>13</v>
      </c>
      <c r="M117" s="426">
        <v>123</v>
      </c>
      <c r="N117" s="427">
        <v>14</v>
      </c>
      <c r="O117" s="182">
        <f t="shared" ref="O117" si="126">+M117+N117</f>
        <v>137</v>
      </c>
      <c r="P117" s="428">
        <v>0</v>
      </c>
      <c r="Q117" s="182">
        <f t="shared" ref="Q117" si="127">+O117+P117</f>
        <v>137</v>
      </c>
      <c r="R117" s="426">
        <v>116.71899999999999</v>
      </c>
      <c r="S117" s="427">
        <v>19.298999999999999</v>
      </c>
      <c r="T117" s="182">
        <f t="shared" ref="T117" si="128">+R117+S117</f>
        <v>136.018</v>
      </c>
      <c r="U117" s="428">
        <v>0</v>
      </c>
      <c r="V117" s="182">
        <f t="shared" si="123"/>
        <v>136.018</v>
      </c>
      <c r="W117" s="429">
        <f t="shared" si="121"/>
        <v>-0.71678832116788271</v>
      </c>
    </row>
    <row r="118" spans="1:23" ht="14.25" thickTop="1" thickBot="1" x14ac:dyDescent="0.25">
      <c r="L118" s="79" t="s">
        <v>67</v>
      </c>
      <c r="M118" s="80">
        <f>+M116+M117</f>
        <v>452</v>
      </c>
      <c r="N118" s="81">
        <f t="shared" ref="N118" si="129">+N116+N117</f>
        <v>72</v>
      </c>
      <c r="O118" s="183">
        <f t="shared" ref="O118" si="130">+O116+O117</f>
        <v>524</v>
      </c>
      <c r="P118" s="80">
        <f t="shared" ref="P118" si="131">+P116+P117</f>
        <v>0</v>
      </c>
      <c r="Q118" s="183">
        <f t="shared" ref="Q118" si="132">+Q116+Q117</f>
        <v>524</v>
      </c>
      <c r="R118" s="80">
        <f t="shared" ref="R118" si="133">+R116+R117</f>
        <v>511.71899999999999</v>
      </c>
      <c r="S118" s="81">
        <f t="shared" ref="S118" si="134">+S116+S117</f>
        <v>59.298999999999999</v>
      </c>
      <c r="T118" s="183">
        <f t="shared" ref="T118" si="135">+T116+T117</f>
        <v>571.01800000000003</v>
      </c>
      <c r="U118" s="80">
        <f t="shared" ref="U118" si="136">+U116+U117</f>
        <v>0</v>
      </c>
      <c r="V118" s="183">
        <f t="shared" ref="V118" si="137">+V116+V117</f>
        <v>571.01800000000003</v>
      </c>
      <c r="W118" s="82">
        <f t="shared" si="121"/>
        <v>8.9729007633587941</v>
      </c>
    </row>
    <row r="119" spans="1:23" ht="13.5" thickTop="1" x14ac:dyDescent="0.2">
      <c r="L119" s="414" t="s">
        <v>14</v>
      </c>
      <c r="M119" s="426">
        <v>150</v>
      </c>
      <c r="N119" s="427">
        <v>16</v>
      </c>
      <c r="O119" s="182">
        <f>+M119+N119</f>
        <v>166</v>
      </c>
      <c r="P119" s="428">
        <v>0</v>
      </c>
      <c r="Q119" s="182">
        <f>+O119+P119</f>
        <v>166</v>
      </c>
      <c r="R119" s="426"/>
      <c r="S119" s="427"/>
      <c r="T119" s="182"/>
      <c r="U119" s="428"/>
      <c r="V119" s="182"/>
      <c r="W119" s="429"/>
    </row>
    <row r="120" spans="1:23" ht="13.5" thickBot="1" x14ac:dyDescent="0.25">
      <c r="L120" s="414" t="s">
        <v>15</v>
      </c>
      <c r="M120" s="426">
        <v>187</v>
      </c>
      <c r="N120" s="427">
        <v>13</v>
      </c>
      <c r="O120" s="182">
        <f>+M120+N120</f>
        <v>200</v>
      </c>
      <c r="P120" s="428">
        <v>0</v>
      </c>
      <c r="Q120" s="182">
        <f>+O120+P120</f>
        <v>200</v>
      </c>
      <c r="R120" s="426"/>
      <c r="S120" s="427"/>
      <c r="T120" s="182"/>
      <c r="U120" s="428"/>
      <c r="V120" s="182"/>
      <c r="W120" s="429"/>
    </row>
    <row r="121" spans="1:23" ht="14.25" thickTop="1" thickBot="1" x14ac:dyDescent="0.25">
      <c r="L121" s="79" t="s">
        <v>61</v>
      </c>
      <c r="M121" s="80">
        <f t="shared" ref="M121:Q121" si="138">+M117+M119+M120</f>
        <v>460</v>
      </c>
      <c r="N121" s="81">
        <f t="shared" si="138"/>
        <v>43</v>
      </c>
      <c r="O121" s="183">
        <f t="shared" si="138"/>
        <v>503</v>
      </c>
      <c r="P121" s="80">
        <f t="shared" si="138"/>
        <v>0</v>
      </c>
      <c r="Q121" s="183">
        <f t="shared" si="138"/>
        <v>503</v>
      </c>
      <c r="R121" s="80"/>
      <c r="S121" s="81"/>
      <c r="T121" s="183"/>
      <c r="U121" s="80"/>
      <c r="V121" s="183"/>
      <c r="W121" s="82"/>
    </row>
    <row r="122" spans="1:23" ht="13.5" thickTop="1" x14ac:dyDescent="0.2">
      <c r="L122" s="414" t="s">
        <v>16</v>
      </c>
      <c r="M122" s="426">
        <v>145</v>
      </c>
      <c r="N122" s="427">
        <v>14</v>
      </c>
      <c r="O122" s="182">
        <f t="shared" ref="O122" si="139">+M122+N122</f>
        <v>159</v>
      </c>
      <c r="P122" s="428">
        <v>0</v>
      </c>
      <c r="Q122" s="182">
        <f t="shared" ref="Q122" si="140">+O122+P122</f>
        <v>159</v>
      </c>
      <c r="R122" s="426"/>
      <c r="S122" s="427"/>
      <c r="T122" s="182"/>
      <c r="U122" s="428"/>
      <c r="V122" s="182"/>
      <c r="W122" s="429"/>
    </row>
    <row r="123" spans="1:23" x14ac:dyDescent="0.2">
      <c r="L123" s="414" t="s">
        <v>17</v>
      </c>
      <c r="M123" s="426">
        <v>150</v>
      </c>
      <c r="N123" s="427">
        <v>15</v>
      </c>
      <c r="O123" s="182">
        <f>+M123+N123</f>
        <v>165</v>
      </c>
      <c r="P123" s="428"/>
      <c r="Q123" s="182">
        <f>+O123+P123</f>
        <v>165</v>
      </c>
      <c r="R123" s="426"/>
      <c r="S123" s="427"/>
      <c r="T123" s="182"/>
      <c r="U123" s="428"/>
      <c r="V123" s="182"/>
      <c r="W123" s="429"/>
    </row>
    <row r="124" spans="1:23" ht="13.5" thickBot="1" x14ac:dyDescent="0.25">
      <c r="L124" s="414" t="s">
        <v>18</v>
      </c>
      <c r="M124" s="426">
        <v>129</v>
      </c>
      <c r="N124" s="427">
        <v>22</v>
      </c>
      <c r="O124" s="184">
        <f>+M124+N124</f>
        <v>151</v>
      </c>
      <c r="P124" s="430">
        <v>0</v>
      </c>
      <c r="Q124" s="184">
        <f>+O124+P124</f>
        <v>151</v>
      </c>
      <c r="R124" s="426"/>
      <c r="S124" s="427"/>
      <c r="T124" s="184"/>
      <c r="U124" s="430"/>
      <c r="V124" s="184"/>
      <c r="W124" s="429"/>
    </row>
    <row r="125" spans="1:23" ht="14.25" thickTop="1" thickBot="1" x14ac:dyDescent="0.25">
      <c r="A125" s="344" t="s">
        <v>29</v>
      </c>
      <c r="L125" s="84" t="s">
        <v>19</v>
      </c>
      <c r="M125" s="85">
        <f t="shared" ref="M125:Q125" si="141">+M122+M123+M124</f>
        <v>424</v>
      </c>
      <c r="N125" s="85">
        <f t="shared" si="141"/>
        <v>51</v>
      </c>
      <c r="O125" s="185">
        <f t="shared" si="141"/>
        <v>475</v>
      </c>
      <c r="P125" s="86">
        <f t="shared" si="141"/>
        <v>0</v>
      </c>
      <c r="Q125" s="185">
        <f t="shared" si="141"/>
        <v>475</v>
      </c>
      <c r="R125" s="85"/>
      <c r="S125" s="85"/>
      <c r="T125" s="185"/>
      <c r="U125" s="86"/>
      <c r="V125" s="185"/>
      <c r="W125" s="87"/>
    </row>
    <row r="126" spans="1:23" ht="13.5" thickTop="1" x14ac:dyDescent="0.2">
      <c r="A126" s="397"/>
      <c r="K126" s="397"/>
      <c r="L126" s="414" t="s">
        <v>21</v>
      </c>
      <c r="M126" s="426">
        <v>183</v>
      </c>
      <c r="N126" s="427">
        <v>15</v>
      </c>
      <c r="O126" s="184">
        <f>+M126+N126</f>
        <v>198</v>
      </c>
      <c r="P126" s="431">
        <v>0</v>
      </c>
      <c r="Q126" s="184">
        <f>+O126+P126</f>
        <v>198</v>
      </c>
      <c r="R126" s="426"/>
      <c r="S126" s="427"/>
      <c r="T126" s="184"/>
      <c r="U126" s="431"/>
      <c r="V126" s="184"/>
      <c r="W126" s="429"/>
    </row>
    <row r="127" spans="1:23" x14ac:dyDescent="0.2">
      <c r="A127" s="397"/>
      <c r="K127" s="397"/>
      <c r="L127" s="414" t="s">
        <v>22</v>
      </c>
      <c r="M127" s="426">
        <v>141</v>
      </c>
      <c r="N127" s="427">
        <v>16</v>
      </c>
      <c r="O127" s="184">
        <f>+M127+N127</f>
        <v>157</v>
      </c>
      <c r="P127" s="428">
        <v>0</v>
      </c>
      <c r="Q127" s="184">
        <f>+O127+P127</f>
        <v>157</v>
      </c>
      <c r="R127" s="426"/>
      <c r="S127" s="427"/>
      <c r="T127" s="184"/>
      <c r="U127" s="428"/>
      <c r="V127" s="184"/>
      <c r="W127" s="429"/>
    </row>
    <row r="128" spans="1:23" ht="13.5" thickBot="1" x14ac:dyDescent="0.25">
      <c r="A128" s="397"/>
      <c r="K128" s="397"/>
      <c r="L128" s="414" t="s">
        <v>23</v>
      </c>
      <c r="M128" s="426">
        <v>64</v>
      </c>
      <c r="N128" s="427">
        <v>15</v>
      </c>
      <c r="O128" s="184">
        <f t="shared" ref="O128" si="142">+M128+N128</f>
        <v>79</v>
      </c>
      <c r="P128" s="428">
        <v>0</v>
      </c>
      <c r="Q128" s="184">
        <f t="shared" ref="Q128" si="143">+O128+P128</f>
        <v>79</v>
      </c>
      <c r="R128" s="426"/>
      <c r="S128" s="427"/>
      <c r="T128" s="184"/>
      <c r="U128" s="428"/>
      <c r="V128" s="184"/>
      <c r="W128" s="429"/>
    </row>
    <row r="129" spans="12:23" ht="14.25" thickTop="1" thickBot="1" x14ac:dyDescent="0.25">
      <c r="L129" s="79" t="s">
        <v>40</v>
      </c>
      <c r="M129" s="80">
        <f t="shared" ref="M129:Q129" si="144">+M126+M127+M128</f>
        <v>388</v>
      </c>
      <c r="N129" s="81">
        <f t="shared" si="144"/>
        <v>46</v>
      </c>
      <c r="O129" s="183">
        <f t="shared" si="144"/>
        <v>434</v>
      </c>
      <c r="P129" s="80">
        <f t="shared" si="144"/>
        <v>0</v>
      </c>
      <c r="Q129" s="183">
        <f t="shared" si="144"/>
        <v>434</v>
      </c>
      <c r="R129" s="80"/>
      <c r="S129" s="81"/>
      <c r="T129" s="183"/>
      <c r="U129" s="80"/>
      <c r="V129" s="183"/>
      <c r="W129" s="82"/>
    </row>
    <row r="130" spans="12:23" ht="14.25" thickTop="1" thickBot="1" x14ac:dyDescent="0.25">
      <c r="L130" s="79" t="s">
        <v>63</v>
      </c>
      <c r="M130" s="80">
        <f t="shared" ref="M130:Q130" si="145">+M116+M121+M125+M129</f>
        <v>1601</v>
      </c>
      <c r="N130" s="81">
        <f t="shared" si="145"/>
        <v>198</v>
      </c>
      <c r="O130" s="175">
        <f t="shared" si="145"/>
        <v>1799</v>
      </c>
      <c r="P130" s="80">
        <f t="shared" si="145"/>
        <v>0</v>
      </c>
      <c r="Q130" s="175">
        <f t="shared" si="145"/>
        <v>1799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432" t="s">
        <v>60</v>
      </c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409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1" t="s">
        <v>34</v>
      </c>
    </row>
    <row r="135" spans="12:23" ht="14.25" thickTop="1" thickBot="1" x14ac:dyDescent="0.25">
      <c r="L135" s="412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413" t="s">
        <v>2</v>
      </c>
    </row>
    <row r="136" spans="12:23" ht="13.5" thickTop="1" x14ac:dyDescent="0.2">
      <c r="L136" s="414" t="s">
        <v>3</v>
      </c>
      <c r="M136" s="415"/>
      <c r="N136" s="409"/>
      <c r="O136" s="61"/>
      <c r="P136" s="416"/>
      <c r="Q136" s="98"/>
      <c r="R136" s="415"/>
      <c r="S136" s="409"/>
      <c r="T136" s="61"/>
      <c r="U136" s="416"/>
      <c r="V136" s="98"/>
      <c r="W136" s="417" t="s">
        <v>4</v>
      </c>
    </row>
    <row r="137" spans="12:23" ht="13.5" thickBot="1" x14ac:dyDescent="0.25">
      <c r="L137" s="418"/>
      <c r="M137" s="419" t="s">
        <v>35</v>
      </c>
      <c r="N137" s="420" t="s">
        <v>36</v>
      </c>
      <c r="O137" s="67" t="s">
        <v>37</v>
      </c>
      <c r="P137" s="418" t="s">
        <v>32</v>
      </c>
      <c r="Q137" s="505" t="s">
        <v>7</v>
      </c>
      <c r="R137" s="419" t="s">
        <v>35</v>
      </c>
      <c r="S137" s="420" t="s">
        <v>36</v>
      </c>
      <c r="T137" s="67" t="s">
        <v>37</v>
      </c>
      <c r="U137" s="418" t="s">
        <v>32</v>
      </c>
      <c r="V137" s="99" t="s">
        <v>7</v>
      </c>
      <c r="W137" s="433"/>
    </row>
    <row r="138" spans="12:23" ht="5.25" customHeight="1" thickTop="1" x14ac:dyDescent="0.2">
      <c r="L138" s="414"/>
      <c r="M138" s="422"/>
      <c r="N138" s="423"/>
      <c r="O138" s="72"/>
      <c r="P138" s="424"/>
      <c r="Q138" s="142"/>
      <c r="R138" s="422"/>
      <c r="S138" s="423"/>
      <c r="T138" s="72"/>
      <c r="U138" s="424"/>
      <c r="V138" s="142"/>
      <c r="W138" s="425"/>
    </row>
    <row r="139" spans="12:23" x14ac:dyDescent="0.2">
      <c r="L139" s="414" t="s">
        <v>10</v>
      </c>
      <c r="M139" s="426">
        <f t="shared" ref="M139:N141" si="146">+M87+M113</f>
        <v>203</v>
      </c>
      <c r="N139" s="427">
        <f t="shared" si="146"/>
        <v>350</v>
      </c>
      <c r="O139" s="182">
        <f>M139+N139</f>
        <v>553</v>
      </c>
      <c r="P139" s="428">
        <f>+P87+P113</f>
        <v>0</v>
      </c>
      <c r="Q139" s="188">
        <f>O139+P139</f>
        <v>553</v>
      </c>
      <c r="R139" s="426">
        <f t="shared" ref="R139:S141" si="147">+R87+R113</f>
        <v>256</v>
      </c>
      <c r="S139" s="427">
        <f t="shared" si="147"/>
        <v>433</v>
      </c>
      <c r="T139" s="182">
        <f>R139+S139</f>
        <v>689</v>
      </c>
      <c r="U139" s="428">
        <f>+U87+U113</f>
        <v>0</v>
      </c>
      <c r="V139" s="188">
        <f>T139+U139</f>
        <v>689</v>
      </c>
      <c r="W139" s="429">
        <f t="shared" ref="W139:W144" si="148">IF(Q139=0,0,((V139/Q139)-1)*100)</f>
        <v>24.593128390596753</v>
      </c>
    </row>
    <row r="140" spans="12:23" x14ac:dyDescent="0.2">
      <c r="L140" s="414" t="s">
        <v>11</v>
      </c>
      <c r="M140" s="426">
        <f t="shared" si="146"/>
        <v>528</v>
      </c>
      <c r="N140" s="427">
        <f t="shared" si="146"/>
        <v>338</v>
      </c>
      <c r="O140" s="182">
        <f>M140+N140</f>
        <v>866</v>
      </c>
      <c r="P140" s="428">
        <f>+P88+P114</f>
        <v>0</v>
      </c>
      <c r="Q140" s="188">
        <f>O140+P140</f>
        <v>866</v>
      </c>
      <c r="R140" s="426">
        <f t="shared" si="147"/>
        <v>522</v>
      </c>
      <c r="S140" s="427">
        <f t="shared" si="147"/>
        <v>469</v>
      </c>
      <c r="T140" s="182">
        <f>R140+S140</f>
        <v>991</v>
      </c>
      <c r="U140" s="428">
        <f>+U88+U114</f>
        <v>0</v>
      </c>
      <c r="V140" s="188">
        <f>T140+U140</f>
        <v>991</v>
      </c>
      <c r="W140" s="429">
        <f t="shared" si="148"/>
        <v>14.43418013856812</v>
      </c>
    </row>
    <row r="141" spans="12:23" ht="13.5" thickBot="1" x14ac:dyDescent="0.25">
      <c r="L141" s="418" t="s">
        <v>12</v>
      </c>
      <c r="M141" s="426">
        <f t="shared" si="146"/>
        <v>331</v>
      </c>
      <c r="N141" s="427">
        <f t="shared" si="146"/>
        <v>355</v>
      </c>
      <c r="O141" s="182">
        <f>M141+N141</f>
        <v>686</v>
      </c>
      <c r="P141" s="428">
        <f>+P89+P115</f>
        <v>0</v>
      </c>
      <c r="Q141" s="188">
        <f>O141+P141</f>
        <v>686</v>
      </c>
      <c r="R141" s="426">
        <f t="shared" si="147"/>
        <v>472</v>
      </c>
      <c r="S141" s="427">
        <f t="shared" si="147"/>
        <v>502</v>
      </c>
      <c r="T141" s="182">
        <f>R141+S141</f>
        <v>974</v>
      </c>
      <c r="U141" s="428">
        <f>+U89+U115</f>
        <v>0</v>
      </c>
      <c r="V141" s="188">
        <f>T141+U141</f>
        <v>974</v>
      </c>
      <c r="W141" s="429">
        <f t="shared" si="148"/>
        <v>41.982507288629733</v>
      </c>
    </row>
    <row r="142" spans="12:23" ht="14.25" thickTop="1" thickBot="1" x14ac:dyDescent="0.25">
      <c r="L142" s="79" t="s">
        <v>38</v>
      </c>
      <c r="M142" s="80">
        <f t="shared" ref="M142:Q142" si="149">+M139+M140+M141</f>
        <v>1062</v>
      </c>
      <c r="N142" s="81">
        <f t="shared" si="149"/>
        <v>1043</v>
      </c>
      <c r="O142" s="183">
        <f t="shared" si="149"/>
        <v>2105</v>
      </c>
      <c r="P142" s="80">
        <f t="shared" si="149"/>
        <v>0</v>
      </c>
      <c r="Q142" s="183">
        <f t="shared" si="149"/>
        <v>2105</v>
      </c>
      <c r="R142" s="80">
        <f t="shared" ref="R142:V142" si="150">+R139+R140+R141</f>
        <v>1250</v>
      </c>
      <c r="S142" s="81">
        <f t="shared" si="150"/>
        <v>1404</v>
      </c>
      <c r="T142" s="183">
        <f t="shared" si="150"/>
        <v>2654</v>
      </c>
      <c r="U142" s="80">
        <f t="shared" si="150"/>
        <v>0</v>
      </c>
      <c r="V142" s="183">
        <f t="shared" si="150"/>
        <v>2654</v>
      </c>
      <c r="W142" s="82">
        <f t="shared" si="148"/>
        <v>26.080760095011879</v>
      </c>
    </row>
    <row r="143" spans="12:23" ht="14.25" thickTop="1" thickBot="1" x14ac:dyDescent="0.25">
      <c r="L143" s="414" t="s">
        <v>13</v>
      </c>
      <c r="M143" s="426">
        <f>+M91+M117</f>
        <v>297</v>
      </c>
      <c r="N143" s="427">
        <f>+N91+N117</f>
        <v>386</v>
      </c>
      <c r="O143" s="182">
        <f>M143+N143</f>
        <v>683</v>
      </c>
      <c r="P143" s="428">
        <f>+P91+P117</f>
        <v>0</v>
      </c>
      <c r="Q143" s="188">
        <f>O143+P143</f>
        <v>683</v>
      </c>
      <c r="R143" s="426">
        <f>+R91+R117</f>
        <v>323.71899999999999</v>
      </c>
      <c r="S143" s="427">
        <f>+S91+S117</f>
        <v>385.29899999999998</v>
      </c>
      <c r="T143" s="182">
        <f>R143+S143</f>
        <v>709.01800000000003</v>
      </c>
      <c r="U143" s="428">
        <f>+U91+U117</f>
        <v>0</v>
      </c>
      <c r="V143" s="188">
        <f>T143+U143</f>
        <v>709.01800000000003</v>
      </c>
      <c r="W143" s="429">
        <f t="shared" si="148"/>
        <v>3.8093704245973692</v>
      </c>
    </row>
    <row r="144" spans="12:23" ht="14.25" thickTop="1" thickBot="1" x14ac:dyDescent="0.25">
      <c r="L144" s="79" t="s">
        <v>67</v>
      </c>
      <c r="M144" s="80">
        <f>+M142+M143</f>
        <v>1359</v>
      </c>
      <c r="N144" s="81">
        <f t="shared" ref="N144" si="151">+N142+N143</f>
        <v>1429</v>
      </c>
      <c r="O144" s="183">
        <f t="shared" ref="O144" si="152">+O142+O143</f>
        <v>2788</v>
      </c>
      <c r="P144" s="80">
        <f t="shared" ref="P144" si="153">+P142+P143</f>
        <v>0</v>
      </c>
      <c r="Q144" s="183">
        <f t="shared" ref="Q144" si="154">+Q142+Q143</f>
        <v>2788</v>
      </c>
      <c r="R144" s="80">
        <f t="shared" ref="R144" si="155">+R142+R143</f>
        <v>1573.7190000000001</v>
      </c>
      <c r="S144" s="81">
        <f t="shared" ref="S144" si="156">+S142+S143</f>
        <v>1789.299</v>
      </c>
      <c r="T144" s="183">
        <f t="shared" ref="T144" si="157">+T142+T143</f>
        <v>3363.018</v>
      </c>
      <c r="U144" s="80">
        <f t="shared" ref="U144" si="158">+U142+U143</f>
        <v>0</v>
      </c>
      <c r="V144" s="183">
        <f t="shared" ref="V144" si="159">+V142+V143</f>
        <v>3363.018</v>
      </c>
      <c r="W144" s="82">
        <f t="shared" si="148"/>
        <v>20.624748923959825</v>
      </c>
    </row>
    <row r="145" spans="1:23" ht="13.5" thickTop="1" x14ac:dyDescent="0.2">
      <c r="L145" s="414" t="s">
        <v>14</v>
      </c>
      <c r="M145" s="426">
        <f>+M93+M119</f>
        <v>211</v>
      </c>
      <c r="N145" s="427">
        <f>+N93+N119</f>
        <v>334</v>
      </c>
      <c r="O145" s="182">
        <f>M145+N145</f>
        <v>545</v>
      </c>
      <c r="P145" s="428">
        <f>+P93+P119</f>
        <v>0</v>
      </c>
      <c r="Q145" s="188">
        <f>O145+P145</f>
        <v>545</v>
      </c>
      <c r="R145" s="426"/>
      <c r="S145" s="427"/>
      <c r="T145" s="182"/>
      <c r="U145" s="428"/>
      <c r="V145" s="188"/>
      <c r="W145" s="429"/>
    </row>
    <row r="146" spans="1:23" ht="13.5" thickBot="1" x14ac:dyDescent="0.25">
      <c r="L146" s="414" t="s">
        <v>15</v>
      </c>
      <c r="M146" s="426">
        <f>+M94+M120</f>
        <v>370</v>
      </c>
      <c r="N146" s="427">
        <f>+N94+N120</f>
        <v>387</v>
      </c>
      <c r="O146" s="182">
        <f>M146+N146</f>
        <v>757</v>
      </c>
      <c r="P146" s="428">
        <f>+P94+P120</f>
        <v>0</v>
      </c>
      <c r="Q146" s="188">
        <f>O146+P146</f>
        <v>757</v>
      </c>
      <c r="R146" s="426"/>
      <c r="S146" s="427"/>
      <c r="T146" s="182"/>
      <c r="U146" s="428"/>
      <c r="V146" s="188"/>
      <c r="W146" s="429"/>
    </row>
    <row r="147" spans="1:23" ht="14.25" thickTop="1" thickBot="1" x14ac:dyDescent="0.25">
      <c r="L147" s="79" t="s">
        <v>61</v>
      </c>
      <c r="M147" s="80">
        <f t="shared" ref="M147:Q147" si="160">+M143+M145+M146</f>
        <v>878</v>
      </c>
      <c r="N147" s="81">
        <f t="shared" si="160"/>
        <v>1107</v>
      </c>
      <c r="O147" s="183">
        <f t="shared" si="160"/>
        <v>1985</v>
      </c>
      <c r="P147" s="80">
        <f t="shared" si="160"/>
        <v>0</v>
      </c>
      <c r="Q147" s="183">
        <f t="shared" si="160"/>
        <v>1985</v>
      </c>
      <c r="R147" s="80"/>
      <c r="S147" s="81"/>
      <c r="T147" s="183"/>
      <c r="U147" s="80"/>
      <c r="V147" s="183"/>
      <c r="W147" s="82"/>
    </row>
    <row r="148" spans="1:23" ht="13.5" thickTop="1" x14ac:dyDescent="0.2">
      <c r="L148" s="414" t="s">
        <v>16</v>
      </c>
      <c r="M148" s="426">
        <f t="shared" ref="M148:N150" si="161">+M96+M122</f>
        <v>275</v>
      </c>
      <c r="N148" s="427">
        <f t="shared" si="161"/>
        <v>348</v>
      </c>
      <c r="O148" s="182">
        <f>M148+N148</f>
        <v>623</v>
      </c>
      <c r="P148" s="428">
        <f>+P96+P122</f>
        <v>0</v>
      </c>
      <c r="Q148" s="188">
        <f>O148+P148</f>
        <v>623</v>
      </c>
      <c r="R148" s="426"/>
      <c r="S148" s="427"/>
      <c r="T148" s="182"/>
      <c r="U148" s="428"/>
      <c r="V148" s="188"/>
      <c r="W148" s="429"/>
    </row>
    <row r="149" spans="1:23" x14ac:dyDescent="0.2">
      <c r="L149" s="414" t="s">
        <v>17</v>
      </c>
      <c r="M149" s="426">
        <f t="shared" si="161"/>
        <v>273</v>
      </c>
      <c r="N149" s="427">
        <f t="shared" si="161"/>
        <v>433</v>
      </c>
      <c r="O149" s="182">
        <f>M149+N149</f>
        <v>706</v>
      </c>
      <c r="P149" s="428">
        <f>+P97+P123</f>
        <v>0</v>
      </c>
      <c r="Q149" s="188">
        <f>O149+P149</f>
        <v>706</v>
      </c>
      <c r="R149" s="426"/>
      <c r="S149" s="427"/>
      <c r="T149" s="182"/>
      <c r="U149" s="428"/>
      <c r="V149" s="188"/>
      <c r="W149" s="429"/>
    </row>
    <row r="150" spans="1:23" ht="13.5" thickBot="1" x14ac:dyDescent="0.25">
      <c r="L150" s="414" t="s">
        <v>18</v>
      </c>
      <c r="M150" s="426">
        <f t="shared" si="161"/>
        <v>213</v>
      </c>
      <c r="N150" s="427">
        <f t="shared" si="161"/>
        <v>448</v>
      </c>
      <c r="O150" s="184">
        <f>M150+N150</f>
        <v>661</v>
      </c>
      <c r="P150" s="430">
        <f>+P98+P124</f>
        <v>0</v>
      </c>
      <c r="Q150" s="188">
        <f>O150+P150</f>
        <v>661</v>
      </c>
      <c r="R150" s="426"/>
      <c r="S150" s="427"/>
      <c r="T150" s="184"/>
      <c r="U150" s="430"/>
      <c r="V150" s="188"/>
      <c r="W150" s="429"/>
    </row>
    <row r="151" spans="1:23" ht="14.25" thickTop="1" thickBot="1" x14ac:dyDescent="0.25">
      <c r="A151" s="344" t="s">
        <v>29</v>
      </c>
      <c r="L151" s="84" t="s">
        <v>19</v>
      </c>
      <c r="M151" s="85">
        <f t="shared" ref="M151:Q151" si="162">+M148+M149+M150</f>
        <v>761</v>
      </c>
      <c r="N151" s="85">
        <f t="shared" si="162"/>
        <v>1229</v>
      </c>
      <c r="O151" s="185">
        <f t="shared" si="162"/>
        <v>1990</v>
      </c>
      <c r="P151" s="86">
        <f t="shared" si="162"/>
        <v>0</v>
      </c>
      <c r="Q151" s="185">
        <f t="shared" si="162"/>
        <v>1990</v>
      </c>
      <c r="R151" s="85"/>
      <c r="S151" s="85"/>
      <c r="T151" s="185"/>
      <c r="U151" s="86"/>
      <c r="V151" s="185"/>
      <c r="W151" s="87"/>
    </row>
    <row r="152" spans="1:23" ht="13.5" thickTop="1" x14ac:dyDescent="0.2">
      <c r="L152" s="414" t="s">
        <v>21</v>
      </c>
      <c r="M152" s="426">
        <f t="shared" ref="M152:N154" si="163">+M100+M126</f>
        <v>308</v>
      </c>
      <c r="N152" s="427">
        <f t="shared" si="163"/>
        <v>364</v>
      </c>
      <c r="O152" s="184">
        <f>M152+N152</f>
        <v>672</v>
      </c>
      <c r="P152" s="431">
        <f>+P100+P126</f>
        <v>0</v>
      </c>
      <c r="Q152" s="188">
        <f>O152+P152</f>
        <v>672</v>
      </c>
      <c r="R152" s="426"/>
      <c r="S152" s="427"/>
      <c r="T152" s="184"/>
      <c r="U152" s="431"/>
      <c r="V152" s="188"/>
      <c r="W152" s="429"/>
    </row>
    <row r="153" spans="1:23" x14ac:dyDescent="0.2">
      <c r="L153" s="414" t="s">
        <v>22</v>
      </c>
      <c r="M153" s="426">
        <f t="shared" si="163"/>
        <v>226</v>
      </c>
      <c r="N153" s="427">
        <f t="shared" si="163"/>
        <v>325</v>
      </c>
      <c r="O153" s="184">
        <f>M153+N153</f>
        <v>551</v>
      </c>
      <c r="P153" s="428">
        <f>+P101+P127</f>
        <v>0</v>
      </c>
      <c r="Q153" s="188">
        <f>O153+P153</f>
        <v>551</v>
      </c>
      <c r="R153" s="426"/>
      <c r="S153" s="427"/>
      <c r="T153" s="184"/>
      <c r="U153" s="428"/>
      <c r="V153" s="188"/>
      <c r="W153" s="429"/>
    </row>
    <row r="154" spans="1:23" ht="13.5" thickBot="1" x14ac:dyDescent="0.25">
      <c r="A154" s="397"/>
      <c r="K154" s="397"/>
      <c r="L154" s="414" t="s">
        <v>23</v>
      </c>
      <c r="M154" s="426">
        <f t="shared" si="163"/>
        <v>132</v>
      </c>
      <c r="N154" s="427">
        <f t="shared" si="163"/>
        <v>346</v>
      </c>
      <c r="O154" s="184">
        <f>M154+N154</f>
        <v>478</v>
      </c>
      <c r="P154" s="428">
        <f>+P102+P128</f>
        <v>0</v>
      </c>
      <c r="Q154" s="188">
        <f>O154+P154</f>
        <v>478</v>
      </c>
      <c r="R154" s="426"/>
      <c r="S154" s="427"/>
      <c r="T154" s="184"/>
      <c r="U154" s="428"/>
      <c r="V154" s="188"/>
      <c r="W154" s="429"/>
    </row>
    <row r="155" spans="1:23" ht="14.25" thickTop="1" thickBot="1" x14ac:dyDescent="0.25">
      <c r="L155" s="79" t="s">
        <v>40</v>
      </c>
      <c r="M155" s="80">
        <f t="shared" ref="M155:Q155" si="164">+M152+M153+M154</f>
        <v>666</v>
      </c>
      <c r="N155" s="81">
        <f t="shared" si="164"/>
        <v>1035</v>
      </c>
      <c r="O155" s="183">
        <f t="shared" si="164"/>
        <v>1701</v>
      </c>
      <c r="P155" s="80">
        <f t="shared" si="164"/>
        <v>0</v>
      </c>
      <c r="Q155" s="183">
        <f t="shared" si="164"/>
        <v>1701</v>
      </c>
      <c r="R155" s="80"/>
      <c r="S155" s="81"/>
      <c r="T155" s="183"/>
      <c r="U155" s="80"/>
      <c r="V155" s="183"/>
      <c r="W155" s="82"/>
    </row>
    <row r="156" spans="1:23" ht="14.25" thickTop="1" thickBot="1" x14ac:dyDescent="0.25">
      <c r="L156" s="79" t="s">
        <v>63</v>
      </c>
      <c r="M156" s="80">
        <f t="shared" ref="M156:Q156" si="165">+M142+M147+M151+M155</f>
        <v>3367</v>
      </c>
      <c r="N156" s="81">
        <f t="shared" si="165"/>
        <v>4414</v>
      </c>
      <c r="O156" s="175">
        <f t="shared" si="165"/>
        <v>7781</v>
      </c>
      <c r="P156" s="80">
        <f t="shared" si="165"/>
        <v>0</v>
      </c>
      <c r="Q156" s="175">
        <f t="shared" si="165"/>
        <v>7781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432" t="s">
        <v>60</v>
      </c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</row>
    <row r="158" spans="1:23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24.7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434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6" t="s">
        <v>34</v>
      </c>
    </row>
    <row r="161" spans="5:23" ht="14.25" thickTop="1" thickBot="1" x14ac:dyDescent="0.25">
      <c r="L161" s="437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438" t="s">
        <v>2</v>
      </c>
    </row>
    <row r="162" spans="5:23" ht="13.5" thickTop="1" x14ac:dyDescent="0.2">
      <c r="L162" s="439" t="s">
        <v>3</v>
      </c>
      <c r="M162" s="440"/>
      <c r="N162" s="434"/>
      <c r="O162" s="220"/>
      <c r="P162" s="441"/>
      <c r="Q162" s="220"/>
      <c r="R162" s="440"/>
      <c r="S162" s="434"/>
      <c r="T162" s="220"/>
      <c r="U162" s="441"/>
      <c r="V162" s="220"/>
      <c r="W162" s="442" t="s">
        <v>4</v>
      </c>
    </row>
    <row r="163" spans="5:23" ht="13.5" thickBot="1" x14ac:dyDescent="0.25">
      <c r="L163" s="443"/>
      <c r="M163" s="444" t="s">
        <v>35</v>
      </c>
      <c r="N163" s="445" t="s">
        <v>36</v>
      </c>
      <c r="O163" s="226" t="s">
        <v>37</v>
      </c>
      <c r="P163" s="443" t="s">
        <v>32</v>
      </c>
      <c r="Q163" s="226" t="s">
        <v>7</v>
      </c>
      <c r="R163" s="444" t="s">
        <v>35</v>
      </c>
      <c r="S163" s="445" t="s">
        <v>36</v>
      </c>
      <c r="T163" s="226" t="s">
        <v>37</v>
      </c>
      <c r="U163" s="443" t="s">
        <v>32</v>
      </c>
      <c r="V163" s="226" t="s">
        <v>7</v>
      </c>
      <c r="W163" s="421"/>
    </row>
    <row r="164" spans="5:23" ht="5.25" customHeight="1" thickTop="1" x14ac:dyDescent="0.2">
      <c r="L164" s="439"/>
      <c r="M164" s="446"/>
      <c r="N164" s="447"/>
      <c r="O164" s="448"/>
      <c r="P164" s="449"/>
      <c r="Q164" s="231"/>
      <c r="R164" s="446"/>
      <c r="S164" s="447"/>
      <c r="T164" s="448"/>
      <c r="U164" s="449"/>
      <c r="V164" s="231"/>
      <c r="W164" s="450"/>
    </row>
    <row r="165" spans="5:23" x14ac:dyDescent="0.2">
      <c r="L165" s="439" t="s">
        <v>10</v>
      </c>
      <c r="M165" s="234">
        <v>42</v>
      </c>
      <c r="N165" s="235">
        <v>1</v>
      </c>
      <c r="O165" s="236">
        <f>M165+N165</f>
        <v>43</v>
      </c>
      <c r="P165" s="235">
        <v>0</v>
      </c>
      <c r="Q165" s="236">
        <f>+O165+P165</f>
        <v>43</v>
      </c>
      <c r="R165" s="234">
        <v>35</v>
      </c>
      <c r="S165" s="235">
        <v>2</v>
      </c>
      <c r="T165" s="236">
        <f>R165+S165</f>
        <v>37</v>
      </c>
      <c r="U165" s="235">
        <v>0</v>
      </c>
      <c r="V165" s="236">
        <f>+T165+U165</f>
        <v>37</v>
      </c>
      <c r="W165" s="453">
        <f t="shared" ref="W165:W169" si="166">IF(Q165=0,0,((V165/Q165)-1)*100)</f>
        <v>-13.953488372093027</v>
      </c>
    </row>
    <row r="166" spans="5:23" x14ac:dyDescent="0.2">
      <c r="L166" s="439" t="s">
        <v>11</v>
      </c>
      <c r="M166" s="234">
        <v>56</v>
      </c>
      <c r="N166" s="235">
        <v>0</v>
      </c>
      <c r="O166" s="236">
        <f>M166+N166</f>
        <v>56</v>
      </c>
      <c r="P166" s="235">
        <v>0</v>
      </c>
      <c r="Q166" s="236">
        <f t="shared" ref="Q166:Q169" si="167">+O166+P166</f>
        <v>56</v>
      </c>
      <c r="R166" s="234">
        <v>36</v>
      </c>
      <c r="S166" s="235">
        <v>0</v>
      </c>
      <c r="T166" s="236">
        <f>R166+S166</f>
        <v>36</v>
      </c>
      <c r="U166" s="235">
        <v>0</v>
      </c>
      <c r="V166" s="236">
        <f t="shared" ref="V166:V169" si="168">+T166+U166</f>
        <v>36</v>
      </c>
      <c r="W166" s="453">
        <f t="shared" si="166"/>
        <v>-35.714285714285708</v>
      </c>
    </row>
    <row r="167" spans="5:23" ht="13.5" thickBot="1" x14ac:dyDescent="0.25">
      <c r="L167" s="443" t="s">
        <v>12</v>
      </c>
      <c r="M167" s="234">
        <v>46</v>
      </c>
      <c r="N167" s="235">
        <v>0</v>
      </c>
      <c r="O167" s="266">
        <f>M167+N167</f>
        <v>46</v>
      </c>
      <c r="P167" s="235">
        <v>0</v>
      </c>
      <c r="Q167" s="236">
        <f t="shared" si="167"/>
        <v>46</v>
      </c>
      <c r="R167" s="234">
        <v>35</v>
      </c>
      <c r="S167" s="235">
        <v>0</v>
      </c>
      <c r="T167" s="266">
        <f>R167+S167</f>
        <v>35</v>
      </c>
      <c r="U167" s="235">
        <v>0</v>
      </c>
      <c r="V167" s="236">
        <f t="shared" si="168"/>
        <v>35</v>
      </c>
      <c r="W167" s="453">
        <f t="shared" si="166"/>
        <v>-23.913043478260864</v>
      </c>
    </row>
    <row r="168" spans="5:23" ht="14.25" thickTop="1" thickBot="1" x14ac:dyDescent="0.25">
      <c r="L168" s="239" t="s">
        <v>57</v>
      </c>
      <c r="M168" s="240">
        <f>+M165+M166+M167</f>
        <v>144</v>
      </c>
      <c r="N168" s="454">
        <f>+N165+N166+N167</f>
        <v>1</v>
      </c>
      <c r="O168" s="455">
        <f t="shared" ref="O168:O169" si="169">+M168+N168</f>
        <v>145</v>
      </c>
      <c r="P168" s="454">
        <f>+P165+P166+P167</f>
        <v>0</v>
      </c>
      <c r="Q168" s="455">
        <f t="shared" si="167"/>
        <v>145</v>
      </c>
      <c r="R168" s="240">
        <f>+R165+R166+R167</f>
        <v>106</v>
      </c>
      <c r="S168" s="454">
        <f>+S165+S166+S167</f>
        <v>2</v>
      </c>
      <c r="T168" s="455">
        <f t="shared" ref="T168" si="170">+R168+S168</f>
        <v>108</v>
      </c>
      <c r="U168" s="454">
        <f>+U165+U166+U167</f>
        <v>0</v>
      </c>
      <c r="V168" s="455">
        <f t="shared" si="168"/>
        <v>108</v>
      </c>
      <c r="W168" s="456">
        <f t="shared" si="166"/>
        <v>-25.517241379310342</v>
      </c>
    </row>
    <row r="169" spans="5:23" ht="14.25" thickTop="1" thickBot="1" x14ac:dyDescent="0.25">
      <c r="E169" s="345">
        <v>51</v>
      </c>
      <c r="H169" s="345">
        <v>51</v>
      </c>
      <c r="I169" s="346">
        <v>0</v>
      </c>
      <c r="J169" s="345">
        <v>0</v>
      </c>
      <c r="L169" s="439" t="s">
        <v>13</v>
      </c>
      <c r="M169" s="451">
        <v>51</v>
      </c>
      <c r="N169" s="452">
        <v>0</v>
      </c>
      <c r="O169" s="236">
        <f t="shared" si="169"/>
        <v>51</v>
      </c>
      <c r="P169" s="452">
        <v>0</v>
      </c>
      <c r="Q169" s="236">
        <f t="shared" si="167"/>
        <v>51</v>
      </c>
      <c r="R169" s="451">
        <v>29</v>
      </c>
      <c r="S169" s="452">
        <v>0</v>
      </c>
      <c r="T169" s="236">
        <f t="shared" ref="T169" si="171">+R169+S169</f>
        <v>29</v>
      </c>
      <c r="U169" s="452">
        <v>0</v>
      </c>
      <c r="V169" s="236">
        <f t="shared" si="168"/>
        <v>29</v>
      </c>
      <c r="W169" s="453">
        <f t="shared" si="166"/>
        <v>-43.137254901960787</v>
      </c>
    </row>
    <row r="170" spans="5:23" ht="14.25" thickTop="1" thickBot="1" x14ac:dyDescent="0.25">
      <c r="L170" s="239" t="s">
        <v>67</v>
      </c>
      <c r="M170" s="240">
        <f>+M168+M169</f>
        <v>195</v>
      </c>
      <c r="N170" s="454">
        <f t="shared" ref="N170:V170" si="172">+N168+N169</f>
        <v>1</v>
      </c>
      <c r="O170" s="455">
        <f t="shared" si="172"/>
        <v>196</v>
      </c>
      <c r="P170" s="454">
        <f t="shared" si="172"/>
        <v>0</v>
      </c>
      <c r="Q170" s="455">
        <f t="shared" si="172"/>
        <v>196</v>
      </c>
      <c r="R170" s="240">
        <f t="shared" si="172"/>
        <v>135</v>
      </c>
      <c r="S170" s="454">
        <f t="shared" si="172"/>
        <v>2</v>
      </c>
      <c r="T170" s="455">
        <f t="shared" si="172"/>
        <v>137</v>
      </c>
      <c r="U170" s="454">
        <f t="shared" si="172"/>
        <v>0</v>
      </c>
      <c r="V170" s="455">
        <f t="shared" si="172"/>
        <v>137</v>
      </c>
      <c r="W170" s="456">
        <f t="shared" ref="W170" si="173">IF(Q170=0,0,((V170/Q170)-1)*100)</f>
        <v>-30.102040816326525</v>
      </c>
    </row>
    <row r="171" spans="5:23" ht="13.5" thickTop="1" x14ac:dyDescent="0.2">
      <c r="L171" s="439" t="s">
        <v>14</v>
      </c>
      <c r="M171" s="451">
        <v>33</v>
      </c>
      <c r="N171" s="452">
        <v>0</v>
      </c>
      <c r="O171" s="236">
        <f>+M171+N171</f>
        <v>33</v>
      </c>
      <c r="P171" s="452">
        <v>0</v>
      </c>
      <c r="Q171" s="236">
        <f>+O171+P171</f>
        <v>33</v>
      </c>
      <c r="R171" s="451"/>
      <c r="S171" s="452"/>
      <c r="T171" s="236"/>
      <c r="U171" s="452"/>
      <c r="V171" s="236"/>
      <c r="W171" s="453"/>
    </row>
    <row r="172" spans="5:23" ht="13.5" thickBot="1" x14ac:dyDescent="0.25">
      <c r="L172" s="439" t="s">
        <v>15</v>
      </c>
      <c r="M172" s="451">
        <v>34</v>
      </c>
      <c r="N172" s="452">
        <v>2</v>
      </c>
      <c r="O172" s="236">
        <f>+M172+N172</f>
        <v>36</v>
      </c>
      <c r="P172" s="452">
        <v>0</v>
      </c>
      <c r="Q172" s="236">
        <f>+O172+P172</f>
        <v>36</v>
      </c>
      <c r="R172" s="451"/>
      <c r="S172" s="452"/>
      <c r="T172" s="236"/>
      <c r="U172" s="452"/>
      <c r="V172" s="236"/>
      <c r="W172" s="453"/>
    </row>
    <row r="173" spans="5:23" ht="14.25" thickTop="1" thickBot="1" x14ac:dyDescent="0.25">
      <c r="L173" s="239" t="s">
        <v>61</v>
      </c>
      <c r="M173" s="240">
        <f>+M169+M171+M172</f>
        <v>118</v>
      </c>
      <c r="N173" s="454">
        <f>+N169+N171+N172</f>
        <v>2</v>
      </c>
      <c r="O173" s="455">
        <f t="shared" ref="O173:O174" si="174">+M173+N173</f>
        <v>120</v>
      </c>
      <c r="P173" s="454">
        <f>+P169+P171+P172</f>
        <v>0</v>
      </c>
      <c r="Q173" s="455">
        <f t="shared" ref="Q173:Q174" si="175">+O173+P173</f>
        <v>120</v>
      </c>
      <c r="R173" s="240"/>
      <c r="S173" s="454"/>
      <c r="T173" s="455"/>
      <c r="U173" s="454"/>
      <c r="V173" s="455"/>
      <c r="W173" s="456"/>
    </row>
    <row r="174" spans="5:23" ht="13.5" thickTop="1" x14ac:dyDescent="0.2">
      <c r="L174" s="439" t="s">
        <v>16</v>
      </c>
      <c r="M174" s="451">
        <v>42</v>
      </c>
      <c r="N174" s="452">
        <v>3</v>
      </c>
      <c r="O174" s="236">
        <f t="shared" si="174"/>
        <v>45</v>
      </c>
      <c r="P174" s="452">
        <v>0</v>
      </c>
      <c r="Q174" s="236">
        <f t="shared" si="175"/>
        <v>45</v>
      </c>
      <c r="R174" s="451"/>
      <c r="S174" s="452"/>
      <c r="T174" s="236"/>
      <c r="U174" s="452"/>
      <c r="V174" s="236"/>
      <c r="W174" s="453"/>
    </row>
    <row r="175" spans="5:23" x14ac:dyDescent="0.2">
      <c r="L175" s="439" t="s">
        <v>17</v>
      </c>
      <c r="M175" s="451">
        <v>37</v>
      </c>
      <c r="N175" s="452">
        <v>1</v>
      </c>
      <c r="O175" s="236">
        <f>+M175+N175</f>
        <v>38</v>
      </c>
      <c r="P175" s="452">
        <v>0</v>
      </c>
      <c r="Q175" s="236">
        <f>+O175+P175</f>
        <v>38</v>
      </c>
      <c r="R175" s="451"/>
      <c r="S175" s="452"/>
      <c r="T175" s="236"/>
      <c r="U175" s="452"/>
      <c r="V175" s="236"/>
      <c r="W175" s="453"/>
    </row>
    <row r="176" spans="5:23" ht="13.5" thickBot="1" x14ac:dyDescent="0.25">
      <c r="L176" s="439" t="s">
        <v>18</v>
      </c>
      <c r="M176" s="451">
        <v>37</v>
      </c>
      <c r="N176" s="452">
        <v>0</v>
      </c>
      <c r="O176" s="236">
        <f>+M176+N176</f>
        <v>37</v>
      </c>
      <c r="P176" s="457">
        <v>0</v>
      </c>
      <c r="Q176" s="236">
        <f>+O176+P176</f>
        <v>37</v>
      </c>
      <c r="R176" s="451"/>
      <c r="S176" s="452"/>
      <c r="T176" s="236"/>
      <c r="U176" s="457"/>
      <c r="V176" s="236"/>
      <c r="W176" s="453"/>
    </row>
    <row r="177" spans="1:23" ht="14.25" thickTop="1" thickBot="1" x14ac:dyDescent="0.25">
      <c r="L177" s="246" t="s">
        <v>19</v>
      </c>
      <c r="M177" s="247">
        <f t="shared" ref="M177:Q177" si="176">+M174+M175+M176</f>
        <v>116</v>
      </c>
      <c r="N177" s="458">
        <f t="shared" si="176"/>
        <v>4</v>
      </c>
      <c r="O177" s="459">
        <f t="shared" si="176"/>
        <v>120</v>
      </c>
      <c r="P177" s="458">
        <f t="shared" si="176"/>
        <v>0</v>
      </c>
      <c r="Q177" s="459">
        <f t="shared" si="176"/>
        <v>120</v>
      </c>
      <c r="R177" s="247"/>
      <c r="S177" s="458"/>
      <c r="T177" s="459"/>
      <c r="U177" s="458"/>
      <c r="V177" s="459"/>
      <c r="W177" s="250"/>
    </row>
    <row r="178" spans="1:23" ht="13.5" thickTop="1" x14ac:dyDescent="0.2">
      <c r="A178" s="397"/>
      <c r="K178" s="397"/>
      <c r="L178" s="439" t="s">
        <v>21</v>
      </c>
      <c r="M178" s="451">
        <v>31</v>
      </c>
      <c r="N178" s="452">
        <v>2</v>
      </c>
      <c r="O178" s="236">
        <f>+M178+N178</f>
        <v>33</v>
      </c>
      <c r="P178" s="460">
        <v>0</v>
      </c>
      <c r="Q178" s="236">
        <f>+O178+P178</f>
        <v>33</v>
      </c>
      <c r="R178" s="451"/>
      <c r="S178" s="452"/>
      <c r="T178" s="236"/>
      <c r="U178" s="460"/>
      <c r="V178" s="236"/>
      <c r="W178" s="453"/>
    </row>
    <row r="179" spans="1:23" x14ac:dyDescent="0.2">
      <c r="A179" s="397"/>
      <c r="K179" s="397"/>
      <c r="L179" s="439" t="s">
        <v>22</v>
      </c>
      <c r="M179" s="451">
        <v>28</v>
      </c>
      <c r="N179" s="452">
        <v>0</v>
      </c>
      <c r="O179" s="236">
        <f>+M179+N179</f>
        <v>28</v>
      </c>
      <c r="P179" s="452">
        <v>0</v>
      </c>
      <c r="Q179" s="236">
        <f>+O179+P179</f>
        <v>28</v>
      </c>
      <c r="R179" s="451"/>
      <c r="S179" s="452"/>
      <c r="T179" s="236"/>
      <c r="U179" s="452"/>
      <c r="V179" s="236"/>
      <c r="W179" s="453"/>
    </row>
    <row r="180" spans="1:23" ht="13.5" thickBot="1" x14ac:dyDescent="0.25">
      <c r="A180" s="397"/>
      <c r="K180" s="397"/>
      <c r="L180" s="439" t="s">
        <v>23</v>
      </c>
      <c r="M180" s="451">
        <v>29</v>
      </c>
      <c r="N180" s="452">
        <v>0</v>
      </c>
      <c r="O180" s="236">
        <f t="shared" ref="O180:O182" si="177">+M180+N180</f>
        <v>29</v>
      </c>
      <c r="P180" s="452">
        <v>0</v>
      </c>
      <c r="Q180" s="236">
        <f t="shared" ref="Q180:Q182" si="178">+O180+P180</f>
        <v>29</v>
      </c>
      <c r="R180" s="451"/>
      <c r="S180" s="452"/>
      <c r="T180" s="236"/>
      <c r="U180" s="452"/>
      <c r="V180" s="236"/>
      <c r="W180" s="453"/>
    </row>
    <row r="181" spans="1:23" ht="14.25" thickTop="1" thickBot="1" x14ac:dyDescent="0.25">
      <c r="L181" s="239" t="s">
        <v>40</v>
      </c>
      <c r="M181" s="240">
        <f>+M178+M179+M180</f>
        <v>88</v>
      </c>
      <c r="N181" s="454">
        <f>+N178+N179+N180</f>
        <v>2</v>
      </c>
      <c r="O181" s="455">
        <f t="shared" si="177"/>
        <v>90</v>
      </c>
      <c r="P181" s="454">
        <f>+P178+P179+P180</f>
        <v>0</v>
      </c>
      <c r="Q181" s="455">
        <f t="shared" si="178"/>
        <v>90</v>
      </c>
      <c r="R181" s="240"/>
      <c r="S181" s="454"/>
      <c r="T181" s="455"/>
      <c r="U181" s="454"/>
      <c r="V181" s="455"/>
      <c r="W181" s="456"/>
    </row>
    <row r="182" spans="1:23" ht="14.25" thickTop="1" thickBot="1" x14ac:dyDescent="0.25">
      <c r="L182" s="239" t="s">
        <v>63</v>
      </c>
      <c r="M182" s="240">
        <f>+M168+M173+M177+M181</f>
        <v>466</v>
      </c>
      <c r="N182" s="241">
        <f>+N168+N173+N177+N181</f>
        <v>9</v>
      </c>
      <c r="O182" s="242">
        <f t="shared" si="177"/>
        <v>475</v>
      </c>
      <c r="P182" s="240">
        <f>+P168+P173+P177+P181</f>
        <v>0</v>
      </c>
      <c r="Q182" s="242">
        <f t="shared" si="178"/>
        <v>475</v>
      </c>
      <c r="R182" s="240"/>
      <c r="S182" s="241"/>
      <c r="T182" s="242"/>
      <c r="U182" s="240"/>
      <c r="V182" s="242"/>
      <c r="W182" s="243"/>
    </row>
    <row r="183" spans="1:23" ht="14.25" thickTop="1" thickBot="1" x14ac:dyDescent="0.25">
      <c r="L183" s="461" t="s">
        <v>60</v>
      </c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</row>
    <row r="184" spans="1:23" ht="13.5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434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6" t="s">
        <v>34</v>
      </c>
    </row>
    <row r="187" spans="1:23" ht="14.25" thickTop="1" thickBot="1" x14ac:dyDescent="0.25">
      <c r="L187" s="437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438" t="s">
        <v>2</v>
      </c>
    </row>
    <row r="188" spans="1:23" ht="13.5" thickTop="1" x14ac:dyDescent="0.2">
      <c r="L188" s="439" t="s">
        <v>3</v>
      </c>
      <c r="M188" s="440"/>
      <c r="N188" s="434"/>
      <c r="O188" s="220"/>
      <c r="P188" s="441"/>
      <c r="Q188" s="220"/>
      <c r="R188" s="440"/>
      <c r="S188" s="434"/>
      <c r="T188" s="220"/>
      <c r="U188" s="441"/>
      <c r="V188" s="220"/>
      <c r="W188" s="442" t="s">
        <v>4</v>
      </c>
    </row>
    <row r="189" spans="1:23" ht="13.5" thickBot="1" x14ac:dyDescent="0.25">
      <c r="L189" s="443"/>
      <c r="M189" s="444" t="s">
        <v>35</v>
      </c>
      <c r="N189" s="445" t="s">
        <v>36</v>
      </c>
      <c r="O189" s="226" t="s">
        <v>37</v>
      </c>
      <c r="P189" s="443" t="s">
        <v>32</v>
      </c>
      <c r="Q189" s="226" t="s">
        <v>7</v>
      </c>
      <c r="R189" s="444" t="s">
        <v>35</v>
      </c>
      <c r="S189" s="445" t="s">
        <v>36</v>
      </c>
      <c r="T189" s="226" t="s">
        <v>37</v>
      </c>
      <c r="U189" s="443" t="s">
        <v>32</v>
      </c>
      <c r="V189" s="226" t="s">
        <v>7</v>
      </c>
      <c r="W189" s="421"/>
    </row>
    <row r="190" spans="1:23" ht="6" customHeight="1" thickTop="1" x14ac:dyDescent="0.2">
      <c r="L190" s="439"/>
      <c r="M190" s="446"/>
      <c r="N190" s="447"/>
      <c r="O190" s="231"/>
      <c r="P190" s="462"/>
      <c r="Q190" s="231"/>
      <c r="R190" s="446"/>
      <c r="S190" s="447"/>
      <c r="T190" s="231"/>
      <c r="U190" s="462"/>
      <c r="V190" s="231"/>
      <c r="W190" s="450"/>
    </row>
    <row r="191" spans="1:23" x14ac:dyDescent="0.2">
      <c r="L191" s="439" t="s">
        <v>10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36">
        <f>+O191+P191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+T191+U191</f>
        <v>0</v>
      </c>
      <c r="W191" s="339">
        <f t="shared" ref="W191:W196" si="179">IF(Q191=0,0,((V191/Q191)-1)*100)</f>
        <v>0</v>
      </c>
    </row>
    <row r="192" spans="1:23" x14ac:dyDescent="0.2">
      <c r="L192" s="439" t="s">
        <v>11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36">
        <f t="shared" ref="Q192:Q195" si="180">+O192+P192</f>
        <v>0</v>
      </c>
      <c r="R192" s="234">
        <v>0</v>
      </c>
      <c r="S192" s="235">
        <v>0</v>
      </c>
      <c r="T192" s="236">
        <f>R192+S192</f>
        <v>0</v>
      </c>
      <c r="U192" s="237">
        <v>0</v>
      </c>
      <c r="V192" s="236">
        <f t="shared" ref="V192:V195" si="181">+T192+U192</f>
        <v>0</v>
      </c>
      <c r="W192" s="339">
        <f t="shared" si="179"/>
        <v>0</v>
      </c>
    </row>
    <row r="193" spans="1:23" ht="13.5" thickBot="1" x14ac:dyDescent="0.25">
      <c r="L193" s="443" t="s">
        <v>12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36">
        <f t="shared" si="180"/>
        <v>0</v>
      </c>
      <c r="R193" s="234">
        <v>0</v>
      </c>
      <c r="S193" s="235">
        <v>0</v>
      </c>
      <c r="T193" s="236">
        <f>R193+S193</f>
        <v>0</v>
      </c>
      <c r="U193" s="237">
        <v>0</v>
      </c>
      <c r="V193" s="236">
        <f t="shared" si="181"/>
        <v>0</v>
      </c>
      <c r="W193" s="339">
        <f t="shared" si="179"/>
        <v>0</v>
      </c>
    </row>
    <row r="194" spans="1:23" ht="14.25" thickTop="1" thickBot="1" x14ac:dyDescent="0.25">
      <c r="L194" s="239" t="s">
        <v>38</v>
      </c>
      <c r="M194" s="240">
        <f>+M191+M192+M193</f>
        <v>0</v>
      </c>
      <c r="N194" s="454">
        <f>+N191+N192+N193</f>
        <v>0</v>
      </c>
      <c r="O194" s="455">
        <f t="shared" ref="O194:O195" si="182">+M194+N194</f>
        <v>0</v>
      </c>
      <c r="P194" s="454">
        <f>+P191+P192+P193</f>
        <v>0</v>
      </c>
      <c r="Q194" s="455">
        <f t="shared" si="180"/>
        <v>0</v>
      </c>
      <c r="R194" s="240">
        <f>+R191+R192+R193</f>
        <v>0</v>
      </c>
      <c r="S194" s="454">
        <f>+S191+S192+S193</f>
        <v>0</v>
      </c>
      <c r="T194" s="455">
        <f t="shared" ref="T194:T195" si="183">+R194+S194</f>
        <v>0</v>
      </c>
      <c r="U194" s="454">
        <f>+U191+U192+U193</f>
        <v>0</v>
      </c>
      <c r="V194" s="455">
        <f t="shared" si="181"/>
        <v>0</v>
      </c>
      <c r="W194" s="500">
        <f t="shared" si="179"/>
        <v>0</v>
      </c>
    </row>
    <row r="195" spans="1:23" ht="14.25" thickTop="1" thickBot="1" x14ac:dyDescent="0.25">
      <c r="L195" s="439" t="s">
        <v>13</v>
      </c>
      <c r="M195" s="451">
        <v>0</v>
      </c>
      <c r="N195" s="452">
        <v>0</v>
      </c>
      <c r="O195" s="236">
        <f t="shared" si="182"/>
        <v>0</v>
      </c>
      <c r="P195" s="463">
        <v>0</v>
      </c>
      <c r="Q195" s="236">
        <f t="shared" si="180"/>
        <v>0</v>
      </c>
      <c r="R195" s="451">
        <v>0</v>
      </c>
      <c r="S195" s="452">
        <v>0</v>
      </c>
      <c r="T195" s="236">
        <f t="shared" si="183"/>
        <v>0</v>
      </c>
      <c r="U195" s="463">
        <v>0</v>
      </c>
      <c r="V195" s="236">
        <f t="shared" si="181"/>
        <v>0</v>
      </c>
      <c r="W195" s="339">
        <f t="shared" si="179"/>
        <v>0</v>
      </c>
    </row>
    <row r="196" spans="1:23" ht="14.25" thickTop="1" thickBot="1" x14ac:dyDescent="0.25">
      <c r="L196" s="239" t="s">
        <v>67</v>
      </c>
      <c r="M196" s="240">
        <f>+M194+M195</f>
        <v>0</v>
      </c>
      <c r="N196" s="454">
        <f t="shared" ref="N196" si="184">+N194+N195</f>
        <v>0</v>
      </c>
      <c r="O196" s="455">
        <f t="shared" ref="O196" si="185">+O194+O195</f>
        <v>0</v>
      </c>
      <c r="P196" s="454">
        <f t="shared" ref="P196" si="186">+P194+P195</f>
        <v>0</v>
      </c>
      <c r="Q196" s="455">
        <f t="shared" ref="Q196" si="187">+Q194+Q195</f>
        <v>0</v>
      </c>
      <c r="R196" s="240">
        <f t="shared" ref="R196" si="188">+R194+R195</f>
        <v>0</v>
      </c>
      <c r="S196" s="454">
        <f t="shared" ref="S196" si="189">+S194+S195</f>
        <v>0</v>
      </c>
      <c r="T196" s="455">
        <f t="shared" ref="T196" si="190">+T194+T195</f>
        <v>0</v>
      </c>
      <c r="U196" s="454">
        <f t="shared" ref="U196" si="191">+U194+U195</f>
        <v>0</v>
      </c>
      <c r="V196" s="455">
        <f t="shared" ref="V196" si="192">+V194+V195</f>
        <v>0</v>
      </c>
      <c r="W196" s="500">
        <f t="shared" si="179"/>
        <v>0</v>
      </c>
    </row>
    <row r="197" spans="1:23" ht="13.5" thickTop="1" x14ac:dyDescent="0.2">
      <c r="L197" s="439" t="s">
        <v>14</v>
      </c>
      <c r="M197" s="451">
        <v>0</v>
      </c>
      <c r="N197" s="452">
        <v>0</v>
      </c>
      <c r="O197" s="236">
        <f>+M197+N197</f>
        <v>0</v>
      </c>
      <c r="P197" s="463">
        <v>0</v>
      </c>
      <c r="Q197" s="236">
        <f>+O197+P197</f>
        <v>0</v>
      </c>
      <c r="R197" s="451"/>
      <c r="S197" s="452"/>
      <c r="T197" s="236"/>
      <c r="U197" s="463"/>
      <c r="V197" s="236"/>
      <c r="W197" s="339"/>
    </row>
    <row r="198" spans="1:23" ht="13.5" thickBot="1" x14ac:dyDescent="0.25">
      <c r="L198" s="439" t="s">
        <v>15</v>
      </c>
      <c r="M198" s="451">
        <v>0</v>
      </c>
      <c r="N198" s="452">
        <v>0</v>
      </c>
      <c r="O198" s="236">
        <f>+M198+N198</f>
        <v>0</v>
      </c>
      <c r="P198" s="463">
        <v>0</v>
      </c>
      <c r="Q198" s="236">
        <f>+O198+P198</f>
        <v>0</v>
      </c>
      <c r="R198" s="451"/>
      <c r="S198" s="452"/>
      <c r="T198" s="236"/>
      <c r="U198" s="463"/>
      <c r="V198" s="236"/>
      <c r="W198" s="339"/>
    </row>
    <row r="199" spans="1:23" ht="14.25" thickTop="1" thickBot="1" x14ac:dyDescent="0.25">
      <c r="L199" s="239" t="s">
        <v>61</v>
      </c>
      <c r="M199" s="240">
        <f t="shared" ref="M199:Q199" si="193">+M195+M197+M198</f>
        <v>0</v>
      </c>
      <c r="N199" s="454">
        <f t="shared" si="193"/>
        <v>0</v>
      </c>
      <c r="O199" s="455">
        <f t="shared" si="193"/>
        <v>0</v>
      </c>
      <c r="P199" s="454">
        <f t="shared" si="193"/>
        <v>0</v>
      </c>
      <c r="Q199" s="455">
        <f t="shared" si="193"/>
        <v>0</v>
      </c>
      <c r="R199" s="240"/>
      <c r="S199" s="454"/>
      <c r="T199" s="455"/>
      <c r="U199" s="454"/>
      <c r="V199" s="455"/>
      <c r="W199" s="500"/>
    </row>
    <row r="200" spans="1:23" ht="13.5" thickTop="1" x14ac:dyDescent="0.2">
      <c r="L200" s="439" t="s">
        <v>16</v>
      </c>
      <c r="M200" s="451">
        <v>0</v>
      </c>
      <c r="N200" s="452">
        <v>0</v>
      </c>
      <c r="O200" s="236">
        <f t="shared" ref="O200" si="194">+M200+N200</f>
        <v>0</v>
      </c>
      <c r="P200" s="463">
        <v>0</v>
      </c>
      <c r="Q200" s="236">
        <f t="shared" ref="Q200" si="195">+O200+P200</f>
        <v>0</v>
      </c>
      <c r="R200" s="451"/>
      <c r="S200" s="452"/>
      <c r="T200" s="236"/>
      <c r="U200" s="463"/>
      <c r="V200" s="236"/>
      <c r="W200" s="339"/>
    </row>
    <row r="201" spans="1:23" x14ac:dyDescent="0.2">
      <c r="L201" s="439" t="s">
        <v>17</v>
      </c>
      <c r="M201" s="451">
        <v>0</v>
      </c>
      <c r="N201" s="452">
        <v>0</v>
      </c>
      <c r="O201" s="236">
        <f>+M201+N201</f>
        <v>0</v>
      </c>
      <c r="P201" s="463">
        <v>0</v>
      </c>
      <c r="Q201" s="236">
        <f>+O201+P201</f>
        <v>0</v>
      </c>
      <c r="R201" s="451"/>
      <c r="S201" s="452"/>
      <c r="T201" s="236"/>
      <c r="U201" s="463"/>
      <c r="V201" s="236"/>
      <c r="W201" s="339"/>
    </row>
    <row r="202" spans="1:23" ht="13.5" thickBot="1" x14ac:dyDescent="0.25">
      <c r="L202" s="439" t="s">
        <v>18</v>
      </c>
      <c r="M202" s="451">
        <v>0</v>
      </c>
      <c r="N202" s="452">
        <v>0</v>
      </c>
      <c r="O202" s="244">
        <f>+M202+N202</f>
        <v>0</v>
      </c>
      <c r="P202" s="465">
        <v>0</v>
      </c>
      <c r="Q202" s="244">
        <f>+O202+P202</f>
        <v>0</v>
      </c>
      <c r="R202" s="451"/>
      <c r="S202" s="452"/>
      <c r="T202" s="244"/>
      <c r="U202" s="465"/>
      <c r="V202" s="244"/>
      <c r="W202" s="339"/>
    </row>
    <row r="203" spans="1:23" ht="14.25" thickTop="1" thickBot="1" x14ac:dyDescent="0.25">
      <c r="L203" s="246" t="s">
        <v>19</v>
      </c>
      <c r="M203" s="247">
        <f t="shared" ref="M203:Q203" si="196">+M200+M201+M202</f>
        <v>0</v>
      </c>
      <c r="N203" s="458">
        <f t="shared" si="196"/>
        <v>0</v>
      </c>
      <c r="O203" s="459">
        <f t="shared" si="196"/>
        <v>0</v>
      </c>
      <c r="P203" s="458">
        <f t="shared" si="196"/>
        <v>0</v>
      </c>
      <c r="Q203" s="459">
        <f t="shared" si="196"/>
        <v>0</v>
      </c>
      <c r="R203" s="247"/>
      <c r="S203" s="458"/>
      <c r="T203" s="459"/>
      <c r="U203" s="458"/>
      <c r="V203" s="459"/>
      <c r="W203" s="340"/>
    </row>
    <row r="204" spans="1:23" ht="13.5" thickTop="1" x14ac:dyDescent="0.2">
      <c r="A204" s="397"/>
      <c r="K204" s="397"/>
      <c r="L204" s="439" t="s">
        <v>21</v>
      </c>
      <c r="M204" s="451">
        <v>0</v>
      </c>
      <c r="N204" s="452">
        <v>0</v>
      </c>
      <c r="O204" s="244">
        <f>+M204+N204</f>
        <v>0</v>
      </c>
      <c r="P204" s="466">
        <v>0</v>
      </c>
      <c r="Q204" s="244">
        <f>+O204+P204</f>
        <v>0</v>
      </c>
      <c r="R204" s="451"/>
      <c r="S204" s="452"/>
      <c r="T204" s="244"/>
      <c r="U204" s="466"/>
      <c r="V204" s="244"/>
      <c r="W204" s="339"/>
    </row>
    <row r="205" spans="1:23" x14ac:dyDescent="0.2">
      <c r="A205" s="397"/>
      <c r="K205" s="397"/>
      <c r="L205" s="439" t="s">
        <v>22</v>
      </c>
      <c r="M205" s="451">
        <v>0</v>
      </c>
      <c r="N205" s="452">
        <v>0</v>
      </c>
      <c r="O205" s="244">
        <f>+M205+N205</f>
        <v>0</v>
      </c>
      <c r="P205" s="463">
        <v>0</v>
      </c>
      <c r="Q205" s="244">
        <f>+O205+P205</f>
        <v>0</v>
      </c>
      <c r="R205" s="451"/>
      <c r="S205" s="452"/>
      <c r="T205" s="244"/>
      <c r="U205" s="463"/>
      <c r="V205" s="244"/>
      <c r="W205" s="339"/>
    </row>
    <row r="206" spans="1:23" ht="13.5" thickBot="1" x14ac:dyDescent="0.25">
      <c r="A206" s="397"/>
      <c r="K206" s="397"/>
      <c r="L206" s="439" t="s">
        <v>23</v>
      </c>
      <c r="M206" s="451">
        <v>0</v>
      </c>
      <c r="N206" s="452">
        <v>0</v>
      </c>
      <c r="O206" s="244">
        <f t="shared" ref="O206:O208" si="197">+M206+N206</f>
        <v>0</v>
      </c>
      <c r="P206" s="463">
        <v>0</v>
      </c>
      <c r="Q206" s="244">
        <f t="shared" ref="Q206:Q208" si="198">+O206+P206</f>
        <v>0</v>
      </c>
      <c r="R206" s="451"/>
      <c r="S206" s="452"/>
      <c r="T206" s="244"/>
      <c r="U206" s="463"/>
      <c r="V206" s="244"/>
      <c r="W206" s="339"/>
    </row>
    <row r="207" spans="1:23" ht="14.25" thickTop="1" thickBot="1" x14ac:dyDescent="0.25">
      <c r="L207" s="239" t="s">
        <v>40</v>
      </c>
      <c r="M207" s="240">
        <f>+M204+M205+M206</f>
        <v>0</v>
      </c>
      <c r="N207" s="454">
        <f>+N204+N205+N206</f>
        <v>0</v>
      </c>
      <c r="O207" s="455">
        <f t="shared" si="197"/>
        <v>0</v>
      </c>
      <c r="P207" s="454">
        <f>+P204+P205+P206</f>
        <v>0</v>
      </c>
      <c r="Q207" s="455">
        <f t="shared" si="198"/>
        <v>0</v>
      </c>
      <c r="R207" s="240"/>
      <c r="S207" s="454"/>
      <c r="T207" s="455"/>
      <c r="U207" s="454"/>
      <c r="V207" s="455"/>
      <c r="W207" s="500"/>
    </row>
    <row r="208" spans="1:23" ht="14.25" thickTop="1" thickBot="1" x14ac:dyDescent="0.25">
      <c r="L208" s="239" t="s">
        <v>63</v>
      </c>
      <c r="M208" s="240">
        <f>+M194+M199+M203+M207</f>
        <v>0</v>
      </c>
      <c r="N208" s="241">
        <f>+N194+N199+N203+N207</f>
        <v>0</v>
      </c>
      <c r="O208" s="242">
        <f t="shared" si="197"/>
        <v>0</v>
      </c>
      <c r="P208" s="240">
        <f>+P194+P199+P203+P207</f>
        <v>0</v>
      </c>
      <c r="Q208" s="242">
        <f t="shared" si="198"/>
        <v>0</v>
      </c>
      <c r="R208" s="240"/>
      <c r="S208" s="241"/>
      <c r="T208" s="242"/>
      <c r="U208" s="240"/>
      <c r="V208" s="242"/>
      <c r="W208" s="338"/>
    </row>
    <row r="209" spans="12:23" ht="14.25" thickTop="1" thickBot="1" x14ac:dyDescent="0.25">
      <c r="L209" s="461" t="s">
        <v>60</v>
      </c>
      <c r="M209" s="435"/>
      <c r="N209" s="435"/>
      <c r="O209" s="435"/>
      <c r="P209" s="435"/>
      <c r="Q209" s="435"/>
      <c r="R209" s="435"/>
      <c r="S209" s="435"/>
      <c r="T209" s="435"/>
      <c r="U209" s="435"/>
      <c r="V209" s="435"/>
      <c r="W209" s="435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434"/>
      <c r="M212" s="435"/>
      <c r="N212" s="435"/>
      <c r="O212" s="435"/>
      <c r="P212" s="435"/>
      <c r="Q212" s="435"/>
      <c r="R212" s="435"/>
      <c r="S212" s="435"/>
      <c r="T212" s="435"/>
      <c r="U212" s="435"/>
      <c r="V212" s="435"/>
      <c r="W212" s="436" t="s">
        <v>34</v>
      </c>
    </row>
    <row r="213" spans="12:23" ht="14.25" thickTop="1" thickBot="1" x14ac:dyDescent="0.25">
      <c r="L213" s="437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438" t="s">
        <v>2</v>
      </c>
    </row>
    <row r="214" spans="12:23" ht="13.5" thickTop="1" x14ac:dyDescent="0.2">
      <c r="L214" s="439" t="s">
        <v>3</v>
      </c>
      <c r="M214" s="440"/>
      <c r="N214" s="434"/>
      <c r="O214" s="220"/>
      <c r="P214" s="441"/>
      <c r="Q214" s="308"/>
      <c r="R214" s="440"/>
      <c r="S214" s="434"/>
      <c r="T214" s="220"/>
      <c r="U214" s="441"/>
      <c r="V214" s="308"/>
      <c r="W214" s="442" t="s">
        <v>4</v>
      </c>
    </row>
    <row r="215" spans="12:23" ht="13.5" thickBot="1" x14ac:dyDescent="0.25">
      <c r="L215" s="443"/>
      <c r="M215" s="444" t="s">
        <v>35</v>
      </c>
      <c r="N215" s="445" t="s">
        <v>36</v>
      </c>
      <c r="O215" s="226" t="s">
        <v>37</v>
      </c>
      <c r="P215" s="443" t="s">
        <v>32</v>
      </c>
      <c r="Q215" s="506" t="s">
        <v>7</v>
      </c>
      <c r="R215" s="444" t="s">
        <v>35</v>
      </c>
      <c r="S215" s="445" t="s">
        <v>36</v>
      </c>
      <c r="T215" s="226" t="s">
        <v>37</v>
      </c>
      <c r="U215" s="443" t="s">
        <v>32</v>
      </c>
      <c r="V215" s="304" t="s">
        <v>7</v>
      </c>
      <c r="W215" s="421"/>
    </row>
    <row r="216" spans="12:23" ht="4.5" customHeight="1" thickTop="1" x14ac:dyDescent="0.2">
      <c r="L216" s="439"/>
      <c r="M216" s="446"/>
      <c r="N216" s="447"/>
      <c r="O216" s="231"/>
      <c r="P216" s="462"/>
      <c r="Q216" s="264"/>
      <c r="R216" s="446"/>
      <c r="S216" s="447"/>
      <c r="T216" s="231"/>
      <c r="U216" s="462"/>
      <c r="V216" s="264"/>
      <c r="W216" s="450"/>
    </row>
    <row r="217" spans="12:23" x14ac:dyDescent="0.2">
      <c r="L217" s="439" t="s">
        <v>10</v>
      </c>
      <c r="M217" s="451">
        <f t="shared" ref="M217:N219" si="199">+M165+M191</f>
        <v>42</v>
      </c>
      <c r="N217" s="452">
        <f t="shared" si="199"/>
        <v>1</v>
      </c>
      <c r="O217" s="236">
        <f>M217+N217</f>
        <v>43</v>
      </c>
      <c r="P217" s="463">
        <f>+P165+P191</f>
        <v>0</v>
      </c>
      <c r="Q217" s="265">
        <f>O217+P217</f>
        <v>43</v>
      </c>
      <c r="R217" s="451">
        <f t="shared" ref="R217:S219" si="200">+R165+R191</f>
        <v>35</v>
      </c>
      <c r="S217" s="452">
        <f t="shared" si="200"/>
        <v>2</v>
      </c>
      <c r="T217" s="236">
        <f>R217+S217</f>
        <v>37</v>
      </c>
      <c r="U217" s="463">
        <f>+U165+U191</f>
        <v>0</v>
      </c>
      <c r="V217" s="265">
        <f>T217+U217</f>
        <v>37</v>
      </c>
      <c r="W217" s="464">
        <f t="shared" ref="W217:W222" si="201">IF(Q217=0,0,((V217/Q217)-1)*100)</f>
        <v>-13.953488372093027</v>
      </c>
    </row>
    <row r="218" spans="12:23" x14ac:dyDescent="0.2">
      <c r="L218" s="439" t="s">
        <v>11</v>
      </c>
      <c r="M218" s="451">
        <f t="shared" si="199"/>
        <v>56</v>
      </c>
      <c r="N218" s="452">
        <f t="shared" si="199"/>
        <v>0</v>
      </c>
      <c r="O218" s="236">
        <f t="shared" ref="O218:O219" si="202">M218+N218</f>
        <v>56</v>
      </c>
      <c r="P218" s="463">
        <f>+P166+P192</f>
        <v>0</v>
      </c>
      <c r="Q218" s="265">
        <f t="shared" ref="Q218:Q221" si="203">O218+P218</f>
        <v>56</v>
      </c>
      <c r="R218" s="451">
        <f t="shared" si="200"/>
        <v>36</v>
      </c>
      <c r="S218" s="452">
        <f t="shared" si="200"/>
        <v>0</v>
      </c>
      <c r="T218" s="236">
        <f t="shared" ref="T218:T219" si="204">R218+S218</f>
        <v>36</v>
      </c>
      <c r="U218" s="463">
        <f>+U166+U192</f>
        <v>0</v>
      </c>
      <c r="V218" s="265">
        <f t="shared" ref="V218:V221" si="205">T218+U218</f>
        <v>36</v>
      </c>
      <c r="W218" s="464">
        <f t="shared" si="201"/>
        <v>-35.714285714285708</v>
      </c>
    </row>
    <row r="219" spans="12:23" ht="13.5" thickBot="1" x14ac:dyDescent="0.25">
      <c r="L219" s="443" t="s">
        <v>12</v>
      </c>
      <c r="M219" s="451">
        <f t="shared" si="199"/>
        <v>46</v>
      </c>
      <c r="N219" s="452">
        <f t="shared" si="199"/>
        <v>0</v>
      </c>
      <c r="O219" s="236">
        <f t="shared" si="202"/>
        <v>46</v>
      </c>
      <c r="P219" s="463">
        <f>+P167+P193</f>
        <v>0</v>
      </c>
      <c r="Q219" s="265">
        <f t="shared" si="203"/>
        <v>46</v>
      </c>
      <c r="R219" s="451">
        <f t="shared" si="200"/>
        <v>35</v>
      </c>
      <c r="S219" s="452">
        <f t="shared" si="200"/>
        <v>0</v>
      </c>
      <c r="T219" s="236">
        <f t="shared" si="204"/>
        <v>35</v>
      </c>
      <c r="U219" s="463">
        <f>+U167+U193</f>
        <v>0</v>
      </c>
      <c r="V219" s="265">
        <f t="shared" si="205"/>
        <v>35</v>
      </c>
      <c r="W219" s="464">
        <f t="shared" si="201"/>
        <v>-23.913043478260864</v>
      </c>
    </row>
    <row r="220" spans="12:23" ht="14.25" thickTop="1" thickBot="1" x14ac:dyDescent="0.25">
      <c r="L220" s="239" t="s">
        <v>38</v>
      </c>
      <c r="M220" s="240">
        <f t="shared" ref="M220:P220" si="206">+M217+M218+M219</f>
        <v>144</v>
      </c>
      <c r="N220" s="454">
        <f t="shared" si="206"/>
        <v>1</v>
      </c>
      <c r="O220" s="455">
        <f t="shared" si="206"/>
        <v>145</v>
      </c>
      <c r="P220" s="454">
        <f t="shared" si="206"/>
        <v>0</v>
      </c>
      <c r="Q220" s="455">
        <f t="shared" si="203"/>
        <v>145</v>
      </c>
      <c r="R220" s="240">
        <f t="shared" ref="R220:U220" si="207">+R217+R218+R219</f>
        <v>106</v>
      </c>
      <c r="S220" s="454">
        <f t="shared" si="207"/>
        <v>2</v>
      </c>
      <c r="T220" s="455">
        <f t="shared" si="207"/>
        <v>108</v>
      </c>
      <c r="U220" s="454">
        <f t="shared" si="207"/>
        <v>0</v>
      </c>
      <c r="V220" s="455">
        <f t="shared" si="205"/>
        <v>108</v>
      </c>
      <c r="W220" s="456">
        <f t="shared" si="201"/>
        <v>-25.517241379310342</v>
      </c>
    </row>
    <row r="221" spans="12:23" ht="14.25" thickTop="1" thickBot="1" x14ac:dyDescent="0.25">
      <c r="L221" s="439" t="s">
        <v>13</v>
      </c>
      <c r="M221" s="451">
        <f>+M169+M195</f>
        <v>51</v>
      </c>
      <c r="N221" s="452">
        <f>+N169+N195</f>
        <v>0</v>
      </c>
      <c r="O221" s="236">
        <f t="shared" ref="O221" si="208">M221+N221</f>
        <v>51</v>
      </c>
      <c r="P221" s="467">
        <f>+P169+P195</f>
        <v>0</v>
      </c>
      <c r="Q221" s="335">
        <f t="shared" si="203"/>
        <v>51</v>
      </c>
      <c r="R221" s="451">
        <f>+R169+R195</f>
        <v>29</v>
      </c>
      <c r="S221" s="452">
        <f>+S169+S195</f>
        <v>0</v>
      </c>
      <c r="T221" s="236">
        <f t="shared" ref="T221" si="209">R221+S221</f>
        <v>29</v>
      </c>
      <c r="U221" s="467">
        <f>+U169+U195</f>
        <v>0</v>
      </c>
      <c r="V221" s="335">
        <f t="shared" si="205"/>
        <v>29</v>
      </c>
      <c r="W221" s="464">
        <f t="shared" si="201"/>
        <v>-43.137254901960787</v>
      </c>
    </row>
    <row r="222" spans="12:23" ht="14.25" thickTop="1" thickBot="1" x14ac:dyDescent="0.25">
      <c r="L222" s="239" t="s">
        <v>67</v>
      </c>
      <c r="M222" s="240">
        <f>+M220+M221</f>
        <v>195</v>
      </c>
      <c r="N222" s="454">
        <f t="shared" ref="N222" si="210">+N220+N221</f>
        <v>1</v>
      </c>
      <c r="O222" s="455">
        <f t="shared" ref="O222" si="211">+O220+O221</f>
        <v>196</v>
      </c>
      <c r="P222" s="454">
        <f t="shared" ref="P222" si="212">+P220+P221</f>
        <v>0</v>
      </c>
      <c r="Q222" s="455">
        <f t="shared" ref="Q222" si="213">+Q220+Q221</f>
        <v>196</v>
      </c>
      <c r="R222" s="240">
        <f t="shared" ref="R222" si="214">+R220+R221</f>
        <v>135</v>
      </c>
      <c r="S222" s="454">
        <f t="shared" ref="S222" si="215">+S220+S221</f>
        <v>2</v>
      </c>
      <c r="T222" s="455">
        <f t="shared" ref="T222" si="216">+T220+T221</f>
        <v>137</v>
      </c>
      <c r="U222" s="454">
        <f t="shared" ref="U222" si="217">+U220+U221</f>
        <v>0</v>
      </c>
      <c r="V222" s="455">
        <f t="shared" ref="V222" si="218">+V220+V221</f>
        <v>137</v>
      </c>
      <c r="W222" s="456">
        <f t="shared" si="201"/>
        <v>-30.102040816326525</v>
      </c>
    </row>
    <row r="223" spans="12:23" ht="13.5" thickTop="1" x14ac:dyDescent="0.2">
      <c r="L223" s="439" t="s">
        <v>14</v>
      </c>
      <c r="M223" s="451">
        <f>+M171+M197</f>
        <v>33</v>
      </c>
      <c r="N223" s="452">
        <f>+N171+N197</f>
        <v>0</v>
      </c>
      <c r="O223" s="244">
        <f>M223+N223</f>
        <v>33</v>
      </c>
      <c r="P223" s="467">
        <f>+P171+P197</f>
        <v>0</v>
      </c>
      <c r="Q223" s="236">
        <f>O223+P223</f>
        <v>33</v>
      </c>
      <c r="R223" s="451"/>
      <c r="S223" s="452"/>
      <c r="T223" s="244"/>
      <c r="U223" s="467"/>
      <c r="V223" s="236"/>
      <c r="W223" s="464"/>
    </row>
    <row r="224" spans="12:23" ht="13.5" thickBot="1" x14ac:dyDescent="0.25">
      <c r="L224" s="439" t="s">
        <v>15</v>
      </c>
      <c r="M224" s="468">
        <f>+M172+M198</f>
        <v>34</v>
      </c>
      <c r="N224" s="457">
        <f>+N172+N198</f>
        <v>2</v>
      </c>
      <c r="O224" s="266">
        <f t="shared" ref="O224" si="219">M224+N224</f>
        <v>36</v>
      </c>
      <c r="P224" s="465">
        <f>+P172+P198</f>
        <v>0</v>
      </c>
      <c r="Q224" s="343">
        <f>O224+P224</f>
        <v>36</v>
      </c>
      <c r="R224" s="468"/>
      <c r="S224" s="457"/>
      <c r="T224" s="266"/>
      <c r="U224" s="465"/>
      <c r="V224" s="343"/>
      <c r="W224" s="464"/>
    </row>
    <row r="225" spans="1:23" ht="14.25" thickTop="1" thickBot="1" x14ac:dyDescent="0.25">
      <c r="L225" s="239" t="s">
        <v>61</v>
      </c>
      <c r="M225" s="240">
        <f t="shared" ref="M225:P225" si="220">+M221+M223+M224</f>
        <v>118</v>
      </c>
      <c r="N225" s="454">
        <f t="shared" si="220"/>
        <v>2</v>
      </c>
      <c r="O225" s="455">
        <f t="shared" si="220"/>
        <v>120</v>
      </c>
      <c r="P225" s="454">
        <f t="shared" si="220"/>
        <v>0</v>
      </c>
      <c r="Q225" s="455">
        <f t="shared" ref="Q225:Q226" si="221">O225+P225</f>
        <v>120</v>
      </c>
      <c r="R225" s="240"/>
      <c r="S225" s="454"/>
      <c r="T225" s="455"/>
      <c r="U225" s="454"/>
      <c r="V225" s="455"/>
      <c r="W225" s="456"/>
    </row>
    <row r="226" spans="1:23" ht="13.5" thickTop="1" x14ac:dyDescent="0.2">
      <c r="L226" s="439" t="s">
        <v>16</v>
      </c>
      <c r="M226" s="451">
        <f t="shared" ref="M226:N228" si="222">+M174+M200</f>
        <v>42</v>
      </c>
      <c r="N226" s="452">
        <f t="shared" si="222"/>
        <v>3</v>
      </c>
      <c r="O226" s="236">
        <f t="shared" ref="O226" si="223">M226+N226</f>
        <v>45</v>
      </c>
      <c r="P226" s="463">
        <f>+P174+P200</f>
        <v>0</v>
      </c>
      <c r="Q226" s="265">
        <f t="shared" si="221"/>
        <v>45</v>
      </c>
      <c r="R226" s="451"/>
      <c r="S226" s="452"/>
      <c r="T226" s="236"/>
      <c r="U226" s="463"/>
      <c r="V226" s="265"/>
      <c r="W226" s="464"/>
    </row>
    <row r="227" spans="1:23" x14ac:dyDescent="0.2">
      <c r="L227" s="439" t="s">
        <v>17</v>
      </c>
      <c r="M227" s="451">
        <f t="shared" si="222"/>
        <v>37</v>
      </c>
      <c r="N227" s="452">
        <f t="shared" si="222"/>
        <v>1</v>
      </c>
      <c r="O227" s="236">
        <f>M227+N227</f>
        <v>38</v>
      </c>
      <c r="P227" s="463">
        <f>+P175+P201</f>
        <v>0</v>
      </c>
      <c r="Q227" s="265">
        <f>O227+P227</f>
        <v>38</v>
      </c>
      <c r="R227" s="451"/>
      <c r="S227" s="452"/>
      <c r="T227" s="236"/>
      <c r="U227" s="463"/>
      <c r="V227" s="265"/>
      <c r="W227" s="464"/>
    </row>
    <row r="228" spans="1:23" ht="13.5" thickBot="1" x14ac:dyDescent="0.25">
      <c r="L228" s="439" t="s">
        <v>18</v>
      </c>
      <c r="M228" s="451">
        <f t="shared" si="222"/>
        <v>37</v>
      </c>
      <c r="N228" s="452">
        <f t="shared" si="222"/>
        <v>0</v>
      </c>
      <c r="O228" s="244">
        <f>M228+N228</f>
        <v>37</v>
      </c>
      <c r="P228" s="465">
        <f>+P176+P202</f>
        <v>0</v>
      </c>
      <c r="Q228" s="265">
        <f>O228+P228</f>
        <v>37</v>
      </c>
      <c r="R228" s="451"/>
      <c r="S228" s="452"/>
      <c r="T228" s="244"/>
      <c r="U228" s="465"/>
      <c r="V228" s="265"/>
      <c r="W228" s="464"/>
    </row>
    <row r="229" spans="1:23" ht="14.25" thickTop="1" thickBot="1" x14ac:dyDescent="0.25">
      <c r="L229" s="246" t="s">
        <v>19</v>
      </c>
      <c r="M229" s="247">
        <f t="shared" ref="M229:Q229" si="224">+M226+M227+M228</f>
        <v>116</v>
      </c>
      <c r="N229" s="458">
        <f t="shared" si="224"/>
        <v>4</v>
      </c>
      <c r="O229" s="459">
        <f t="shared" si="224"/>
        <v>120</v>
      </c>
      <c r="P229" s="458">
        <f t="shared" si="224"/>
        <v>0</v>
      </c>
      <c r="Q229" s="459">
        <f t="shared" si="224"/>
        <v>120</v>
      </c>
      <c r="R229" s="247"/>
      <c r="S229" s="458"/>
      <c r="T229" s="459"/>
      <c r="U229" s="458"/>
      <c r="V229" s="459"/>
      <c r="W229" s="250"/>
    </row>
    <row r="230" spans="1:23" ht="13.5" thickTop="1" x14ac:dyDescent="0.2">
      <c r="A230" s="397"/>
      <c r="K230" s="397"/>
      <c r="L230" s="439" t="s">
        <v>21</v>
      </c>
      <c r="M230" s="451">
        <f t="shared" ref="M230:N232" si="225">+M178+M204</f>
        <v>31</v>
      </c>
      <c r="N230" s="452">
        <f t="shared" si="225"/>
        <v>2</v>
      </c>
      <c r="O230" s="244">
        <f>M230+N230</f>
        <v>33</v>
      </c>
      <c r="P230" s="466">
        <f>+P178+P204</f>
        <v>0</v>
      </c>
      <c r="Q230" s="265">
        <f>O230+P230</f>
        <v>33</v>
      </c>
      <c r="R230" s="451"/>
      <c r="S230" s="452"/>
      <c r="T230" s="244"/>
      <c r="U230" s="466"/>
      <c r="V230" s="265"/>
      <c r="W230" s="464"/>
    </row>
    <row r="231" spans="1:23" x14ac:dyDescent="0.2">
      <c r="A231" s="397"/>
      <c r="K231" s="397"/>
      <c r="L231" s="439" t="s">
        <v>22</v>
      </c>
      <c r="M231" s="451">
        <f t="shared" si="225"/>
        <v>28</v>
      </c>
      <c r="N231" s="452">
        <f t="shared" si="225"/>
        <v>0</v>
      </c>
      <c r="O231" s="244">
        <f>M231+N231</f>
        <v>28</v>
      </c>
      <c r="P231" s="463">
        <f>+P179+P205</f>
        <v>0</v>
      </c>
      <c r="Q231" s="265">
        <f>O231+P231</f>
        <v>28</v>
      </c>
      <c r="R231" s="451"/>
      <c r="S231" s="452"/>
      <c r="T231" s="244"/>
      <c r="U231" s="463"/>
      <c r="V231" s="265"/>
      <c r="W231" s="464"/>
    </row>
    <row r="232" spans="1:23" ht="13.5" thickBot="1" x14ac:dyDescent="0.25">
      <c r="A232" s="397"/>
      <c r="K232" s="397"/>
      <c r="L232" s="439" t="s">
        <v>23</v>
      </c>
      <c r="M232" s="451">
        <f t="shared" si="225"/>
        <v>29</v>
      </c>
      <c r="N232" s="452">
        <f t="shared" si="225"/>
        <v>0</v>
      </c>
      <c r="O232" s="244">
        <f t="shared" ref="O232" si="226">M232+N232</f>
        <v>29</v>
      </c>
      <c r="P232" s="463">
        <f>+P180+P206</f>
        <v>0</v>
      </c>
      <c r="Q232" s="265">
        <f t="shared" ref="Q232:Q234" si="227">O232+P232</f>
        <v>29</v>
      </c>
      <c r="R232" s="451"/>
      <c r="S232" s="452"/>
      <c r="T232" s="244"/>
      <c r="U232" s="463"/>
      <c r="V232" s="265"/>
      <c r="W232" s="464"/>
    </row>
    <row r="233" spans="1:23" ht="14.25" thickTop="1" thickBot="1" x14ac:dyDescent="0.25">
      <c r="L233" s="239" t="s">
        <v>40</v>
      </c>
      <c r="M233" s="240">
        <f t="shared" ref="M233:P233" si="228">+M230+M231+M232</f>
        <v>88</v>
      </c>
      <c r="N233" s="454">
        <f t="shared" si="228"/>
        <v>2</v>
      </c>
      <c r="O233" s="455">
        <f t="shared" si="228"/>
        <v>90</v>
      </c>
      <c r="P233" s="454">
        <f t="shared" si="228"/>
        <v>0</v>
      </c>
      <c r="Q233" s="455">
        <f t="shared" si="227"/>
        <v>90</v>
      </c>
      <c r="R233" s="240"/>
      <c r="S233" s="454"/>
      <c r="T233" s="455"/>
      <c r="U233" s="454"/>
      <c r="V233" s="455"/>
      <c r="W233" s="456"/>
    </row>
    <row r="234" spans="1:23" ht="14.25" thickTop="1" thickBot="1" x14ac:dyDescent="0.25">
      <c r="L234" s="239" t="s">
        <v>63</v>
      </c>
      <c r="M234" s="240">
        <f t="shared" ref="M234:P234" si="229">+M220+M225+M229+M233</f>
        <v>466</v>
      </c>
      <c r="N234" s="241">
        <f t="shared" si="229"/>
        <v>9</v>
      </c>
      <c r="O234" s="242">
        <f t="shared" si="229"/>
        <v>475</v>
      </c>
      <c r="P234" s="240">
        <f t="shared" si="229"/>
        <v>0</v>
      </c>
      <c r="Q234" s="242">
        <f t="shared" si="227"/>
        <v>475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461" t="s">
        <v>60</v>
      </c>
      <c r="M235" s="435"/>
      <c r="N235" s="435"/>
      <c r="O235" s="435"/>
      <c r="P235" s="435"/>
      <c r="Q235" s="435"/>
      <c r="R235" s="435"/>
      <c r="S235" s="435"/>
      <c r="T235" s="435"/>
      <c r="U235" s="435"/>
      <c r="V235" s="435"/>
      <c r="W235" s="435"/>
    </row>
  </sheetData>
  <sheetProtection algorithmName="SHA-512" hashValue="Mm38Lc0f2kX9b5Jv540UqSam3ZaYCEtxxF4q63UUR9bXTIJfYI4WpX9+WBrtDW13CJwlLaVU9gT/QDEEH0+BpA==" saltValue="fsVxuZoLIp4BfzQKSBs2fw==" spinCount="100000" sheet="1" objects="1" scenarios="1"/>
  <mergeCells count="42">
    <mergeCell ref="L210:W210"/>
    <mergeCell ref="L211:W211"/>
    <mergeCell ref="L158:W158"/>
    <mergeCell ref="L159:W159"/>
    <mergeCell ref="L184:W184"/>
    <mergeCell ref="L185:W185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M83:Q83"/>
    <mergeCell ref="R83:V83"/>
    <mergeCell ref="M109:Q109"/>
    <mergeCell ref="R109:V109"/>
    <mergeCell ref="M135:Q135"/>
    <mergeCell ref="R135:V135"/>
    <mergeCell ref="L81:W81"/>
    <mergeCell ref="L106:W106"/>
    <mergeCell ref="L107:W107"/>
    <mergeCell ref="L132:W132"/>
    <mergeCell ref="L133:W133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140" priority="276" operator="containsText" text="NOT OK">
      <formula>NOT(ISERROR(SEARCH("NOT OK",A1)))</formula>
    </cfRule>
  </conditionalFormatting>
  <conditionalFormatting sqref="A31 K31">
    <cfRule type="containsText" dxfId="139" priority="263" operator="containsText" text="NOT OK">
      <formula>NOT(ISERROR(SEARCH("NOT OK",A31)))</formula>
    </cfRule>
  </conditionalFormatting>
  <conditionalFormatting sqref="A57 K57">
    <cfRule type="containsText" dxfId="138" priority="262" operator="containsText" text="NOT OK">
      <formula>NOT(ISERROR(SEARCH("NOT OK",A57)))</formula>
    </cfRule>
  </conditionalFormatting>
  <conditionalFormatting sqref="A187 K187">
    <cfRule type="containsText" dxfId="137" priority="259" operator="containsText" text="NOT OK">
      <formula>NOT(ISERROR(SEARCH("NOT OK",A187)))</formula>
    </cfRule>
  </conditionalFormatting>
  <conditionalFormatting sqref="K109 A109">
    <cfRule type="containsText" dxfId="136" priority="261" operator="containsText" text="NOT OK">
      <formula>NOT(ISERROR(SEARCH("NOT OK",A109)))</formula>
    </cfRule>
  </conditionalFormatting>
  <conditionalFormatting sqref="K135 A135">
    <cfRule type="containsText" dxfId="135" priority="260" operator="containsText" text="NOT OK">
      <formula>NOT(ISERROR(SEARCH("NOT OK",A135)))</formula>
    </cfRule>
  </conditionalFormatting>
  <conditionalFormatting sqref="A213 K213">
    <cfRule type="containsText" dxfId="134" priority="258" operator="containsText" text="NOT OK">
      <formula>NOT(ISERROR(SEARCH("NOT OK",A213)))</formula>
    </cfRule>
  </conditionalFormatting>
  <conditionalFormatting sqref="A16:A17 K16:K17">
    <cfRule type="containsText" dxfId="133" priority="257" operator="containsText" text="NOT OK">
      <formula>NOT(ISERROR(SEARCH("NOT OK",A16)))</formula>
    </cfRule>
  </conditionalFormatting>
  <conditionalFormatting sqref="K42 A42">
    <cfRule type="containsText" dxfId="132" priority="256" operator="containsText" text="NOT OK">
      <formula>NOT(ISERROR(SEARCH("NOT OK",A42)))</formula>
    </cfRule>
  </conditionalFormatting>
  <conditionalFormatting sqref="K68 A68">
    <cfRule type="containsText" dxfId="131" priority="255" operator="containsText" text="NOT OK">
      <formula>NOT(ISERROR(SEARCH("NOT OK",A68)))</formula>
    </cfRule>
  </conditionalFormatting>
  <conditionalFormatting sqref="A120 K120">
    <cfRule type="containsText" dxfId="130" priority="253" operator="containsText" text="NOT OK">
      <formula>NOT(ISERROR(SEARCH("NOT OK",A120)))</formula>
    </cfRule>
  </conditionalFormatting>
  <conditionalFormatting sqref="K146 A146">
    <cfRule type="containsText" dxfId="129" priority="252" operator="containsText" text="NOT OK">
      <formula>NOT(ISERROR(SEARCH("NOT OK",A146)))</formula>
    </cfRule>
  </conditionalFormatting>
  <conditionalFormatting sqref="K198 A198">
    <cfRule type="containsText" dxfId="128" priority="250" operator="containsText" text="NOT OK">
      <formula>NOT(ISERROR(SEARCH("NOT OK",A198)))</formula>
    </cfRule>
  </conditionalFormatting>
  <conditionalFormatting sqref="K224 A224">
    <cfRule type="containsText" dxfId="127" priority="249" operator="containsText" text="NOT OK">
      <formula>NOT(ISERROR(SEARCH("NOT OK",A224)))</formula>
    </cfRule>
  </conditionalFormatting>
  <conditionalFormatting sqref="A224 K224">
    <cfRule type="containsText" dxfId="126" priority="248" operator="containsText" text="NOT OK">
      <formula>NOT(ISERROR(SEARCH("NOT OK",A224)))</formula>
    </cfRule>
  </conditionalFormatting>
  <conditionalFormatting sqref="A26 K26">
    <cfRule type="containsText" dxfId="125" priority="241" operator="containsText" text="NOT OK">
      <formula>NOT(ISERROR(SEARCH("NOT OK",A26)))</formula>
    </cfRule>
  </conditionalFormatting>
  <conditionalFormatting sqref="K104 A104">
    <cfRule type="containsText" dxfId="124" priority="240" operator="containsText" text="NOT OK">
      <formula>NOT(ISERROR(SEARCH("NOT OK",A104)))</formula>
    </cfRule>
  </conditionalFormatting>
  <conditionalFormatting sqref="A182 K182">
    <cfRule type="containsText" dxfId="123" priority="238" operator="containsText" text="NOT OK">
      <formula>NOT(ISERROR(SEARCH("NOT OK",A182)))</formula>
    </cfRule>
  </conditionalFormatting>
  <conditionalFormatting sqref="A52 K52">
    <cfRule type="containsText" dxfId="122" priority="225" operator="containsText" text="NOT OK">
      <formula>NOT(ISERROR(SEARCH("NOT OK",A52)))</formula>
    </cfRule>
  </conditionalFormatting>
  <conditionalFormatting sqref="A78 K78">
    <cfRule type="containsText" dxfId="121" priority="223" operator="containsText" text="NOT OK">
      <formula>NOT(ISERROR(SEARCH("NOT OK",A78)))</formula>
    </cfRule>
  </conditionalFormatting>
  <conditionalFormatting sqref="K130 A130">
    <cfRule type="containsText" dxfId="120" priority="222" operator="containsText" text="NOT OK">
      <formula>NOT(ISERROR(SEARCH("NOT OK",A130)))</formula>
    </cfRule>
  </conditionalFormatting>
  <conditionalFormatting sqref="K156 A156">
    <cfRule type="containsText" dxfId="119" priority="220" operator="containsText" text="NOT OK">
      <formula>NOT(ISERROR(SEARCH("NOT OK",A156)))</formula>
    </cfRule>
  </conditionalFormatting>
  <conditionalFormatting sqref="A208 K208">
    <cfRule type="containsText" dxfId="118" priority="218" operator="containsText" text="NOT OK">
      <formula>NOT(ISERROR(SEARCH("NOT OK",A208)))</formula>
    </cfRule>
  </conditionalFormatting>
  <conditionalFormatting sqref="A234 K234">
    <cfRule type="containsText" dxfId="117" priority="216" operator="containsText" text="NOT OK">
      <formula>NOT(ISERROR(SEARCH("NOT OK",A234)))</formula>
    </cfRule>
  </conditionalFormatting>
  <conditionalFormatting sqref="K43 A43">
    <cfRule type="containsText" dxfId="116" priority="170" operator="containsText" text="NOT OK">
      <formula>NOT(ISERROR(SEARCH("NOT OK",A43)))</formula>
    </cfRule>
  </conditionalFormatting>
  <conditionalFormatting sqref="A43 K43">
    <cfRule type="containsText" dxfId="115" priority="169" operator="containsText" text="NOT OK">
      <formula>NOT(ISERROR(SEARCH("NOT OK",A43)))</formula>
    </cfRule>
  </conditionalFormatting>
  <conditionalFormatting sqref="K121 A121">
    <cfRule type="containsText" dxfId="114" priority="164" operator="containsText" text="NOT OK">
      <formula>NOT(ISERROR(SEARCH("NOT OK",A121)))</formula>
    </cfRule>
  </conditionalFormatting>
  <conditionalFormatting sqref="K69 A69">
    <cfRule type="containsText" dxfId="113" priority="167" operator="containsText" text="NOT OK">
      <formula>NOT(ISERROR(SEARCH("NOT OK",A69)))</formula>
    </cfRule>
  </conditionalFormatting>
  <conditionalFormatting sqref="A69 K69">
    <cfRule type="containsText" dxfId="112" priority="166" operator="containsText" text="NOT OK">
      <formula>NOT(ISERROR(SEARCH("NOT OK",A69)))</formula>
    </cfRule>
  </conditionalFormatting>
  <conditionalFormatting sqref="K147 A147">
    <cfRule type="containsText" dxfId="111" priority="162" operator="containsText" text="NOT OK">
      <formula>NOT(ISERROR(SEARCH("NOT OK",A147)))</formula>
    </cfRule>
  </conditionalFormatting>
  <conditionalFormatting sqref="A199 K199">
    <cfRule type="containsText" dxfId="110" priority="119" operator="containsText" text="NOT OK">
      <formula>NOT(ISERROR(SEARCH("NOT OK",A199)))</formula>
    </cfRule>
  </conditionalFormatting>
  <conditionalFormatting sqref="A225 K225">
    <cfRule type="containsText" dxfId="109" priority="121" operator="containsText" text="NOT OK">
      <formula>NOT(ISERROR(SEARCH("NOT OK",A225)))</formula>
    </cfRule>
  </conditionalFormatting>
  <conditionalFormatting sqref="A47:A49 K47:K49">
    <cfRule type="containsText" dxfId="108" priority="73" operator="containsText" text="NOT OK">
      <formula>NOT(ISERROR(SEARCH("NOT OK",A47)))</formula>
    </cfRule>
  </conditionalFormatting>
  <conditionalFormatting sqref="A73:A75 K73:K75">
    <cfRule type="containsText" dxfId="107" priority="69" operator="containsText" text="NOT OK">
      <formula>NOT(ISERROR(SEARCH("NOT OK",A73)))</formula>
    </cfRule>
  </conditionalFormatting>
  <conditionalFormatting sqref="A125:A127 K125:K127">
    <cfRule type="containsText" dxfId="106" priority="65" operator="containsText" text="NOT OK">
      <formula>NOT(ISERROR(SEARCH("NOT OK",A125)))</formula>
    </cfRule>
  </conditionalFormatting>
  <conditionalFormatting sqref="A151:A153 K151:K153">
    <cfRule type="containsText" dxfId="105" priority="62" operator="containsText" text="NOT OK">
      <formula>NOT(ISERROR(SEARCH("NOT OK",A151)))</formula>
    </cfRule>
  </conditionalFormatting>
  <conditionalFormatting sqref="K203:K205 A203:A205">
    <cfRule type="containsText" dxfId="104" priority="59" operator="containsText" text="NOT OK">
      <formula>NOT(ISERROR(SEARCH("NOT OK",A203)))</formula>
    </cfRule>
  </conditionalFormatting>
  <conditionalFormatting sqref="K229:K231 A229:A231">
    <cfRule type="containsText" dxfId="103" priority="56" operator="containsText" text="NOT OK">
      <formula>NOT(ISERROR(SEARCH("NOT OK",A229)))</formula>
    </cfRule>
  </conditionalFormatting>
  <conditionalFormatting sqref="A14 K14">
    <cfRule type="containsText" dxfId="102" priority="9" operator="containsText" text="NOT OK">
      <formula>NOT(ISERROR(SEARCH("NOT OK",A14)))</formula>
    </cfRule>
  </conditionalFormatting>
  <conditionalFormatting sqref="A40 K40">
    <cfRule type="containsText" dxfId="101" priority="8" operator="containsText" text="NOT OK">
      <formula>NOT(ISERROR(SEARCH("NOT OK",A40)))</formula>
    </cfRule>
  </conditionalFormatting>
  <conditionalFormatting sqref="A66 K66">
    <cfRule type="containsText" dxfId="100" priority="7" operator="containsText" text="NOT OK">
      <formula>NOT(ISERROR(SEARCH("NOT OK",A66)))</formula>
    </cfRule>
  </conditionalFormatting>
  <conditionalFormatting sqref="K92 A92">
    <cfRule type="containsText" dxfId="99" priority="6" operator="containsText" text="NOT OK">
      <formula>NOT(ISERROR(SEARCH("NOT OK",A92)))</formula>
    </cfRule>
  </conditionalFormatting>
  <conditionalFormatting sqref="K118 A118">
    <cfRule type="containsText" dxfId="98" priority="5" operator="containsText" text="NOT OK">
      <formula>NOT(ISERROR(SEARCH("NOT OK",A118)))</formula>
    </cfRule>
  </conditionalFormatting>
  <conditionalFormatting sqref="K144 A144">
    <cfRule type="containsText" dxfId="97" priority="4" operator="containsText" text="NOT OK">
      <formula>NOT(ISERROR(SEARCH("NOT OK",A144)))</formula>
    </cfRule>
  </conditionalFormatting>
  <conditionalFormatting sqref="A170 K170">
    <cfRule type="containsText" dxfId="96" priority="3" operator="containsText" text="NOT OK">
      <formula>NOT(ISERROR(SEARCH("NOT OK",A170)))</formula>
    </cfRule>
  </conditionalFormatting>
  <conditionalFormatting sqref="A196 K196">
    <cfRule type="containsText" dxfId="95" priority="2" operator="containsText" text="NOT OK">
      <formula>NOT(ISERROR(SEARCH("NOT OK",A196)))</formula>
    </cfRule>
  </conditionalFormatting>
  <conditionalFormatting sqref="A222 K222">
    <cfRule type="containsText" dxfId="94" priority="1" operator="containsText" text="NOT OK">
      <formula>NOT(ISERROR(SEARCH("NOT OK",A222)))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35"/>
  <sheetViews>
    <sheetView topLeftCell="E1" zoomScaleNormal="100" workbookViewId="0">
      <selection activeCell="AA14" sqref="AA14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1.7109375" style="1" customWidth="1"/>
    <col min="4" max="4" width="12.28515625" style="1" customWidth="1"/>
    <col min="5" max="5" width="12.85546875" style="1" customWidth="1"/>
    <col min="6" max="6" width="12.7109375" style="1" customWidth="1"/>
    <col min="7" max="8" width="11.85546875" style="1" customWidth="1"/>
    <col min="9" max="9" width="12.7109375" style="2" customWidth="1"/>
    <col min="10" max="10" width="7" style="1" customWidth="1"/>
    <col min="11" max="11" width="9.140625" style="3"/>
    <col min="12" max="12" width="13" style="1" customWidth="1"/>
    <col min="13" max="13" width="12.85546875" style="1" customWidth="1"/>
    <col min="14" max="14" width="12.5703125" style="1" customWidth="1"/>
    <col min="15" max="15" width="14.28515625" style="1" bestFit="1" customWidth="1"/>
    <col min="16" max="17" width="12.5703125" style="1" customWidth="1"/>
    <col min="18" max="19" width="11.7109375" style="1" customWidth="1"/>
    <col min="20" max="20" width="14.28515625" style="1" bestFit="1" customWidth="1"/>
    <col min="21" max="21" width="12.5703125" style="1" customWidth="1"/>
    <col min="22" max="22" width="12.7109375" style="1" customWidth="1"/>
    <col min="23" max="23" width="13.140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28</v>
      </c>
      <c r="D9" s="121">
        <v>27</v>
      </c>
      <c r="E9" s="144">
        <f>SUM(C9:D9)</f>
        <v>55</v>
      </c>
      <c r="F9" s="120">
        <v>42</v>
      </c>
      <c r="G9" s="121">
        <v>43</v>
      </c>
      <c r="H9" s="144">
        <f>SUM(F9:G9)</f>
        <v>85</v>
      </c>
      <c r="I9" s="123">
        <f>IF(E9=0,0,((H9/E9)-1)*100)</f>
        <v>54.54545454545454</v>
      </c>
      <c r="J9" s="3"/>
      <c r="L9" s="13" t="s">
        <v>10</v>
      </c>
      <c r="M9" s="39">
        <v>4120</v>
      </c>
      <c r="N9" s="37">
        <v>3457</v>
      </c>
      <c r="O9" s="165">
        <f>SUM(M9:N9)</f>
        <v>7577</v>
      </c>
      <c r="P9" s="140">
        <v>0</v>
      </c>
      <c r="Q9" s="165">
        <f t="shared" ref="Q9" si="0">O9+P9</f>
        <v>7577</v>
      </c>
      <c r="R9" s="39">
        <v>7067</v>
      </c>
      <c r="S9" s="37">
        <v>6653</v>
      </c>
      <c r="T9" s="165">
        <f>SUM(R9:S9)</f>
        <v>13720</v>
      </c>
      <c r="U9" s="140">
        <v>0</v>
      </c>
      <c r="V9" s="165">
        <f t="shared" ref="V9:V11" si="1">T9+U9</f>
        <v>13720</v>
      </c>
      <c r="W9" s="40">
        <f>IF(Q9=0,0,((V9/Q9)-1)*100)</f>
        <v>81.074303814174471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31</v>
      </c>
      <c r="D10" s="121">
        <v>31</v>
      </c>
      <c r="E10" s="144">
        <f t="shared" ref="E10:E13" si="2">SUM(C10:D10)</f>
        <v>62</v>
      </c>
      <c r="F10" s="120">
        <v>29</v>
      </c>
      <c r="G10" s="121">
        <v>29</v>
      </c>
      <c r="H10" s="144">
        <f t="shared" ref="H10:H13" si="3">SUM(F10:G10)</f>
        <v>58</v>
      </c>
      <c r="I10" s="123">
        <f>IF(E10=0,0,((H10/E10)-1)*100)</f>
        <v>-6.4516129032258114</v>
      </c>
      <c r="J10" s="3"/>
      <c r="K10" s="6"/>
      <c r="L10" s="13" t="s">
        <v>11</v>
      </c>
      <c r="M10" s="39">
        <v>4225</v>
      </c>
      <c r="N10" s="37">
        <v>3853</v>
      </c>
      <c r="O10" s="165">
        <f>SUM(M10:N10)</f>
        <v>8078</v>
      </c>
      <c r="P10" s="140">
        <v>0</v>
      </c>
      <c r="Q10" s="165">
        <f>O10+P10</f>
        <v>8078</v>
      </c>
      <c r="R10" s="39">
        <v>4583</v>
      </c>
      <c r="S10" s="37">
        <v>4501</v>
      </c>
      <c r="T10" s="165">
        <f>SUM(R10:S10)</f>
        <v>9084</v>
      </c>
      <c r="U10" s="140">
        <v>0</v>
      </c>
      <c r="V10" s="165">
        <f>T10+U10</f>
        <v>9084</v>
      </c>
      <c r="W10" s="40">
        <f>IF(Q10=0,0,((V10/Q10)-1)*100)</f>
        <v>12.453577618222322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30</v>
      </c>
      <c r="D11" s="330">
        <v>30</v>
      </c>
      <c r="E11" s="144">
        <f t="shared" si="2"/>
        <v>60</v>
      </c>
      <c r="F11" s="124">
        <v>49</v>
      </c>
      <c r="G11" s="330">
        <v>48</v>
      </c>
      <c r="H11" s="144">
        <f t="shared" si="3"/>
        <v>97</v>
      </c>
      <c r="I11" s="123">
        <f>IF(E11=0,0,((H11/E11)-1)*100)</f>
        <v>61.666666666666671</v>
      </c>
      <c r="J11" s="3"/>
      <c r="K11" s="6"/>
      <c r="L11" s="22" t="s">
        <v>12</v>
      </c>
      <c r="M11" s="39">
        <v>4581</v>
      </c>
      <c r="N11" s="37">
        <v>4639</v>
      </c>
      <c r="O11" s="165">
        <f t="shared" ref="O11" si="4">SUM(M11:N11)</f>
        <v>9220</v>
      </c>
      <c r="P11" s="140">
        <v>0</v>
      </c>
      <c r="Q11" s="210">
        <f t="shared" ref="Q11" si="5">O11+P11</f>
        <v>9220</v>
      </c>
      <c r="R11" s="39">
        <v>6856</v>
      </c>
      <c r="S11" s="37">
        <v>7743</v>
      </c>
      <c r="T11" s="165">
        <f t="shared" ref="T11" si="6">SUM(R11:S11)</f>
        <v>14599</v>
      </c>
      <c r="U11" s="140">
        <v>0</v>
      </c>
      <c r="V11" s="210">
        <f t="shared" si="1"/>
        <v>14599</v>
      </c>
      <c r="W11" s="40">
        <f>IF(Q11=0,0,((V11/Q11)-1)*100)</f>
        <v>58.340563991323215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89</v>
      </c>
      <c r="D12" s="128">
        <f t="shared" si="7"/>
        <v>88</v>
      </c>
      <c r="E12" s="145">
        <f t="shared" si="2"/>
        <v>177</v>
      </c>
      <c r="F12" s="127">
        <f t="shared" ref="F12:G12" si="8">+F9+F10+F11</f>
        <v>120</v>
      </c>
      <c r="G12" s="128">
        <f t="shared" si="8"/>
        <v>120</v>
      </c>
      <c r="H12" s="145">
        <f t="shared" si="3"/>
        <v>240</v>
      </c>
      <c r="I12" s="130">
        <f>IF(E12=0,0,((H12/E12)-1)*100)</f>
        <v>35.593220338983045</v>
      </c>
      <c r="J12" s="3"/>
      <c r="L12" s="41" t="s">
        <v>57</v>
      </c>
      <c r="M12" s="45">
        <f t="shared" ref="M12:N12" si="9">+M9+M10+M11</f>
        <v>12926</v>
      </c>
      <c r="N12" s="43">
        <f t="shared" si="9"/>
        <v>11949</v>
      </c>
      <c r="O12" s="166">
        <f>+O9+O10+O11</f>
        <v>24875</v>
      </c>
      <c r="P12" s="43">
        <f t="shared" ref="P12:Q12" si="10">+P9+P10+P11</f>
        <v>0</v>
      </c>
      <c r="Q12" s="166">
        <f t="shared" si="10"/>
        <v>24875</v>
      </c>
      <c r="R12" s="45">
        <f t="shared" ref="R12:V12" si="11">+R9+R10+R11</f>
        <v>18506</v>
      </c>
      <c r="S12" s="43">
        <f t="shared" si="11"/>
        <v>18897</v>
      </c>
      <c r="T12" s="166">
        <f>+T9+T10+T11</f>
        <v>37403</v>
      </c>
      <c r="U12" s="43">
        <f t="shared" si="11"/>
        <v>0</v>
      </c>
      <c r="V12" s="166">
        <f t="shared" si="11"/>
        <v>37403</v>
      </c>
      <c r="W12" s="46">
        <f t="shared" ref="W12:W13" si="12">IF(Q12=0,0,((V12/Q12)-1)*100)</f>
        <v>50.363819095477382</v>
      </c>
    </row>
    <row r="13" spans="1:23" ht="14.25" thickTop="1" thickBot="1" x14ac:dyDescent="0.25">
      <c r="A13" s="3" t="str">
        <f t="shared" ref="A13:A65" si="13">IF(ISERROR(F13/G13)," ",IF(F13/G13&gt;0.5,IF(F13/G13&lt;1.5," ","NOT OK"),"NOT OK"))</f>
        <v xml:space="preserve"> </v>
      </c>
      <c r="B13" s="106" t="s">
        <v>13</v>
      </c>
      <c r="C13" s="120">
        <v>34</v>
      </c>
      <c r="D13" s="121">
        <v>34</v>
      </c>
      <c r="E13" s="144">
        <f t="shared" si="2"/>
        <v>68</v>
      </c>
      <c r="F13" s="120">
        <v>50</v>
      </c>
      <c r="G13" s="121">
        <v>51</v>
      </c>
      <c r="H13" s="144">
        <f t="shared" si="3"/>
        <v>101</v>
      </c>
      <c r="I13" s="123">
        <f t="shared" ref="I13" si="14">IF(E13=0,0,((H13/E13)-1)*100)</f>
        <v>48.529411764705884</v>
      </c>
      <c r="J13" s="3"/>
      <c r="L13" s="13" t="s">
        <v>13</v>
      </c>
      <c r="M13" s="39">
        <v>5077</v>
      </c>
      <c r="N13" s="498">
        <v>5792</v>
      </c>
      <c r="O13" s="165">
        <f t="shared" ref="O13" si="15">+M13+N13</f>
        <v>10869</v>
      </c>
      <c r="P13" s="140">
        <v>0</v>
      </c>
      <c r="Q13" s="165">
        <f>O13+P13</f>
        <v>10869</v>
      </c>
      <c r="R13" s="39">
        <v>6242</v>
      </c>
      <c r="S13" s="498">
        <v>7704</v>
      </c>
      <c r="T13" s="165">
        <f t="shared" ref="T13" si="16">+R13+S13</f>
        <v>13946</v>
      </c>
      <c r="U13" s="140">
        <v>0</v>
      </c>
      <c r="V13" s="165">
        <f>T13+U13</f>
        <v>13946</v>
      </c>
      <c r="W13" s="40">
        <f t="shared" si="12"/>
        <v>28.309872113349897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27">
        <f>+C12+C13</f>
        <v>123</v>
      </c>
      <c r="D14" s="128">
        <f t="shared" ref="D14:H14" si="17">+D12+D13</f>
        <v>122</v>
      </c>
      <c r="E14" s="145">
        <f t="shared" si="17"/>
        <v>245</v>
      </c>
      <c r="F14" s="127">
        <f t="shared" si="17"/>
        <v>170</v>
      </c>
      <c r="G14" s="128">
        <f t="shared" si="17"/>
        <v>171</v>
      </c>
      <c r="H14" s="145">
        <f t="shared" si="17"/>
        <v>341</v>
      </c>
      <c r="I14" s="130">
        <f>IF(E14=0,0,((H14/E14)-1)*100)</f>
        <v>39.183673469387756</v>
      </c>
      <c r="J14" s="3"/>
      <c r="L14" s="41" t="s">
        <v>66</v>
      </c>
      <c r="M14" s="45">
        <f>+M12+M13</f>
        <v>18003</v>
      </c>
      <c r="N14" s="43">
        <f t="shared" ref="N14:V14" si="18">+N12+N13</f>
        <v>17741</v>
      </c>
      <c r="O14" s="166">
        <f t="shared" si="18"/>
        <v>35744</v>
      </c>
      <c r="P14" s="43">
        <f t="shared" si="18"/>
        <v>0</v>
      </c>
      <c r="Q14" s="166">
        <f t="shared" si="18"/>
        <v>35744</v>
      </c>
      <c r="R14" s="45">
        <f t="shared" si="18"/>
        <v>24748</v>
      </c>
      <c r="S14" s="43">
        <f t="shared" si="18"/>
        <v>26601</v>
      </c>
      <c r="T14" s="166">
        <f t="shared" si="18"/>
        <v>51349</v>
      </c>
      <c r="U14" s="43">
        <f t="shared" si="18"/>
        <v>0</v>
      </c>
      <c r="V14" s="166">
        <f t="shared" si="18"/>
        <v>51349</v>
      </c>
      <c r="W14" s="46">
        <f t="shared" ref="W14" si="19">IF(Q14=0,0,((V14/Q14)-1)*100)</f>
        <v>43.65767681289168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20">
        <v>68</v>
      </c>
      <c r="D15" s="121">
        <v>68</v>
      </c>
      <c r="E15" s="144">
        <f>SUM(C15:D15)</f>
        <v>136</v>
      </c>
      <c r="F15" s="120"/>
      <c r="G15" s="121"/>
      <c r="H15" s="144"/>
      <c r="I15" s="123"/>
      <c r="J15" s="3"/>
      <c r="L15" s="13" t="s">
        <v>14</v>
      </c>
      <c r="M15" s="37">
        <v>9445</v>
      </c>
      <c r="N15" s="471">
        <v>8824</v>
      </c>
      <c r="O15" s="303">
        <f>+M15+N15</f>
        <v>18269</v>
      </c>
      <c r="P15" s="140">
        <v>0</v>
      </c>
      <c r="Q15" s="165">
        <f>O15+P15</f>
        <v>18269</v>
      </c>
      <c r="R15" s="37"/>
      <c r="S15" s="471"/>
      <c r="T15" s="303"/>
      <c r="U15" s="140"/>
      <c r="V15" s="165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20">
        <v>74</v>
      </c>
      <c r="D16" s="121">
        <v>75</v>
      </c>
      <c r="E16" s="144">
        <f>SUM(C16:D16)</f>
        <v>149</v>
      </c>
      <c r="F16" s="120"/>
      <c r="G16" s="121"/>
      <c r="H16" s="144"/>
      <c r="I16" s="123"/>
      <c r="J16" s="7"/>
      <c r="L16" s="13" t="s">
        <v>15</v>
      </c>
      <c r="M16" s="37">
        <v>9662</v>
      </c>
      <c r="N16" s="471">
        <v>8416</v>
      </c>
      <c r="O16" s="478">
        <f>+M16+N16</f>
        <v>18078</v>
      </c>
      <c r="P16" s="484">
        <v>0</v>
      </c>
      <c r="Q16" s="165">
        <f>O16+P16</f>
        <v>18078</v>
      </c>
      <c r="R16" s="37"/>
      <c r="S16" s="471"/>
      <c r="T16" s="478"/>
      <c r="U16" s="484"/>
      <c r="V16" s="165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27">
        <f>+C13+C15+C16</f>
        <v>176</v>
      </c>
      <c r="D17" s="128">
        <f t="shared" ref="D17:E17" si="20">+D13+D15+D16</f>
        <v>177</v>
      </c>
      <c r="E17" s="145">
        <f t="shared" si="20"/>
        <v>353</v>
      </c>
      <c r="F17" s="127"/>
      <c r="G17" s="128"/>
      <c r="H17" s="145"/>
      <c r="I17" s="130"/>
      <c r="J17" s="3"/>
      <c r="L17" s="41" t="s">
        <v>61</v>
      </c>
      <c r="M17" s="43">
        <f t="shared" ref="M17:Q17" si="21">+M13+M15+M16</f>
        <v>24184</v>
      </c>
      <c r="N17" s="472">
        <f t="shared" si="21"/>
        <v>23032</v>
      </c>
      <c r="O17" s="479">
        <f t="shared" si="21"/>
        <v>47216</v>
      </c>
      <c r="P17" s="485">
        <f t="shared" si="21"/>
        <v>0</v>
      </c>
      <c r="Q17" s="166">
        <f t="shared" si="21"/>
        <v>47216</v>
      </c>
      <c r="R17" s="43"/>
      <c r="S17" s="472"/>
      <c r="T17" s="479"/>
      <c r="U17" s="485"/>
      <c r="V17" s="166"/>
      <c r="W17" s="46"/>
    </row>
    <row r="18" spans="1:23" ht="13.5" thickTop="1" x14ac:dyDescent="0.2">
      <c r="A18" s="3" t="str">
        <f t="shared" ref="A18" si="22">IF(ISERROR(F18/G18)," ",IF(F18/G18&gt;0.5,IF(F18/G18&lt;1.5," ","NOT OK"),"NOT OK"))</f>
        <v xml:space="preserve"> </v>
      </c>
      <c r="B18" s="106" t="s">
        <v>16</v>
      </c>
      <c r="C18" s="120">
        <v>73</v>
      </c>
      <c r="D18" s="121">
        <v>73</v>
      </c>
      <c r="E18" s="144">
        <f t="shared" ref="E18" si="23">SUM(C18:D18)</f>
        <v>146</v>
      </c>
      <c r="F18" s="120"/>
      <c r="G18" s="121"/>
      <c r="H18" s="144"/>
      <c r="I18" s="123"/>
      <c r="J18" s="7"/>
      <c r="L18" s="13" t="s">
        <v>16</v>
      </c>
      <c r="M18" s="37">
        <v>10138</v>
      </c>
      <c r="N18" s="471">
        <v>9536</v>
      </c>
      <c r="O18" s="478">
        <f>+M18+N18</f>
        <v>19674</v>
      </c>
      <c r="P18" s="484">
        <v>0</v>
      </c>
      <c r="Q18" s="165">
        <f>O18+P18</f>
        <v>19674</v>
      </c>
      <c r="R18" s="37"/>
      <c r="S18" s="471"/>
      <c r="T18" s="478"/>
      <c r="U18" s="484"/>
      <c r="V18" s="165"/>
      <c r="W18" s="40"/>
    </row>
    <row r="19" spans="1:23" x14ac:dyDescent="0.2">
      <c r="A19" s="3" t="str">
        <f>IF(ISERROR(F19/G19)," ",IF(F19/G19&gt;0.5,IF(F19/G19&lt;1.5," ","NOT OK"),"NOT OK"))</f>
        <v xml:space="preserve"> </v>
      </c>
      <c r="B19" s="106" t="s">
        <v>17</v>
      </c>
      <c r="C19" s="120">
        <v>107</v>
      </c>
      <c r="D19" s="121">
        <v>107</v>
      </c>
      <c r="E19" s="144">
        <f>SUM(C19:D19)</f>
        <v>214</v>
      </c>
      <c r="F19" s="120"/>
      <c r="G19" s="121"/>
      <c r="H19" s="144"/>
      <c r="I19" s="123"/>
      <c r="L19" s="13" t="s">
        <v>17</v>
      </c>
      <c r="M19" s="37">
        <v>12902</v>
      </c>
      <c r="N19" s="471">
        <v>13071</v>
      </c>
      <c r="O19" s="478">
        <f>+M19+N19</f>
        <v>25973</v>
      </c>
      <c r="P19" s="484">
        <v>0</v>
      </c>
      <c r="Q19" s="165">
        <f>O19+P19</f>
        <v>25973</v>
      </c>
      <c r="R19" s="37"/>
      <c r="S19" s="471"/>
      <c r="T19" s="478"/>
      <c r="U19" s="484"/>
      <c r="V19" s="165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20">
        <v>85</v>
      </c>
      <c r="D20" s="121">
        <v>84</v>
      </c>
      <c r="E20" s="144">
        <f>SUM(C20:D20)</f>
        <v>169</v>
      </c>
      <c r="F20" s="120"/>
      <c r="G20" s="121"/>
      <c r="H20" s="144"/>
      <c r="I20" s="123"/>
      <c r="J20" s="8"/>
      <c r="L20" s="13" t="s">
        <v>18</v>
      </c>
      <c r="M20" s="37">
        <v>10817</v>
      </c>
      <c r="N20" s="471">
        <v>10448</v>
      </c>
      <c r="O20" s="478">
        <f>+M20+N20</f>
        <v>21265</v>
      </c>
      <c r="P20" s="484">
        <v>0</v>
      </c>
      <c r="Q20" s="165">
        <f>O20+P20</f>
        <v>21265</v>
      </c>
      <c r="R20" s="37"/>
      <c r="S20" s="471"/>
      <c r="T20" s="478"/>
      <c r="U20" s="484"/>
      <c r="V20" s="165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27">
        <f t="shared" ref="C21:E21" si="24">+C18+C19+C20</f>
        <v>265</v>
      </c>
      <c r="D21" s="128">
        <f t="shared" si="24"/>
        <v>264</v>
      </c>
      <c r="E21" s="145">
        <f t="shared" si="24"/>
        <v>529</v>
      </c>
      <c r="F21" s="127"/>
      <c r="G21" s="128"/>
      <c r="H21" s="145"/>
      <c r="I21" s="130"/>
      <c r="J21" s="9"/>
      <c r="K21" s="10"/>
      <c r="L21" s="47" t="s">
        <v>19</v>
      </c>
      <c r="M21" s="49">
        <f t="shared" ref="M21:Q21" si="25">+M18+M19+M20</f>
        <v>33857</v>
      </c>
      <c r="N21" s="473">
        <f t="shared" si="25"/>
        <v>33055</v>
      </c>
      <c r="O21" s="480">
        <f t="shared" si="25"/>
        <v>66912</v>
      </c>
      <c r="P21" s="486">
        <f t="shared" si="25"/>
        <v>0</v>
      </c>
      <c r="Q21" s="167">
        <f t="shared" si="25"/>
        <v>66912</v>
      </c>
      <c r="R21" s="49"/>
      <c r="S21" s="473"/>
      <c r="T21" s="480"/>
      <c r="U21" s="486"/>
      <c r="V21" s="167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20">
        <v>71</v>
      </c>
      <c r="D22" s="121">
        <v>70</v>
      </c>
      <c r="E22" s="150">
        <f>SUM(C22:D22)</f>
        <v>141</v>
      </c>
      <c r="F22" s="120"/>
      <c r="G22" s="121"/>
      <c r="H22" s="150"/>
      <c r="I22" s="123"/>
      <c r="J22" s="3"/>
      <c r="L22" s="13" t="s">
        <v>21</v>
      </c>
      <c r="M22" s="37">
        <v>9752</v>
      </c>
      <c r="N22" s="471">
        <v>8660</v>
      </c>
      <c r="O22" s="478">
        <f>+M22+N22</f>
        <v>18412</v>
      </c>
      <c r="P22" s="484">
        <v>0</v>
      </c>
      <c r="Q22" s="165">
        <f>O22+P22</f>
        <v>18412</v>
      </c>
      <c r="R22" s="37"/>
      <c r="S22" s="471"/>
      <c r="T22" s="478"/>
      <c r="U22" s="484"/>
      <c r="V22" s="165"/>
      <c r="W22" s="40"/>
    </row>
    <row r="23" spans="1:23" x14ac:dyDescent="0.2">
      <c r="A23" s="3" t="str">
        <f t="shared" ref="A23" si="26">IF(ISERROR(F23/G23)," ",IF(F23/G23&gt;0.5,IF(F23/G23&lt;1.5," ","NOT OK"),"NOT OK"))</f>
        <v xml:space="preserve"> </v>
      </c>
      <c r="B23" s="106" t="s">
        <v>22</v>
      </c>
      <c r="C23" s="120">
        <v>58</v>
      </c>
      <c r="D23" s="121">
        <v>59</v>
      </c>
      <c r="E23" s="144">
        <f>SUM(C23:D23)</f>
        <v>117</v>
      </c>
      <c r="F23" s="120"/>
      <c r="G23" s="121"/>
      <c r="H23" s="144"/>
      <c r="I23" s="123"/>
      <c r="J23" s="3"/>
      <c r="L23" s="13" t="s">
        <v>22</v>
      </c>
      <c r="M23" s="37">
        <v>8913</v>
      </c>
      <c r="N23" s="471">
        <v>9157</v>
      </c>
      <c r="O23" s="478">
        <f t="shared" ref="O23" si="27">+M23+N23</f>
        <v>18070</v>
      </c>
      <c r="P23" s="484">
        <v>164</v>
      </c>
      <c r="Q23" s="165">
        <f>O23+P23</f>
        <v>18234</v>
      </c>
      <c r="R23" s="37"/>
      <c r="S23" s="471"/>
      <c r="T23" s="478"/>
      <c r="U23" s="484"/>
      <c r="V23" s="165"/>
      <c r="W23" s="40"/>
    </row>
    <row r="24" spans="1:23" ht="13.5" thickBot="1" x14ac:dyDescent="0.25">
      <c r="A24" s="3" t="str">
        <f t="shared" ref="A24:A26" si="28">IF(ISERROR(F24/G24)," ",IF(F24/G24&gt;0.5,IF(F24/G24&lt;1.5," ","NOT OK"),"NOT OK"))</f>
        <v xml:space="preserve"> </v>
      </c>
      <c r="B24" s="106" t="s">
        <v>23</v>
      </c>
      <c r="C24" s="120">
        <v>47</v>
      </c>
      <c r="D24" s="121">
        <v>47</v>
      </c>
      <c r="E24" s="146">
        <f t="shared" ref="E24" si="29">SUM(C24:D24)</f>
        <v>94</v>
      </c>
      <c r="F24" s="120"/>
      <c r="G24" s="121"/>
      <c r="H24" s="146"/>
      <c r="I24" s="137"/>
      <c r="J24" s="3"/>
      <c r="L24" s="13" t="s">
        <v>23</v>
      </c>
      <c r="M24" s="37">
        <v>6781</v>
      </c>
      <c r="N24" s="471">
        <v>6608</v>
      </c>
      <c r="O24" s="478">
        <f>+M24+N24</f>
        <v>13389</v>
      </c>
      <c r="P24" s="484">
        <v>0</v>
      </c>
      <c r="Q24" s="165">
        <f>O24+P24</f>
        <v>13389</v>
      </c>
      <c r="R24" s="37"/>
      <c r="S24" s="471"/>
      <c r="T24" s="478"/>
      <c r="U24" s="484"/>
      <c r="V24" s="165"/>
      <c r="W24" s="40"/>
    </row>
    <row r="25" spans="1:23" ht="14.25" thickTop="1" thickBot="1" x14ac:dyDescent="0.25">
      <c r="A25" s="3" t="str">
        <f t="shared" si="28"/>
        <v xml:space="preserve"> </v>
      </c>
      <c r="B25" s="126" t="s">
        <v>40</v>
      </c>
      <c r="C25" s="127">
        <f>+C22+C23+C24</f>
        <v>176</v>
      </c>
      <c r="D25" s="127">
        <f t="shared" ref="D25:E25" si="30">+D22+D23+D24</f>
        <v>176</v>
      </c>
      <c r="E25" s="127">
        <f t="shared" si="30"/>
        <v>352</v>
      </c>
      <c r="F25" s="127"/>
      <c r="G25" s="127"/>
      <c r="H25" s="127"/>
      <c r="I25" s="130"/>
      <c r="J25" s="3"/>
      <c r="L25" s="470" t="s">
        <v>40</v>
      </c>
      <c r="M25" s="43">
        <f t="shared" ref="M25:Q25" si="31">+M22+M23+M24</f>
        <v>25446</v>
      </c>
      <c r="N25" s="472">
        <f t="shared" si="31"/>
        <v>24425</v>
      </c>
      <c r="O25" s="479">
        <f t="shared" si="31"/>
        <v>49871</v>
      </c>
      <c r="P25" s="485">
        <f t="shared" si="31"/>
        <v>164</v>
      </c>
      <c r="Q25" s="166">
        <f t="shared" si="31"/>
        <v>50035</v>
      </c>
      <c r="R25" s="43"/>
      <c r="S25" s="472"/>
      <c r="T25" s="479"/>
      <c r="U25" s="485"/>
      <c r="V25" s="166"/>
      <c r="W25" s="46"/>
    </row>
    <row r="26" spans="1:23" ht="14.25" thickTop="1" thickBot="1" x14ac:dyDescent="0.25">
      <c r="A26" s="3" t="str">
        <f t="shared" si="28"/>
        <v xml:space="preserve"> </v>
      </c>
      <c r="B26" s="126" t="s">
        <v>63</v>
      </c>
      <c r="C26" s="127">
        <f t="shared" ref="C26:E26" si="32">+C12+C17+C21+C25</f>
        <v>706</v>
      </c>
      <c r="D26" s="129">
        <f t="shared" si="32"/>
        <v>705</v>
      </c>
      <c r="E26" s="300">
        <f t="shared" si="32"/>
        <v>1411</v>
      </c>
      <c r="F26" s="127"/>
      <c r="G26" s="129"/>
      <c r="H26" s="300"/>
      <c r="I26" s="130"/>
      <c r="J26" s="3"/>
      <c r="L26" s="470" t="s">
        <v>63</v>
      </c>
      <c r="M26" s="43">
        <f t="shared" ref="M26:Q26" si="33">+M12+M17+M21+M25</f>
        <v>96413</v>
      </c>
      <c r="N26" s="472">
        <f t="shared" si="33"/>
        <v>92461</v>
      </c>
      <c r="O26" s="476">
        <f t="shared" si="33"/>
        <v>188874</v>
      </c>
      <c r="P26" s="485">
        <f t="shared" si="33"/>
        <v>164</v>
      </c>
      <c r="Q26" s="302">
        <f t="shared" si="33"/>
        <v>189038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50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09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09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141"/>
      <c r="Q34" s="31"/>
      <c r="R34" s="33"/>
      <c r="S34" s="30"/>
      <c r="T34" s="31"/>
      <c r="U34" s="141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v>553</v>
      </c>
      <c r="D35" s="122">
        <v>554</v>
      </c>
      <c r="E35" s="148">
        <f t="shared" ref="E35" si="34">SUM(C35:D35)</f>
        <v>1107</v>
      </c>
      <c r="F35" s="120">
        <v>537</v>
      </c>
      <c r="G35" s="122">
        <v>536</v>
      </c>
      <c r="H35" s="148">
        <f t="shared" ref="H35:H39" si="35">SUM(F35:G35)</f>
        <v>1073</v>
      </c>
      <c r="I35" s="123">
        <f>IF(E35=0,0,((H35/E35)-1)*100)</f>
        <v>-3.0713640469738013</v>
      </c>
      <c r="J35" s="3"/>
      <c r="K35" s="6"/>
      <c r="L35" s="13" t="s">
        <v>10</v>
      </c>
      <c r="M35" s="39">
        <v>93033</v>
      </c>
      <c r="N35" s="37">
        <v>92835</v>
      </c>
      <c r="O35" s="165">
        <f>SUM(M35:N35)</f>
        <v>185868</v>
      </c>
      <c r="P35" s="140">
        <v>0</v>
      </c>
      <c r="Q35" s="165">
        <f>O35+P35</f>
        <v>185868</v>
      </c>
      <c r="R35" s="39">
        <v>93697</v>
      </c>
      <c r="S35" s="37">
        <v>90274</v>
      </c>
      <c r="T35" s="165">
        <f>SUM(R35:S35)</f>
        <v>183971</v>
      </c>
      <c r="U35" s="140">
        <v>0</v>
      </c>
      <c r="V35" s="165">
        <f>T35+U35</f>
        <v>183971</v>
      </c>
      <c r="W35" s="40">
        <f>IF(Q35=0,0,((V35/Q35)-1)*100)</f>
        <v>-1.0206167818021417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v>592</v>
      </c>
      <c r="D36" s="122">
        <v>591</v>
      </c>
      <c r="E36" s="148">
        <f>SUM(C36:D36)</f>
        <v>1183</v>
      </c>
      <c r="F36" s="120">
        <v>546</v>
      </c>
      <c r="G36" s="122">
        <v>547</v>
      </c>
      <c r="H36" s="148">
        <f>SUM(F36:G36)</f>
        <v>1093</v>
      </c>
      <c r="I36" s="123">
        <f>IF(E36=0,0,((H36/E36)-1)*100)</f>
        <v>-7.6077768385460658</v>
      </c>
      <c r="J36" s="3"/>
      <c r="K36" s="6"/>
      <c r="L36" s="13" t="s">
        <v>11</v>
      </c>
      <c r="M36" s="39">
        <v>94556</v>
      </c>
      <c r="N36" s="37">
        <v>92602</v>
      </c>
      <c r="O36" s="165">
        <f>SUM(M36:N36)</f>
        <v>187158</v>
      </c>
      <c r="P36" s="140">
        <v>0</v>
      </c>
      <c r="Q36" s="165">
        <f>O36+P36</f>
        <v>187158</v>
      </c>
      <c r="R36" s="39">
        <v>90211</v>
      </c>
      <c r="S36" s="37">
        <v>89186</v>
      </c>
      <c r="T36" s="165">
        <f>SUM(R36:S36)</f>
        <v>179397</v>
      </c>
      <c r="U36" s="140">
        <v>186</v>
      </c>
      <c r="V36" s="165">
        <f>T36+U36</f>
        <v>179583</v>
      </c>
      <c r="W36" s="40">
        <f>IF(Q36=0,0,((V36/Q36)-1)*100)</f>
        <v>-4.0473824255441881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4">
        <v>623</v>
      </c>
      <c r="D37" s="125">
        <v>623</v>
      </c>
      <c r="E37" s="148">
        <f t="shared" ref="E37:E39" si="36">SUM(C37:D37)</f>
        <v>1246</v>
      </c>
      <c r="F37" s="124">
        <v>581</v>
      </c>
      <c r="G37" s="125">
        <v>581</v>
      </c>
      <c r="H37" s="148">
        <f t="shared" si="35"/>
        <v>1162</v>
      </c>
      <c r="I37" s="123">
        <f>IF(E37=0,0,((H37/E37)-1)*100)</f>
        <v>-6.741573033707871</v>
      </c>
      <c r="J37" s="3"/>
      <c r="K37" s="6"/>
      <c r="L37" s="22" t="s">
        <v>12</v>
      </c>
      <c r="M37" s="39">
        <v>97494</v>
      </c>
      <c r="N37" s="37">
        <v>96430</v>
      </c>
      <c r="O37" s="165">
        <f t="shared" ref="O37" si="37">SUM(M37:N37)</f>
        <v>193924</v>
      </c>
      <c r="P37" s="140">
        <v>0</v>
      </c>
      <c r="Q37" s="210">
        <f t="shared" ref="Q37" si="38">O37+P37</f>
        <v>193924</v>
      </c>
      <c r="R37" s="39">
        <v>96934</v>
      </c>
      <c r="S37" s="37">
        <v>95537</v>
      </c>
      <c r="T37" s="165">
        <f t="shared" ref="T37" si="39">SUM(R37:S37)</f>
        <v>192471</v>
      </c>
      <c r="U37" s="140">
        <v>0</v>
      </c>
      <c r="V37" s="210">
        <f t="shared" ref="V37" si="40">T37+U37</f>
        <v>192471</v>
      </c>
      <c r="W37" s="40">
        <f>IF(Q37=0,0,((V37/Q37)-1)*100)</f>
        <v>-0.74926259771869175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1">+C35+C36+C37</f>
        <v>1768</v>
      </c>
      <c r="D38" s="128">
        <f t="shared" si="41"/>
        <v>1768</v>
      </c>
      <c r="E38" s="145">
        <f t="shared" si="36"/>
        <v>3536</v>
      </c>
      <c r="F38" s="127">
        <f t="shared" ref="F38:G38" si="42">+F35+F36+F37</f>
        <v>1664</v>
      </c>
      <c r="G38" s="128">
        <f t="shared" si="42"/>
        <v>1664</v>
      </c>
      <c r="H38" s="145">
        <f t="shared" si="35"/>
        <v>3328</v>
      </c>
      <c r="I38" s="130">
        <f>IF(E38=0,0,((H38/E38)-1)*100)</f>
        <v>-5.8823529411764719</v>
      </c>
      <c r="J38" s="3"/>
      <c r="L38" s="41" t="s">
        <v>57</v>
      </c>
      <c r="M38" s="45">
        <f t="shared" ref="M38:N38" si="43">+M35+M36+M37</f>
        <v>285083</v>
      </c>
      <c r="N38" s="43">
        <f t="shared" si="43"/>
        <v>281867</v>
      </c>
      <c r="O38" s="166">
        <f>+O35+O36+O37</f>
        <v>566950</v>
      </c>
      <c r="P38" s="43">
        <f t="shared" ref="P38:Q38" si="44">+P35+P36+P37</f>
        <v>0</v>
      </c>
      <c r="Q38" s="166">
        <f t="shared" si="44"/>
        <v>566950</v>
      </c>
      <c r="R38" s="45">
        <f t="shared" ref="R38:V38" si="45">+R35+R36+R37</f>
        <v>280842</v>
      </c>
      <c r="S38" s="43">
        <f t="shared" si="45"/>
        <v>274997</v>
      </c>
      <c r="T38" s="166">
        <f>+T35+T36+T37</f>
        <v>555839</v>
      </c>
      <c r="U38" s="43">
        <f t="shared" si="45"/>
        <v>186</v>
      </c>
      <c r="V38" s="166">
        <f t="shared" si="45"/>
        <v>556025</v>
      </c>
      <c r="W38" s="46">
        <f t="shared" ref="W38:W40" si="46">IF(Q38=0,0,((V38/Q38)-1)*100)</f>
        <v>-1.9269776876267741</v>
      </c>
    </row>
    <row r="39" spans="1:23" ht="14.25" thickTop="1" thickBot="1" x14ac:dyDescent="0.25">
      <c r="A39" s="3" t="str">
        <f t="shared" si="13"/>
        <v xml:space="preserve"> </v>
      </c>
      <c r="B39" s="106" t="s">
        <v>13</v>
      </c>
      <c r="C39" s="120">
        <v>621</v>
      </c>
      <c r="D39" s="121">
        <v>620</v>
      </c>
      <c r="E39" s="144">
        <f t="shared" si="36"/>
        <v>1241</v>
      </c>
      <c r="F39" s="120">
        <v>575</v>
      </c>
      <c r="G39" s="121">
        <v>574</v>
      </c>
      <c r="H39" s="144">
        <f t="shared" si="35"/>
        <v>1149</v>
      </c>
      <c r="I39" s="123">
        <f t="shared" ref="I39" si="47">IF(E39=0,0,((H39/E39)-1)*100)</f>
        <v>-7.4133763094278766</v>
      </c>
      <c r="L39" s="13" t="s">
        <v>13</v>
      </c>
      <c r="M39" s="39">
        <v>96160</v>
      </c>
      <c r="N39" s="37">
        <v>100545</v>
      </c>
      <c r="O39" s="165">
        <f t="shared" ref="O39" si="48">+M39+N39</f>
        <v>196705</v>
      </c>
      <c r="P39" s="140">
        <v>0</v>
      </c>
      <c r="Q39" s="165">
        <f>O39+P39</f>
        <v>196705</v>
      </c>
      <c r="R39" s="39">
        <v>92402</v>
      </c>
      <c r="S39" s="37">
        <v>96347</v>
      </c>
      <c r="T39" s="165">
        <f t="shared" ref="T39" si="49">+R39+S39</f>
        <v>188749</v>
      </c>
      <c r="U39" s="140">
        <v>0</v>
      </c>
      <c r="V39" s="165">
        <f>T39+U39</f>
        <v>188749</v>
      </c>
      <c r="W39" s="40">
        <f t="shared" si="46"/>
        <v>-4.0446353676825701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27">
        <f>+C38+C39</f>
        <v>2389</v>
      </c>
      <c r="D40" s="128">
        <f t="shared" ref="D40" si="50">+D38+D39</f>
        <v>2388</v>
      </c>
      <c r="E40" s="145">
        <f t="shared" ref="E40" si="51">+E38+E39</f>
        <v>4777</v>
      </c>
      <c r="F40" s="127">
        <f t="shared" ref="F40" si="52">+F38+F39</f>
        <v>2239</v>
      </c>
      <c r="G40" s="128">
        <f t="shared" ref="G40" si="53">+G38+G39</f>
        <v>2238</v>
      </c>
      <c r="H40" s="145">
        <f t="shared" ref="H40" si="54">+H38+H39</f>
        <v>4477</v>
      </c>
      <c r="I40" s="130">
        <f>IF(E40=0,0,((H40/E40)-1)*100)</f>
        <v>-6.2800921080175875</v>
      </c>
      <c r="J40" s="3"/>
      <c r="L40" s="41" t="s">
        <v>66</v>
      </c>
      <c r="M40" s="45">
        <f>+M38+M39</f>
        <v>381243</v>
      </c>
      <c r="N40" s="43">
        <f t="shared" ref="N40" si="55">+N38+N39</f>
        <v>382412</v>
      </c>
      <c r="O40" s="166">
        <f t="shared" ref="O40" si="56">+O38+O39</f>
        <v>763655</v>
      </c>
      <c r="P40" s="43">
        <f t="shared" ref="P40" si="57">+P38+P39</f>
        <v>0</v>
      </c>
      <c r="Q40" s="166">
        <f t="shared" ref="Q40" si="58">+Q38+Q39</f>
        <v>763655</v>
      </c>
      <c r="R40" s="45">
        <f t="shared" ref="R40" si="59">+R38+R39</f>
        <v>373244</v>
      </c>
      <c r="S40" s="43">
        <f t="shared" ref="S40" si="60">+S38+S39</f>
        <v>371344</v>
      </c>
      <c r="T40" s="166">
        <f t="shared" ref="T40" si="61">+T38+T39</f>
        <v>744588</v>
      </c>
      <c r="U40" s="43">
        <f t="shared" ref="U40" si="62">+U38+U39</f>
        <v>186</v>
      </c>
      <c r="V40" s="166">
        <f t="shared" ref="V40" si="63">+V38+V39</f>
        <v>744774</v>
      </c>
      <c r="W40" s="46">
        <f t="shared" si="46"/>
        <v>-2.4724515651701306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570</v>
      </c>
      <c r="D41" s="121">
        <v>570</v>
      </c>
      <c r="E41" s="144">
        <f>SUM(C41:D41)</f>
        <v>1140</v>
      </c>
      <c r="F41" s="120"/>
      <c r="G41" s="121"/>
      <c r="H41" s="144"/>
      <c r="I41" s="123"/>
      <c r="J41" s="3"/>
      <c r="L41" s="13" t="s">
        <v>14</v>
      </c>
      <c r="M41" s="39">
        <v>88895</v>
      </c>
      <c r="N41" s="37">
        <v>89375</v>
      </c>
      <c r="O41" s="165">
        <f>+M41+N41</f>
        <v>178270</v>
      </c>
      <c r="P41" s="140">
        <v>0</v>
      </c>
      <c r="Q41" s="165">
        <f>O41+P41</f>
        <v>178270</v>
      </c>
      <c r="R41" s="39"/>
      <c r="S41" s="37"/>
      <c r="T41" s="165"/>
      <c r="U41" s="140"/>
      <c r="V41" s="165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577</v>
      </c>
      <c r="D42" s="121">
        <v>578</v>
      </c>
      <c r="E42" s="144">
        <f t="shared" ref="E42" si="64">SUM(C42:D42)</f>
        <v>1155</v>
      </c>
      <c r="F42" s="120"/>
      <c r="G42" s="121"/>
      <c r="H42" s="144"/>
      <c r="I42" s="123"/>
      <c r="J42" s="3"/>
      <c r="L42" s="13" t="s">
        <v>15</v>
      </c>
      <c r="M42" s="39">
        <v>88506</v>
      </c>
      <c r="N42" s="37">
        <v>88794</v>
      </c>
      <c r="O42" s="165">
        <f>+M42+N42</f>
        <v>177300</v>
      </c>
      <c r="P42" s="140">
        <v>0</v>
      </c>
      <c r="Q42" s="165">
        <f>O42+P42</f>
        <v>177300</v>
      </c>
      <c r="R42" s="39"/>
      <c r="S42" s="37"/>
      <c r="T42" s="165"/>
      <c r="U42" s="140"/>
      <c r="V42" s="165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 t="shared" ref="C43:E43" si="65">+C39+C41+C42</f>
        <v>1768</v>
      </c>
      <c r="D43" s="128">
        <f t="shared" si="65"/>
        <v>1768</v>
      </c>
      <c r="E43" s="145">
        <f t="shared" si="65"/>
        <v>3536</v>
      </c>
      <c r="F43" s="127"/>
      <c r="G43" s="128"/>
      <c r="H43" s="145"/>
      <c r="I43" s="130"/>
      <c r="J43" s="3"/>
      <c r="L43" s="41" t="s">
        <v>61</v>
      </c>
      <c r="M43" s="43">
        <f t="shared" ref="M43:Q43" si="66">+M39+M41+M42</f>
        <v>273561</v>
      </c>
      <c r="N43" s="472">
        <f t="shared" si="66"/>
        <v>278714</v>
      </c>
      <c r="O43" s="479">
        <f t="shared" si="66"/>
        <v>552275</v>
      </c>
      <c r="P43" s="485">
        <f t="shared" si="66"/>
        <v>0</v>
      </c>
      <c r="Q43" s="166">
        <f t="shared" si="66"/>
        <v>552275</v>
      </c>
      <c r="R43" s="43"/>
      <c r="S43" s="472"/>
      <c r="T43" s="479"/>
      <c r="U43" s="485"/>
      <c r="V43" s="166"/>
      <c r="W43" s="46"/>
    </row>
    <row r="44" spans="1:23" ht="13.5" thickTop="1" x14ac:dyDescent="0.2">
      <c r="A44" s="3" t="str">
        <f t="shared" ref="A44" si="67">IF(ISERROR(F44/G44)," ",IF(F44/G44&gt;0.5,IF(F44/G44&lt;1.5," ","NOT OK"),"NOT OK"))</f>
        <v xml:space="preserve"> </v>
      </c>
      <c r="B44" s="106" t="s">
        <v>16</v>
      </c>
      <c r="C44" s="120">
        <v>495</v>
      </c>
      <c r="D44" s="121">
        <v>494</v>
      </c>
      <c r="E44" s="144">
        <f t="shared" ref="E44" si="68">SUM(C44:D44)</f>
        <v>989</v>
      </c>
      <c r="F44" s="120"/>
      <c r="G44" s="121"/>
      <c r="H44" s="144"/>
      <c r="I44" s="123"/>
      <c r="J44" s="7"/>
      <c r="L44" s="13" t="s">
        <v>16</v>
      </c>
      <c r="M44" s="39">
        <v>77830</v>
      </c>
      <c r="N44" s="37">
        <v>78859</v>
      </c>
      <c r="O44" s="165">
        <f>+M44+N44</f>
        <v>156689</v>
      </c>
      <c r="P44" s="140">
        <v>0</v>
      </c>
      <c r="Q44" s="268">
        <f>O44+P44</f>
        <v>156689</v>
      </c>
      <c r="R44" s="39"/>
      <c r="S44" s="37"/>
      <c r="T44" s="165"/>
      <c r="U44" s="140"/>
      <c r="V44" s="268"/>
      <c r="W44" s="40"/>
    </row>
    <row r="45" spans="1:23" x14ac:dyDescent="0.2">
      <c r="A45" s="3" t="str">
        <f>IF(ISERROR(F45/G45)," ",IF(F45/G45&gt;0.5,IF(F45/G45&lt;1.5," ","NOT OK"),"NOT OK"))</f>
        <v xml:space="preserve"> </v>
      </c>
      <c r="B45" s="106" t="s">
        <v>17</v>
      </c>
      <c r="C45" s="120">
        <v>506</v>
      </c>
      <c r="D45" s="121">
        <v>506</v>
      </c>
      <c r="E45" s="144">
        <f>SUM(C45:D45)</f>
        <v>1012</v>
      </c>
      <c r="F45" s="120"/>
      <c r="G45" s="121"/>
      <c r="H45" s="144"/>
      <c r="I45" s="123"/>
      <c r="J45" s="3"/>
      <c r="L45" s="13" t="s">
        <v>17</v>
      </c>
      <c r="M45" s="39">
        <v>78759</v>
      </c>
      <c r="N45" s="37">
        <v>79805</v>
      </c>
      <c r="O45" s="165">
        <f>+M45+N45</f>
        <v>158564</v>
      </c>
      <c r="P45" s="140">
        <v>0</v>
      </c>
      <c r="Q45" s="165">
        <f>O45+P45</f>
        <v>158564</v>
      </c>
      <c r="R45" s="39"/>
      <c r="S45" s="37"/>
      <c r="T45" s="165"/>
      <c r="U45" s="140"/>
      <c r="V45" s="165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20">
        <v>507</v>
      </c>
      <c r="D46" s="121">
        <v>508</v>
      </c>
      <c r="E46" s="144">
        <f>SUM(C46:D46)</f>
        <v>1015</v>
      </c>
      <c r="F46" s="120"/>
      <c r="G46" s="121"/>
      <c r="H46" s="144"/>
      <c r="I46" s="123"/>
      <c r="J46" s="3"/>
      <c r="L46" s="13" t="s">
        <v>18</v>
      </c>
      <c r="M46" s="37">
        <v>74494</v>
      </c>
      <c r="N46" s="471">
        <v>76801</v>
      </c>
      <c r="O46" s="168">
        <f>+M46+N46</f>
        <v>151295</v>
      </c>
      <c r="P46" s="140">
        <v>0</v>
      </c>
      <c r="Q46" s="165">
        <f>O46+P46</f>
        <v>151295</v>
      </c>
      <c r="R46" s="37"/>
      <c r="S46" s="471"/>
      <c r="T46" s="168"/>
      <c r="U46" s="140"/>
      <c r="V46" s="165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27">
        <f t="shared" ref="C47:E47" si="69">+C44+C45+C46</f>
        <v>1508</v>
      </c>
      <c r="D47" s="128">
        <f t="shared" si="69"/>
        <v>1508</v>
      </c>
      <c r="E47" s="145">
        <f t="shared" si="69"/>
        <v>3016</v>
      </c>
      <c r="F47" s="127"/>
      <c r="G47" s="128"/>
      <c r="H47" s="145"/>
      <c r="I47" s="130"/>
      <c r="J47" s="9"/>
      <c r="K47" s="10"/>
      <c r="L47" s="47" t="s">
        <v>19</v>
      </c>
      <c r="M47" s="49">
        <f t="shared" ref="M47:Q47" si="70">+M44+M45+M46</f>
        <v>231083</v>
      </c>
      <c r="N47" s="473">
        <f t="shared" si="70"/>
        <v>235465</v>
      </c>
      <c r="O47" s="480">
        <f t="shared" si="70"/>
        <v>466548</v>
      </c>
      <c r="P47" s="486">
        <f t="shared" si="70"/>
        <v>0</v>
      </c>
      <c r="Q47" s="167">
        <f t="shared" si="70"/>
        <v>466548</v>
      </c>
      <c r="R47" s="49"/>
      <c r="S47" s="473"/>
      <c r="T47" s="480"/>
      <c r="U47" s="486"/>
      <c r="V47" s="167"/>
      <c r="W47" s="50"/>
    </row>
    <row r="48" spans="1:23" ht="13.5" thickTop="1" x14ac:dyDescent="0.2">
      <c r="A48" s="3" t="str">
        <f t="shared" ref="A48" si="71">IF(ISERROR(F48/G48)," ",IF(F48/G48&gt;0.5,IF(F48/G48&lt;1.5," ","NOT OK"),"NOT OK"))</f>
        <v xml:space="preserve"> </v>
      </c>
      <c r="B48" s="106" t="s">
        <v>20</v>
      </c>
      <c r="C48" s="120">
        <v>521</v>
      </c>
      <c r="D48" s="121">
        <v>521</v>
      </c>
      <c r="E48" s="150">
        <f>SUM(C48:D48)</f>
        <v>1042</v>
      </c>
      <c r="F48" s="120"/>
      <c r="G48" s="121"/>
      <c r="H48" s="150"/>
      <c r="I48" s="123"/>
      <c r="J48" s="3"/>
      <c r="L48" s="13" t="s">
        <v>21</v>
      </c>
      <c r="M48" s="37">
        <v>79272</v>
      </c>
      <c r="N48" s="471">
        <v>79088</v>
      </c>
      <c r="O48" s="168">
        <f>+M48+N48</f>
        <v>158360</v>
      </c>
      <c r="P48" s="140">
        <v>0</v>
      </c>
      <c r="Q48" s="165">
        <f>O48+P48</f>
        <v>158360</v>
      </c>
      <c r="R48" s="37"/>
      <c r="S48" s="471"/>
      <c r="T48" s="168"/>
      <c r="U48" s="140"/>
      <c r="V48" s="165"/>
      <c r="W48" s="40"/>
    </row>
    <row r="49" spans="1:23" x14ac:dyDescent="0.2">
      <c r="A49" s="3" t="str">
        <f t="shared" ref="A49" si="72">IF(ISERROR(F49/G49)," ",IF(F49/G49&gt;0.5,IF(F49/G49&lt;1.5," ","NOT OK"),"NOT OK"))</f>
        <v xml:space="preserve"> </v>
      </c>
      <c r="B49" s="106" t="s">
        <v>22</v>
      </c>
      <c r="C49" s="120">
        <v>527</v>
      </c>
      <c r="D49" s="121">
        <v>527</v>
      </c>
      <c r="E49" s="144">
        <f>SUM(C49:D49)</f>
        <v>1054</v>
      </c>
      <c r="F49" s="120"/>
      <c r="G49" s="121"/>
      <c r="H49" s="144"/>
      <c r="I49" s="123"/>
      <c r="J49" s="3"/>
      <c r="L49" s="13" t="s">
        <v>22</v>
      </c>
      <c r="M49" s="37">
        <v>80484</v>
      </c>
      <c r="N49" s="471">
        <v>79814</v>
      </c>
      <c r="O49" s="165">
        <f t="shared" ref="O49" si="73">+M49+N49</f>
        <v>160298</v>
      </c>
      <c r="P49" s="484">
        <v>0</v>
      </c>
      <c r="Q49" s="165">
        <f>O49+P49</f>
        <v>160298</v>
      </c>
      <c r="R49" s="37"/>
      <c r="S49" s="471"/>
      <c r="T49" s="165"/>
      <c r="U49" s="484"/>
      <c r="V49" s="165"/>
      <c r="W49" s="40"/>
    </row>
    <row r="50" spans="1:23" ht="13.5" thickBot="1" x14ac:dyDescent="0.25">
      <c r="A50" s="3" t="str">
        <f t="shared" ref="A50:A52" si="74">IF(ISERROR(F50/G50)," ",IF(F50/G50&gt;0.5,IF(F50/G50&lt;1.5," ","NOT OK"),"NOT OK"))</f>
        <v xml:space="preserve"> </v>
      </c>
      <c r="B50" s="106" t="s">
        <v>23</v>
      </c>
      <c r="C50" s="120">
        <v>474</v>
      </c>
      <c r="D50" s="121">
        <v>473</v>
      </c>
      <c r="E50" s="146">
        <f t="shared" ref="E50" si="75">SUM(C50:D50)</f>
        <v>947</v>
      </c>
      <c r="F50" s="120"/>
      <c r="G50" s="121"/>
      <c r="H50" s="146"/>
      <c r="I50" s="137"/>
      <c r="J50" s="3"/>
      <c r="L50" s="13" t="s">
        <v>23</v>
      </c>
      <c r="M50" s="37">
        <v>73647</v>
      </c>
      <c r="N50" s="471">
        <v>73053</v>
      </c>
      <c r="O50" s="165">
        <f>+M50+N50</f>
        <v>146700</v>
      </c>
      <c r="P50" s="484">
        <v>0</v>
      </c>
      <c r="Q50" s="165">
        <f>O50+P50</f>
        <v>146700</v>
      </c>
      <c r="R50" s="37"/>
      <c r="S50" s="471"/>
      <c r="T50" s="165"/>
      <c r="U50" s="484"/>
      <c r="V50" s="165"/>
      <c r="W50" s="40"/>
    </row>
    <row r="51" spans="1:23" ht="14.25" thickTop="1" thickBot="1" x14ac:dyDescent="0.25">
      <c r="A51" s="3" t="str">
        <f t="shared" si="74"/>
        <v xml:space="preserve"> </v>
      </c>
      <c r="B51" s="126" t="s">
        <v>40</v>
      </c>
      <c r="C51" s="127">
        <f t="shared" ref="C51:E51" si="76">+C48+C49+C50</f>
        <v>1522</v>
      </c>
      <c r="D51" s="127">
        <f t="shared" si="76"/>
        <v>1521</v>
      </c>
      <c r="E51" s="127">
        <f t="shared" si="76"/>
        <v>3043</v>
      </c>
      <c r="F51" s="127"/>
      <c r="G51" s="127"/>
      <c r="H51" s="127"/>
      <c r="I51" s="130"/>
      <c r="J51" s="3"/>
      <c r="L51" s="470" t="s">
        <v>40</v>
      </c>
      <c r="M51" s="43">
        <f t="shared" ref="M51:Q51" si="77">+M48+M49+M50</f>
        <v>233403</v>
      </c>
      <c r="N51" s="472">
        <f t="shared" si="77"/>
        <v>231955</v>
      </c>
      <c r="O51" s="479">
        <f t="shared" si="77"/>
        <v>465358</v>
      </c>
      <c r="P51" s="485">
        <f t="shared" si="77"/>
        <v>0</v>
      </c>
      <c r="Q51" s="166">
        <f t="shared" si="77"/>
        <v>465358</v>
      </c>
      <c r="R51" s="43"/>
      <c r="S51" s="472"/>
      <c r="T51" s="479"/>
      <c r="U51" s="485"/>
      <c r="V51" s="166"/>
      <c r="W51" s="46"/>
    </row>
    <row r="52" spans="1:23" ht="14.25" thickTop="1" thickBot="1" x14ac:dyDescent="0.25">
      <c r="A52" s="3" t="str">
        <f t="shared" si="74"/>
        <v xml:space="preserve"> </v>
      </c>
      <c r="B52" s="126" t="s">
        <v>63</v>
      </c>
      <c r="C52" s="127">
        <f t="shared" ref="C52:E52" si="78">+C38+C43+C47+C51</f>
        <v>6566</v>
      </c>
      <c r="D52" s="129">
        <f t="shared" si="78"/>
        <v>6565</v>
      </c>
      <c r="E52" s="300">
        <f t="shared" si="78"/>
        <v>13131</v>
      </c>
      <c r="F52" s="127"/>
      <c r="G52" s="129"/>
      <c r="H52" s="300"/>
      <c r="I52" s="130"/>
      <c r="J52" s="3"/>
      <c r="L52" s="470" t="s">
        <v>63</v>
      </c>
      <c r="M52" s="43">
        <f t="shared" ref="M52:Q52" si="79">+M38+M43+M47+M51</f>
        <v>1023130</v>
      </c>
      <c r="N52" s="472">
        <f t="shared" si="79"/>
        <v>1028001</v>
      </c>
      <c r="O52" s="476">
        <f t="shared" si="79"/>
        <v>2051131</v>
      </c>
      <c r="P52" s="485">
        <f t="shared" si="79"/>
        <v>0</v>
      </c>
      <c r="Q52" s="302">
        <f t="shared" si="79"/>
        <v>2051131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50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80">+C9+C35</f>
        <v>581</v>
      </c>
      <c r="D61" s="122">
        <f t="shared" si="80"/>
        <v>581</v>
      </c>
      <c r="E61" s="148">
        <f t="shared" si="80"/>
        <v>1162</v>
      </c>
      <c r="F61" s="120">
        <f t="shared" si="80"/>
        <v>579</v>
      </c>
      <c r="G61" s="122">
        <f t="shared" si="80"/>
        <v>579</v>
      </c>
      <c r="H61" s="148">
        <f t="shared" si="80"/>
        <v>1158</v>
      </c>
      <c r="I61" s="123">
        <f>IF(E61=0,0,((H61/E61)-1)*100)</f>
        <v>-0.34423407917383297</v>
      </c>
      <c r="J61" s="3"/>
      <c r="K61" s="6"/>
      <c r="L61" s="13" t="s">
        <v>10</v>
      </c>
      <c r="M61" s="39">
        <f t="shared" ref="M61:N63" si="81">+M9+M35</f>
        <v>97153</v>
      </c>
      <c r="N61" s="37">
        <f t="shared" si="81"/>
        <v>96292</v>
      </c>
      <c r="O61" s="165">
        <f>SUM(M61:N61)</f>
        <v>193445</v>
      </c>
      <c r="P61" s="38">
        <f>P9+P35</f>
        <v>0</v>
      </c>
      <c r="Q61" s="168">
        <f>+O61+P61</f>
        <v>193445</v>
      </c>
      <c r="R61" s="39">
        <f t="shared" ref="R61:S63" si="82">+R9+R35</f>
        <v>100764</v>
      </c>
      <c r="S61" s="37">
        <f t="shared" si="82"/>
        <v>96927</v>
      </c>
      <c r="T61" s="165">
        <f>SUM(R61:S61)</f>
        <v>197691</v>
      </c>
      <c r="U61" s="38">
        <f>U9+U35</f>
        <v>0</v>
      </c>
      <c r="V61" s="168">
        <f>+T61+U61</f>
        <v>197691</v>
      </c>
      <c r="W61" s="40">
        <f>IF(Q61=0,0,((V61/Q61)-1)*100)</f>
        <v>2.1949391299852739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80"/>
        <v>623</v>
      </c>
      <c r="D62" s="122">
        <f t="shared" si="80"/>
        <v>622</v>
      </c>
      <c r="E62" s="148">
        <f t="shared" si="80"/>
        <v>1245</v>
      </c>
      <c r="F62" s="120">
        <f t="shared" si="80"/>
        <v>575</v>
      </c>
      <c r="G62" s="122">
        <f t="shared" si="80"/>
        <v>576</v>
      </c>
      <c r="H62" s="148">
        <f t="shared" si="80"/>
        <v>1151</v>
      </c>
      <c r="I62" s="123">
        <f>IF(E62=0,0,((H62/E62)-1)*100)</f>
        <v>-7.5502008032128476</v>
      </c>
      <c r="J62" s="3"/>
      <c r="K62" s="6"/>
      <c r="L62" s="13" t="s">
        <v>11</v>
      </c>
      <c r="M62" s="39">
        <f t="shared" si="81"/>
        <v>98781</v>
      </c>
      <c r="N62" s="37">
        <f t="shared" si="81"/>
        <v>96455</v>
      </c>
      <c r="O62" s="165">
        <f t="shared" ref="O62:O63" si="83">SUM(M62:N62)</f>
        <v>195236</v>
      </c>
      <c r="P62" s="38">
        <f>P10+P36</f>
        <v>0</v>
      </c>
      <c r="Q62" s="168">
        <f>+O62+P62</f>
        <v>195236</v>
      </c>
      <c r="R62" s="39">
        <f t="shared" si="82"/>
        <v>94794</v>
      </c>
      <c r="S62" s="37">
        <f t="shared" si="82"/>
        <v>93687</v>
      </c>
      <c r="T62" s="165">
        <f t="shared" ref="T62:T63" si="84">SUM(R62:S62)</f>
        <v>188481</v>
      </c>
      <c r="U62" s="38">
        <f>U10+U36</f>
        <v>186</v>
      </c>
      <c r="V62" s="168">
        <f>+T62+U62</f>
        <v>188667</v>
      </c>
      <c r="W62" s="40">
        <f>IF(Q62=0,0,((V62/Q62)-1)*100)</f>
        <v>-3.3646458644921995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80"/>
        <v>653</v>
      </c>
      <c r="D63" s="125">
        <f t="shared" si="80"/>
        <v>653</v>
      </c>
      <c r="E63" s="148">
        <f t="shared" si="80"/>
        <v>1306</v>
      </c>
      <c r="F63" s="124">
        <f t="shared" si="80"/>
        <v>630</v>
      </c>
      <c r="G63" s="125">
        <f t="shared" si="80"/>
        <v>629</v>
      </c>
      <c r="H63" s="148">
        <f t="shared" si="80"/>
        <v>1259</v>
      </c>
      <c r="I63" s="123">
        <f>IF(E63=0,0,((H63/E63)-1)*100)</f>
        <v>-3.5987748851454837</v>
      </c>
      <c r="J63" s="3"/>
      <c r="K63" s="6"/>
      <c r="L63" s="22" t="s">
        <v>12</v>
      </c>
      <c r="M63" s="39">
        <f t="shared" si="81"/>
        <v>102075</v>
      </c>
      <c r="N63" s="37">
        <f t="shared" si="81"/>
        <v>101069</v>
      </c>
      <c r="O63" s="165">
        <f t="shared" si="83"/>
        <v>203144</v>
      </c>
      <c r="P63" s="38">
        <f>P11+P37</f>
        <v>0</v>
      </c>
      <c r="Q63" s="168">
        <f>+O63+P63</f>
        <v>203144</v>
      </c>
      <c r="R63" s="39">
        <f t="shared" si="82"/>
        <v>103790</v>
      </c>
      <c r="S63" s="37">
        <f t="shared" si="82"/>
        <v>103280</v>
      </c>
      <c r="T63" s="165">
        <f t="shared" si="84"/>
        <v>207070</v>
      </c>
      <c r="U63" s="38">
        <f>U11+U37</f>
        <v>0</v>
      </c>
      <c r="V63" s="168">
        <f>+T63+U63</f>
        <v>207070</v>
      </c>
      <c r="W63" s="40">
        <f>IF(Q63=0,0,((V63/Q63)-1)*100)</f>
        <v>1.9326192257708819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80"/>
        <v>1857</v>
      </c>
      <c r="D64" s="128">
        <f t="shared" si="80"/>
        <v>1856</v>
      </c>
      <c r="E64" s="145">
        <f t="shared" si="80"/>
        <v>3713</v>
      </c>
      <c r="F64" s="127">
        <f t="shared" si="80"/>
        <v>1784</v>
      </c>
      <c r="G64" s="128">
        <f t="shared" si="80"/>
        <v>1784</v>
      </c>
      <c r="H64" s="145">
        <f t="shared" si="80"/>
        <v>3568</v>
      </c>
      <c r="I64" s="130">
        <f>IF(E64=0,0,((H64/E64)-1)*100)</f>
        <v>-3.9051979531376291</v>
      </c>
      <c r="J64" s="3"/>
      <c r="L64" s="41" t="s">
        <v>57</v>
      </c>
      <c r="M64" s="45">
        <f t="shared" ref="M64:Q64" si="85">+M61+M62+M63</f>
        <v>298009</v>
      </c>
      <c r="N64" s="43">
        <f t="shared" si="85"/>
        <v>293816</v>
      </c>
      <c r="O64" s="166">
        <f t="shared" si="85"/>
        <v>591825</v>
      </c>
      <c r="P64" s="43">
        <f t="shared" si="85"/>
        <v>0</v>
      </c>
      <c r="Q64" s="166">
        <f t="shared" si="85"/>
        <v>591825</v>
      </c>
      <c r="R64" s="45">
        <f t="shared" ref="R64:V64" si="86">+R61+R62+R63</f>
        <v>299348</v>
      </c>
      <c r="S64" s="43">
        <f t="shared" si="86"/>
        <v>293894</v>
      </c>
      <c r="T64" s="166">
        <f t="shared" si="86"/>
        <v>593242</v>
      </c>
      <c r="U64" s="43">
        <f t="shared" si="86"/>
        <v>186</v>
      </c>
      <c r="V64" s="166">
        <f t="shared" si="86"/>
        <v>593428</v>
      </c>
      <c r="W64" s="46">
        <f t="shared" ref="W64:W66" si="87">IF(Q64=0,0,((V64/Q64)-1)*100)</f>
        <v>0.27085709458032348</v>
      </c>
    </row>
    <row r="65" spans="1:23" ht="14.25" thickTop="1" thickBot="1" x14ac:dyDescent="0.25">
      <c r="A65" s="3" t="str">
        <f t="shared" si="13"/>
        <v xml:space="preserve"> </v>
      </c>
      <c r="B65" s="106" t="s">
        <v>13</v>
      </c>
      <c r="C65" s="120">
        <f t="shared" si="80"/>
        <v>655</v>
      </c>
      <c r="D65" s="121">
        <f t="shared" si="80"/>
        <v>654</v>
      </c>
      <c r="E65" s="144">
        <f t="shared" si="80"/>
        <v>1309</v>
      </c>
      <c r="F65" s="120">
        <f t="shared" si="80"/>
        <v>625</v>
      </c>
      <c r="G65" s="121">
        <f t="shared" si="80"/>
        <v>625</v>
      </c>
      <c r="H65" s="144">
        <f t="shared" si="80"/>
        <v>1250</v>
      </c>
      <c r="I65" s="123">
        <f t="shared" ref="I65" si="88">IF(E65=0,0,((H65/E65)-1)*100)</f>
        <v>-4.5072574484339212</v>
      </c>
      <c r="J65" s="3"/>
      <c r="L65" s="13" t="s">
        <v>13</v>
      </c>
      <c r="M65" s="39">
        <f>+M13+M39</f>
        <v>101237</v>
      </c>
      <c r="N65" s="37">
        <f>+N13+N39</f>
        <v>106337</v>
      </c>
      <c r="O65" s="165">
        <f t="shared" ref="O65" si="89">SUM(M65:N65)</f>
        <v>207574</v>
      </c>
      <c r="P65" s="38">
        <f>P13+P39</f>
        <v>0</v>
      </c>
      <c r="Q65" s="168">
        <f>+O65+P65</f>
        <v>207574</v>
      </c>
      <c r="R65" s="39">
        <f>+R13+R39</f>
        <v>98644</v>
      </c>
      <c r="S65" s="37">
        <f>+S13+S39</f>
        <v>104051</v>
      </c>
      <c r="T65" s="165">
        <f t="shared" ref="T65" si="90">SUM(R65:S65)</f>
        <v>202695</v>
      </c>
      <c r="U65" s="38">
        <f>U13+U39</f>
        <v>0</v>
      </c>
      <c r="V65" s="168">
        <f>+T65+U65</f>
        <v>202695</v>
      </c>
      <c r="W65" s="40">
        <f t="shared" si="87"/>
        <v>-2.3504870552188639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27">
        <f>+C64+C65</f>
        <v>2512</v>
      </c>
      <c r="D66" s="128">
        <f t="shared" ref="D66" si="91">+D64+D65</f>
        <v>2510</v>
      </c>
      <c r="E66" s="145">
        <f t="shared" ref="E66" si="92">+E64+E65</f>
        <v>5022</v>
      </c>
      <c r="F66" s="127">
        <f t="shared" ref="F66" si="93">+F64+F65</f>
        <v>2409</v>
      </c>
      <c r="G66" s="128">
        <f t="shared" ref="G66" si="94">+G64+G65</f>
        <v>2409</v>
      </c>
      <c r="H66" s="145">
        <f t="shared" ref="H66" si="95">+H64+H65</f>
        <v>4818</v>
      </c>
      <c r="I66" s="130">
        <f>IF(E66=0,0,((H66/E66)-1)*100)</f>
        <v>-4.0621266427718012</v>
      </c>
      <c r="J66" s="3"/>
      <c r="L66" s="41" t="s">
        <v>66</v>
      </c>
      <c r="M66" s="45">
        <f>+M64+M65</f>
        <v>399246</v>
      </c>
      <c r="N66" s="43">
        <f t="shared" ref="N66" si="96">+N64+N65</f>
        <v>400153</v>
      </c>
      <c r="O66" s="166">
        <f t="shared" ref="O66" si="97">+O64+O65</f>
        <v>799399</v>
      </c>
      <c r="P66" s="43">
        <f t="shared" ref="P66" si="98">+P64+P65</f>
        <v>0</v>
      </c>
      <c r="Q66" s="166">
        <f t="shared" ref="Q66" si="99">+Q64+Q65</f>
        <v>799399</v>
      </c>
      <c r="R66" s="45">
        <f t="shared" ref="R66" si="100">+R64+R65</f>
        <v>397992</v>
      </c>
      <c r="S66" s="43">
        <f t="shared" ref="S66" si="101">+S64+S65</f>
        <v>397945</v>
      </c>
      <c r="T66" s="166">
        <f t="shared" ref="T66" si="102">+T64+T65</f>
        <v>795937</v>
      </c>
      <c r="U66" s="43">
        <f t="shared" ref="U66" si="103">+U64+U65</f>
        <v>186</v>
      </c>
      <c r="V66" s="166">
        <f t="shared" ref="V66" si="104">+V64+V65</f>
        <v>796123</v>
      </c>
      <c r="W66" s="46">
        <f t="shared" si="87"/>
        <v>-0.40980786816096071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20">
        <f t="shared" ref="C67:E68" si="105">+C15+C41</f>
        <v>638</v>
      </c>
      <c r="D67" s="121">
        <f t="shared" si="105"/>
        <v>638</v>
      </c>
      <c r="E67" s="144">
        <f t="shared" si="105"/>
        <v>1276</v>
      </c>
      <c r="F67" s="120"/>
      <c r="G67" s="121"/>
      <c r="H67" s="144"/>
      <c r="I67" s="123"/>
      <c r="J67" s="3"/>
      <c r="L67" s="13" t="s">
        <v>14</v>
      </c>
      <c r="M67" s="39">
        <f>+M15+M41</f>
        <v>98340</v>
      </c>
      <c r="N67" s="37">
        <f>+N15+N41</f>
        <v>98199</v>
      </c>
      <c r="O67" s="165">
        <f>SUM(M67:N67)</f>
        <v>196539</v>
      </c>
      <c r="P67" s="38">
        <f>P15+P41</f>
        <v>0</v>
      </c>
      <c r="Q67" s="168">
        <f>+O67+P67</f>
        <v>196539</v>
      </c>
      <c r="R67" s="39"/>
      <c r="S67" s="37"/>
      <c r="T67" s="165"/>
      <c r="U67" s="38"/>
      <c r="V67" s="168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20">
        <f t="shared" si="105"/>
        <v>651</v>
      </c>
      <c r="D68" s="121">
        <f t="shared" si="105"/>
        <v>653</v>
      </c>
      <c r="E68" s="144">
        <f t="shared" si="105"/>
        <v>1304</v>
      </c>
      <c r="F68" s="120"/>
      <c r="G68" s="121"/>
      <c r="H68" s="144"/>
      <c r="I68" s="123"/>
      <c r="J68" s="3"/>
      <c r="L68" s="13" t="s">
        <v>15</v>
      </c>
      <c r="M68" s="39">
        <f>+M16+M42</f>
        <v>98168</v>
      </c>
      <c r="N68" s="37">
        <f>+N16+N42</f>
        <v>97210</v>
      </c>
      <c r="O68" s="165">
        <f>SUM(M68:N68)</f>
        <v>195378</v>
      </c>
      <c r="P68" s="38">
        <f>P16+P42</f>
        <v>0</v>
      </c>
      <c r="Q68" s="168">
        <f>+O68+P68</f>
        <v>195378</v>
      </c>
      <c r="R68" s="39"/>
      <c r="S68" s="37"/>
      <c r="T68" s="165"/>
      <c r="U68" s="38"/>
      <c r="V68" s="168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27">
        <f t="shared" ref="C69:E69" si="106">+C65+C67+C68</f>
        <v>1944</v>
      </c>
      <c r="D69" s="128">
        <f t="shared" si="106"/>
        <v>1945</v>
      </c>
      <c r="E69" s="145">
        <f t="shared" si="106"/>
        <v>3889</v>
      </c>
      <c r="F69" s="127"/>
      <c r="G69" s="128"/>
      <c r="H69" s="145"/>
      <c r="I69" s="130"/>
      <c r="J69" s="3"/>
      <c r="L69" s="41" t="s">
        <v>61</v>
      </c>
      <c r="M69" s="43">
        <f t="shared" ref="M69:Q69" si="107">+M65+M67+M68</f>
        <v>297745</v>
      </c>
      <c r="N69" s="472">
        <f t="shared" si="107"/>
        <v>301746</v>
      </c>
      <c r="O69" s="479">
        <f t="shared" si="107"/>
        <v>599491</v>
      </c>
      <c r="P69" s="485">
        <f t="shared" si="107"/>
        <v>0</v>
      </c>
      <c r="Q69" s="166">
        <f t="shared" si="107"/>
        <v>599491</v>
      </c>
      <c r="R69" s="43"/>
      <c r="S69" s="472"/>
      <c r="T69" s="479"/>
      <c r="U69" s="485"/>
      <c r="V69" s="166"/>
      <c r="W69" s="46"/>
    </row>
    <row r="70" spans="1:23" ht="13.5" thickTop="1" x14ac:dyDescent="0.2">
      <c r="A70" s="3" t="str">
        <f t="shared" ref="A70" si="108">IF(ISERROR(F70/G70)," ",IF(F70/G70&gt;0.5,IF(F70/G70&lt;1.5," ","NOT OK"),"NOT OK"))</f>
        <v xml:space="preserve"> </v>
      </c>
      <c r="B70" s="106" t="s">
        <v>16</v>
      </c>
      <c r="C70" s="120">
        <f t="shared" ref="C70:E72" si="109">+C18+C44</f>
        <v>568</v>
      </c>
      <c r="D70" s="121">
        <f t="shared" si="109"/>
        <v>567</v>
      </c>
      <c r="E70" s="144">
        <f t="shared" si="109"/>
        <v>1135</v>
      </c>
      <c r="F70" s="120"/>
      <c r="G70" s="121"/>
      <c r="H70" s="144"/>
      <c r="I70" s="123"/>
      <c r="J70" s="7"/>
      <c r="L70" s="13" t="s">
        <v>16</v>
      </c>
      <c r="M70" s="39">
        <f t="shared" ref="M70:N72" si="110">+M18+M44</f>
        <v>87968</v>
      </c>
      <c r="N70" s="37">
        <f t="shared" si="110"/>
        <v>88395</v>
      </c>
      <c r="O70" s="165">
        <f t="shared" ref="O70" si="111">SUM(M70:N70)</f>
        <v>176363</v>
      </c>
      <c r="P70" s="38">
        <f>P18+P44</f>
        <v>0</v>
      </c>
      <c r="Q70" s="168">
        <f>+O70+P70</f>
        <v>176363</v>
      </c>
      <c r="R70" s="39"/>
      <c r="S70" s="37"/>
      <c r="T70" s="165"/>
      <c r="U70" s="38"/>
      <c r="V70" s="168"/>
      <c r="W70" s="40"/>
    </row>
    <row r="71" spans="1:23" x14ac:dyDescent="0.2">
      <c r="A71" s="3" t="str">
        <f>IF(ISERROR(F71/G71)," ",IF(F71/G71&gt;0.5,IF(F71/G71&lt;1.5," ","NOT OK"),"NOT OK"))</f>
        <v xml:space="preserve"> </v>
      </c>
      <c r="B71" s="106" t="s">
        <v>17</v>
      </c>
      <c r="C71" s="120">
        <f t="shared" si="109"/>
        <v>613</v>
      </c>
      <c r="D71" s="121">
        <f t="shared" si="109"/>
        <v>613</v>
      </c>
      <c r="E71" s="144">
        <f t="shared" si="109"/>
        <v>1226</v>
      </c>
      <c r="F71" s="120"/>
      <c r="G71" s="121"/>
      <c r="H71" s="144"/>
      <c r="I71" s="123"/>
      <c r="J71" s="3"/>
      <c r="L71" s="13" t="s">
        <v>17</v>
      </c>
      <c r="M71" s="39">
        <f t="shared" si="110"/>
        <v>91661</v>
      </c>
      <c r="N71" s="37">
        <f t="shared" si="110"/>
        <v>92876</v>
      </c>
      <c r="O71" s="165">
        <f>SUM(M71:N71)</f>
        <v>184537</v>
      </c>
      <c r="P71" s="140">
        <f>P19+P45</f>
        <v>0</v>
      </c>
      <c r="Q71" s="165">
        <f>+O71+P71</f>
        <v>184537</v>
      </c>
      <c r="R71" s="39"/>
      <c r="S71" s="37"/>
      <c r="T71" s="165"/>
      <c r="U71" s="140"/>
      <c r="V71" s="165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20">
        <f t="shared" si="109"/>
        <v>592</v>
      </c>
      <c r="D72" s="121">
        <f t="shared" si="109"/>
        <v>592</v>
      </c>
      <c r="E72" s="144">
        <f t="shared" si="109"/>
        <v>1184</v>
      </c>
      <c r="F72" s="120"/>
      <c r="G72" s="121"/>
      <c r="H72" s="144"/>
      <c r="I72" s="123"/>
      <c r="J72" s="3"/>
      <c r="L72" s="13" t="s">
        <v>18</v>
      </c>
      <c r="M72" s="39">
        <f t="shared" si="110"/>
        <v>85311</v>
      </c>
      <c r="N72" s="37">
        <f t="shared" si="110"/>
        <v>87249</v>
      </c>
      <c r="O72" s="165">
        <f>SUM(M72:N72)</f>
        <v>172560</v>
      </c>
      <c r="P72" s="140">
        <f>P20+P46</f>
        <v>0</v>
      </c>
      <c r="Q72" s="165">
        <f>+O72+P72</f>
        <v>172560</v>
      </c>
      <c r="R72" s="39"/>
      <c r="S72" s="37"/>
      <c r="T72" s="165"/>
      <c r="U72" s="140"/>
      <c r="V72" s="165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27">
        <f t="shared" ref="C73:E73" si="112">+C70+C71+C72</f>
        <v>1773</v>
      </c>
      <c r="D73" s="128">
        <f t="shared" si="112"/>
        <v>1772</v>
      </c>
      <c r="E73" s="145">
        <f t="shared" si="112"/>
        <v>3545</v>
      </c>
      <c r="F73" s="127"/>
      <c r="G73" s="128"/>
      <c r="H73" s="145"/>
      <c r="I73" s="130"/>
      <c r="J73" s="9"/>
      <c r="K73" s="10"/>
      <c r="L73" s="47" t="s">
        <v>19</v>
      </c>
      <c r="M73" s="49">
        <f t="shared" ref="M73:Q73" si="113">+M70+M71+M72</f>
        <v>264940</v>
      </c>
      <c r="N73" s="473">
        <f t="shared" si="113"/>
        <v>268520</v>
      </c>
      <c r="O73" s="480">
        <f t="shared" si="113"/>
        <v>533460</v>
      </c>
      <c r="P73" s="486">
        <f t="shared" si="113"/>
        <v>0</v>
      </c>
      <c r="Q73" s="167">
        <f t="shared" si="113"/>
        <v>533460</v>
      </c>
      <c r="R73" s="49"/>
      <c r="S73" s="473"/>
      <c r="T73" s="480"/>
      <c r="U73" s="486"/>
      <c r="V73" s="167"/>
      <c r="W73" s="50"/>
    </row>
    <row r="74" spans="1:23" ht="13.5" thickTop="1" x14ac:dyDescent="0.2">
      <c r="A74" s="3" t="str">
        <f t="shared" ref="A74" si="114">IF(ISERROR(F74/G74)," ",IF(F74/G74&gt;0.5,IF(F74/G74&lt;1.5," ","NOT OK"),"NOT OK"))</f>
        <v xml:space="preserve"> </v>
      </c>
      <c r="B74" s="106" t="s">
        <v>20</v>
      </c>
      <c r="C74" s="120">
        <f t="shared" ref="C74:E78" si="115">+C22+C48</f>
        <v>592</v>
      </c>
      <c r="D74" s="121">
        <f t="shared" si="115"/>
        <v>591</v>
      </c>
      <c r="E74" s="150">
        <f t="shared" si="115"/>
        <v>1183</v>
      </c>
      <c r="F74" s="120"/>
      <c r="G74" s="121"/>
      <c r="H74" s="150"/>
      <c r="I74" s="123"/>
      <c r="J74" s="3"/>
      <c r="L74" s="13" t="s">
        <v>21</v>
      </c>
      <c r="M74" s="39">
        <f t="shared" ref="M74:N76" si="116">+M22+M48</f>
        <v>89024</v>
      </c>
      <c r="N74" s="37">
        <f t="shared" si="116"/>
        <v>87748</v>
      </c>
      <c r="O74" s="165">
        <f>SUM(M74:N74)</f>
        <v>176772</v>
      </c>
      <c r="P74" s="140">
        <f>P22+P48</f>
        <v>0</v>
      </c>
      <c r="Q74" s="165">
        <f>+O74+P74</f>
        <v>176772</v>
      </c>
      <c r="R74" s="39"/>
      <c r="S74" s="37"/>
      <c r="T74" s="165"/>
      <c r="U74" s="140"/>
      <c r="V74" s="165"/>
      <c r="W74" s="40"/>
    </row>
    <row r="75" spans="1:23" x14ac:dyDescent="0.2">
      <c r="A75" s="3" t="str">
        <f t="shared" ref="A75" si="117">IF(ISERROR(F75/G75)," ",IF(F75/G75&gt;0.5,IF(F75/G75&lt;1.5," ","NOT OK"),"NOT OK"))</f>
        <v xml:space="preserve"> </v>
      </c>
      <c r="B75" s="106" t="s">
        <v>22</v>
      </c>
      <c r="C75" s="120">
        <f t="shared" si="115"/>
        <v>585</v>
      </c>
      <c r="D75" s="121">
        <f t="shared" si="115"/>
        <v>586</v>
      </c>
      <c r="E75" s="144">
        <f t="shared" si="115"/>
        <v>1171</v>
      </c>
      <c r="F75" s="120"/>
      <c r="G75" s="121"/>
      <c r="H75" s="144"/>
      <c r="I75" s="123"/>
      <c r="J75" s="3"/>
      <c r="L75" s="13" t="s">
        <v>22</v>
      </c>
      <c r="M75" s="39">
        <f t="shared" si="116"/>
        <v>89397</v>
      </c>
      <c r="N75" s="37">
        <f t="shared" si="116"/>
        <v>88971</v>
      </c>
      <c r="O75" s="165">
        <f t="shared" ref="O75:O76" si="118">SUM(M75:N75)</f>
        <v>178368</v>
      </c>
      <c r="P75" s="140">
        <f>P23+P49</f>
        <v>164</v>
      </c>
      <c r="Q75" s="165">
        <f>+O75+P75</f>
        <v>178532</v>
      </c>
      <c r="R75" s="39"/>
      <c r="S75" s="37"/>
      <c r="T75" s="165"/>
      <c r="U75" s="140"/>
      <c r="V75" s="165"/>
      <c r="W75" s="40"/>
    </row>
    <row r="76" spans="1:23" ht="13.5" thickBot="1" x14ac:dyDescent="0.25">
      <c r="A76" s="3" t="str">
        <f t="shared" ref="A76:A78" si="119">IF(ISERROR(F76/G76)," ",IF(F76/G76&gt;0.5,IF(F76/G76&lt;1.5," ","NOT OK"),"NOT OK"))</f>
        <v xml:space="preserve"> </v>
      </c>
      <c r="B76" s="106" t="s">
        <v>23</v>
      </c>
      <c r="C76" s="120">
        <f t="shared" si="115"/>
        <v>521</v>
      </c>
      <c r="D76" s="121">
        <f t="shared" si="115"/>
        <v>520</v>
      </c>
      <c r="E76" s="146">
        <f t="shared" si="115"/>
        <v>1041</v>
      </c>
      <c r="F76" s="120"/>
      <c r="G76" s="121"/>
      <c r="H76" s="146"/>
      <c r="I76" s="137"/>
      <c r="J76" s="3"/>
      <c r="L76" s="13" t="s">
        <v>23</v>
      </c>
      <c r="M76" s="39">
        <f t="shared" si="116"/>
        <v>80428</v>
      </c>
      <c r="N76" s="37">
        <f t="shared" si="116"/>
        <v>79661</v>
      </c>
      <c r="O76" s="165">
        <f t="shared" si="118"/>
        <v>160089</v>
      </c>
      <c r="P76" s="38">
        <f>P24+P50</f>
        <v>0</v>
      </c>
      <c r="Q76" s="168">
        <f>+O76+P76</f>
        <v>160089</v>
      </c>
      <c r="R76" s="39"/>
      <c r="S76" s="37"/>
      <c r="T76" s="165"/>
      <c r="U76" s="38"/>
      <c r="V76" s="168"/>
      <c r="W76" s="40"/>
    </row>
    <row r="77" spans="1:23" ht="14.25" thickTop="1" thickBot="1" x14ac:dyDescent="0.25">
      <c r="A77" s="3" t="str">
        <f t="shared" si="119"/>
        <v xml:space="preserve"> </v>
      </c>
      <c r="B77" s="126" t="s">
        <v>40</v>
      </c>
      <c r="C77" s="127">
        <f t="shared" si="115"/>
        <v>1698</v>
      </c>
      <c r="D77" s="127">
        <f t="shared" si="115"/>
        <v>1697</v>
      </c>
      <c r="E77" s="127">
        <f t="shared" si="115"/>
        <v>3395</v>
      </c>
      <c r="F77" s="127"/>
      <c r="G77" s="127"/>
      <c r="H77" s="127"/>
      <c r="I77" s="130"/>
      <c r="J77" s="3"/>
      <c r="L77" s="470" t="s">
        <v>40</v>
      </c>
      <c r="M77" s="43">
        <f t="shared" ref="M77:Q77" si="120">+M74+M75+M76</f>
        <v>258849</v>
      </c>
      <c r="N77" s="472">
        <f t="shared" si="120"/>
        <v>256380</v>
      </c>
      <c r="O77" s="479">
        <f t="shared" si="120"/>
        <v>515229</v>
      </c>
      <c r="P77" s="485">
        <f t="shared" si="120"/>
        <v>164</v>
      </c>
      <c r="Q77" s="166">
        <f t="shared" si="120"/>
        <v>515393</v>
      </c>
      <c r="R77" s="43"/>
      <c r="S77" s="472"/>
      <c r="T77" s="479"/>
      <c r="U77" s="485"/>
      <c r="V77" s="166"/>
      <c r="W77" s="46"/>
    </row>
    <row r="78" spans="1:23" ht="14.25" thickTop="1" thickBot="1" x14ac:dyDescent="0.25">
      <c r="A78" s="3" t="str">
        <f t="shared" si="119"/>
        <v xml:space="preserve"> </v>
      </c>
      <c r="B78" s="126" t="s">
        <v>63</v>
      </c>
      <c r="C78" s="127">
        <f t="shared" si="115"/>
        <v>7272</v>
      </c>
      <c r="D78" s="129">
        <f t="shared" si="115"/>
        <v>7270</v>
      </c>
      <c r="E78" s="300">
        <f t="shared" si="115"/>
        <v>14542</v>
      </c>
      <c r="F78" s="127"/>
      <c r="G78" s="129"/>
      <c r="H78" s="300"/>
      <c r="I78" s="130"/>
      <c r="J78" s="3"/>
      <c r="L78" s="470" t="s">
        <v>63</v>
      </c>
      <c r="M78" s="43">
        <f t="shared" ref="M78:Q78" si="121">+M64+M69+M73+M77</f>
        <v>1119543</v>
      </c>
      <c r="N78" s="472">
        <f t="shared" si="121"/>
        <v>1120462</v>
      </c>
      <c r="O78" s="476">
        <f t="shared" si="121"/>
        <v>2240005</v>
      </c>
      <c r="P78" s="485">
        <f t="shared" si="121"/>
        <v>164</v>
      </c>
      <c r="Q78" s="302">
        <f t="shared" si="121"/>
        <v>2240169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13.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312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3" ht="6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v>0</v>
      </c>
      <c r="N87" s="76">
        <v>0</v>
      </c>
      <c r="O87" s="178">
        <f t="shared" ref="O87:O89" si="122">+M87+N87</f>
        <v>0</v>
      </c>
      <c r="P87" s="77">
        <v>0</v>
      </c>
      <c r="Q87" s="178">
        <f t="shared" ref="Q87" si="123">O87+P87</f>
        <v>0</v>
      </c>
      <c r="R87" s="75">
        <v>0</v>
      </c>
      <c r="S87" s="76">
        <v>0</v>
      </c>
      <c r="T87" s="178">
        <f t="shared" ref="T87:T89" si="124">+R87+S87</f>
        <v>0</v>
      </c>
      <c r="U87" s="77">
        <v>0</v>
      </c>
      <c r="V87" s="178">
        <f t="shared" ref="V87:V89" si="125">T87+U87</f>
        <v>0</v>
      </c>
      <c r="W87" s="501">
        <f>IF(Q87=0,0,((V87/Q87)-1)*100)</f>
        <v>0</v>
      </c>
    </row>
    <row r="88" spans="12:23" x14ac:dyDescent="0.2">
      <c r="L88" s="59" t="s">
        <v>11</v>
      </c>
      <c r="M88" s="75">
        <v>0</v>
      </c>
      <c r="N88" s="76">
        <v>0</v>
      </c>
      <c r="O88" s="178">
        <f t="shared" si="122"/>
        <v>0</v>
      </c>
      <c r="P88" s="77">
        <v>0</v>
      </c>
      <c r="Q88" s="178">
        <f>O88+P88</f>
        <v>0</v>
      </c>
      <c r="R88" s="75">
        <v>0</v>
      </c>
      <c r="S88" s="76">
        <v>0</v>
      </c>
      <c r="T88" s="178">
        <f>+R88+S88</f>
        <v>0</v>
      </c>
      <c r="U88" s="77">
        <v>0</v>
      </c>
      <c r="V88" s="178">
        <f>T88+U88</f>
        <v>0</v>
      </c>
      <c r="W88" s="501">
        <f>IF(Q88=0,0,((V88/Q88)-1)*100)</f>
        <v>0</v>
      </c>
    </row>
    <row r="89" spans="12:23" ht="13.5" thickBot="1" x14ac:dyDescent="0.25">
      <c r="L89" s="64" t="s">
        <v>12</v>
      </c>
      <c r="M89" s="75">
        <v>0</v>
      </c>
      <c r="N89" s="76">
        <v>0</v>
      </c>
      <c r="O89" s="178">
        <f t="shared" si="122"/>
        <v>0</v>
      </c>
      <c r="P89" s="77">
        <v>0</v>
      </c>
      <c r="Q89" s="178">
        <f t="shared" ref="Q89" si="126">O89+P89</f>
        <v>0</v>
      </c>
      <c r="R89" s="75">
        <v>0</v>
      </c>
      <c r="S89" s="76">
        <v>0</v>
      </c>
      <c r="T89" s="178">
        <f t="shared" si="124"/>
        <v>0</v>
      </c>
      <c r="U89" s="77">
        <v>0</v>
      </c>
      <c r="V89" s="178">
        <f t="shared" si="125"/>
        <v>0</v>
      </c>
      <c r="W89" s="501">
        <f>IF(Q89=0,0,((V89/Q89)-1)*100)</f>
        <v>0</v>
      </c>
    </row>
    <row r="90" spans="12:23" ht="14.25" thickTop="1" thickBot="1" x14ac:dyDescent="0.25">
      <c r="L90" s="79" t="s">
        <v>57</v>
      </c>
      <c r="M90" s="80">
        <f t="shared" ref="M90:Q90" si="127">+M87+M88+M89</f>
        <v>0</v>
      </c>
      <c r="N90" s="81">
        <f t="shared" si="127"/>
        <v>0</v>
      </c>
      <c r="O90" s="179">
        <f t="shared" si="127"/>
        <v>0</v>
      </c>
      <c r="P90" s="80">
        <f t="shared" si="127"/>
        <v>0</v>
      </c>
      <c r="Q90" s="179">
        <f t="shared" si="127"/>
        <v>0</v>
      </c>
      <c r="R90" s="80">
        <f t="shared" ref="R90:V90" si="128">+R87+R88+R89</f>
        <v>0</v>
      </c>
      <c r="S90" s="81">
        <f t="shared" si="128"/>
        <v>0</v>
      </c>
      <c r="T90" s="179">
        <f t="shared" si="128"/>
        <v>0</v>
      </c>
      <c r="U90" s="80">
        <f t="shared" si="128"/>
        <v>0</v>
      </c>
      <c r="V90" s="179">
        <f t="shared" si="128"/>
        <v>0</v>
      </c>
      <c r="W90" s="336">
        <f t="shared" ref="W90:W91" si="129">IF(Q90=0,0,((V90/Q90)-1)*100)</f>
        <v>0</v>
      </c>
    </row>
    <row r="91" spans="12:23" ht="14.25" thickTop="1" thickBot="1" x14ac:dyDescent="0.25">
      <c r="L91" s="59" t="s">
        <v>13</v>
      </c>
      <c r="M91" s="75">
        <v>0</v>
      </c>
      <c r="N91" s="75">
        <v>0</v>
      </c>
      <c r="O91" s="178">
        <f t="shared" ref="O91" si="130">+M91+N91</f>
        <v>0</v>
      </c>
      <c r="P91" s="77">
        <v>0</v>
      </c>
      <c r="Q91" s="178">
        <f>O91+P91</f>
        <v>0</v>
      </c>
      <c r="R91" s="75">
        <v>0</v>
      </c>
      <c r="S91" s="75">
        <v>0</v>
      </c>
      <c r="T91" s="178">
        <f t="shared" ref="T91" si="131">+R91+S91</f>
        <v>0</v>
      </c>
      <c r="U91" s="77">
        <v>0</v>
      </c>
      <c r="V91" s="178">
        <f>T91+U91</f>
        <v>0</v>
      </c>
      <c r="W91" s="501">
        <f t="shared" si="129"/>
        <v>0</v>
      </c>
    </row>
    <row r="92" spans="12:23" ht="14.25" thickTop="1" thickBot="1" x14ac:dyDescent="0.25">
      <c r="L92" s="79" t="s">
        <v>67</v>
      </c>
      <c r="M92" s="80">
        <f>+M90+M91</f>
        <v>0</v>
      </c>
      <c r="N92" s="81">
        <f t="shared" ref="N92:V92" si="132">+N90+N91</f>
        <v>0</v>
      </c>
      <c r="O92" s="179">
        <f t="shared" si="132"/>
        <v>0</v>
      </c>
      <c r="P92" s="80">
        <f t="shared" si="132"/>
        <v>0</v>
      </c>
      <c r="Q92" s="179">
        <f t="shared" si="132"/>
        <v>0</v>
      </c>
      <c r="R92" s="80">
        <f t="shared" si="132"/>
        <v>0</v>
      </c>
      <c r="S92" s="81">
        <f t="shared" si="132"/>
        <v>0</v>
      </c>
      <c r="T92" s="179">
        <f t="shared" si="132"/>
        <v>0</v>
      </c>
      <c r="U92" s="80">
        <f t="shared" si="132"/>
        <v>0</v>
      </c>
      <c r="V92" s="179">
        <f t="shared" si="132"/>
        <v>0</v>
      </c>
      <c r="W92" s="336">
        <f t="shared" ref="W92" si="133">IF(Q92=0,0,((V92/Q92)-1)*100)</f>
        <v>0</v>
      </c>
    </row>
    <row r="93" spans="12:23" ht="13.5" thickTop="1" x14ac:dyDescent="0.2">
      <c r="L93" s="59" t="s">
        <v>14</v>
      </c>
      <c r="M93" s="75">
        <v>0</v>
      </c>
      <c r="N93" s="75">
        <v>0</v>
      </c>
      <c r="O93" s="178">
        <f>+M93+N93</f>
        <v>0</v>
      </c>
      <c r="P93" s="77">
        <v>0</v>
      </c>
      <c r="Q93" s="178">
        <f>O93+P93</f>
        <v>0</v>
      </c>
      <c r="R93" s="75"/>
      <c r="S93" s="75"/>
      <c r="T93" s="178"/>
      <c r="U93" s="77"/>
      <c r="V93" s="178"/>
      <c r="W93" s="501"/>
    </row>
    <row r="94" spans="12:23" ht="13.5" thickBot="1" x14ac:dyDescent="0.25">
      <c r="L94" s="59" t="s">
        <v>15</v>
      </c>
      <c r="M94" s="75">
        <v>0</v>
      </c>
      <c r="N94" s="75">
        <v>0</v>
      </c>
      <c r="O94" s="178">
        <f>+M94+N94</f>
        <v>0</v>
      </c>
      <c r="P94" s="77">
        <v>0</v>
      </c>
      <c r="Q94" s="178">
        <f>O94+P94</f>
        <v>0</v>
      </c>
      <c r="R94" s="75"/>
      <c r="S94" s="75"/>
      <c r="T94" s="178"/>
      <c r="U94" s="77"/>
      <c r="V94" s="178"/>
      <c r="W94" s="501"/>
    </row>
    <row r="95" spans="12:23" ht="14.25" thickTop="1" thickBot="1" x14ac:dyDescent="0.25">
      <c r="L95" s="79" t="s">
        <v>61</v>
      </c>
      <c r="M95" s="80">
        <f t="shared" ref="M95:Q95" si="134">+M91+M93+M94</f>
        <v>0</v>
      </c>
      <c r="N95" s="81">
        <f t="shared" si="134"/>
        <v>0</v>
      </c>
      <c r="O95" s="179">
        <f t="shared" si="134"/>
        <v>0</v>
      </c>
      <c r="P95" s="80">
        <f t="shared" si="134"/>
        <v>0</v>
      </c>
      <c r="Q95" s="179">
        <f t="shared" si="134"/>
        <v>0</v>
      </c>
      <c r="R95" s="80"/>
      <c r="S95" s="81"/>
      <c r="T95" s="179"/>
      <c r="U95" s="80"/>
      <c r="V95" s="179"/>
      <c r="W95" s="336"/>
    </row>
    <row r="96" spans="12:23" ht="13.5" thickTop="1" x14ac:dyDescent="0.2">
      <c r="L96" s="59" t="s">
        <v>16</v>
      </c>
      <c r="M96" s="75">
        <v>0</v>
      </c>
      <c r="N96" s="76">
        <v>0</v>
      </c>
      <c r="O96" s="178">
        <f>+M96+N96</f>
        <v>0</v>
      </c>
      <c r="P96" s="77">
        <v>0</v>
      </c>
      <c r="Q96" s="178">
        <f>O96+P96</f>
        <v>0</v>
      </c>
      <c r="R96" s="75"/>
      <c r="S96" s="76"/>
      <c r="T96" s="178"/>
      <c r="U96" s="77"/>
      <c r="V96" s="178"/>
      <c r="W96" s="501"/>
    </row>
    <row r="97" spans="1:23" x14ac:dyDescent="0.2">
      <c r="L97" s="59" t="s">
        <v>17</v>
      </c>
      <c r="M97" s="75">
        <v>0</v>
      </c>
      <c r="N97" s="76">
        <v>0</v>
      </c>
      <c r="O97" s="178">
        <f>+M97+N97</f>
        <v>0</v>
      </c>
      <c r="P97" s="77">
        <v>0</v>
      </c>
      <c r="Q97" s="178">
        <f>O97+P97</f>
        <v>0</v>
      </c>
      <c r="R97" s="75"/>
      <c r="S97" s="76"/>
      <c r="T97" s="178"/>
      <c r="U97" s="77"/>
      <c r="V97" s="178"/>
      <c r="W97" s="501"/>
    </row>
    <row r="98" spans="1:23" ht="13.5" thickBot="1" x14ac:dyDescent="0.25">
      <c r="L98" s="59" t="s">
        <v>18</v>
      </c>
      <c r="M98" s="75">
        <v>0</v>
      </c>
      <c r="N98" s="76">
        <v>0</v>
      </c>
      <c r="O98" s="180">
        <f>+M98+N98</f>
        <v>0</v>
      </c>
      <c r="P98" s="83">
        <v>0</v>
      </c>
      <c r="Q98" s="180">
        <f>O98+P98</f>
        <v>0</v>
      </c>
      <c r="R98" s="75"/>
      <c r="S98" s="76"/>
      <c r="T98" s="180"/>
      <c r="U98" s="83"/>
      <c r="V98" s="180"/>
      <c r="W98" s="501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 t="shared" ref="M99:Q99" si="135">+M96+M97+M98</f>
        <v>0</v>
      </c>
      <c r="N99" s="85">
        <f t="shared" si="135"/>
        <v>0</v>
      </c>
      <c r="O99" s="181">
        <f t="shared" si="135"/>
        <v>0</v>
      </c>
      <c r="P99" s="86">
        <f t="shared" si="135"/>
        <v>0</v>
      </c>
      <c r="Q99" s="181">
        <f t="shared" si="135"/>
        <v>0</v>
      </c>
      <c r="R99" s="85"/>
      <c r="S99" s="85"/>
      <c r="T99" s="181"/>
      <c r="U99" s="86"/>
      <c r="V99" s="181"/>
      <c r="W99" s="502"/>
    </row>
    <row r="100" spans="1:23" ht="13.5" thickTop="1" x14ac:dyDescent="0.2">
      <c r="L100" s="59" t="s">
        <v>21</v>
      </c>
      <c r="M100" s="75">
        <v>0</v>
      </c>
      <c r="N100" s="76">
        <v>0</v>
      </c>
      <c r="O100" s="180">
        <f>+M100+N100</f>
        <v>0</v>
      </c>
      <c r="P100" s="88">
        <v>0</v>
      </c>
      <c r="Q100" s="180">
        <f>O100+P100</f>
        <v>0</v>
      </c>
      <c r="R100" s="75"/>
      <c r="S100" s="76"/>
      <c r="T100" s="180"/>
      <c r="U100" s="88"/>
      <c r="V100" s="180"/>
      <c r="W100" s="501"/>
    </row>
    <row r="101" spans="1:23" x14ac:dyDescent="0.2">
      <c r="L101" s="59" t="s">
        <v>22</v>
      </c>
      <c r="M101" s="75">
        <v>0</v>
      </c>
      <c r="N101" s="76">
        <v>0</v>
      </c>
      <c r="O101" s="180">
        <f t="shared" ref="O101" si="136">+M101+N101</f>
        <v>0</v>
      </c>
      <c r="P101" s="77">
        <v>0</v>
      </c>
      <c r="Q101" s="180">
        <f>O101+P101</f>
        <v>0</v>
      </c>
      <c r="R101" s="75"/>
      <c r="S101" s="76"/>
      <c r="T101" s="180"/>
      <c r="U101" s="77"/>
      <c r="V101" s="180"/>
      <c r="W101" s="501"/>
    </row>
    <row r="102" spans="1:23" ht="13.5" thickBot="1" x14ac:dyDescent="0.25">
      <c r="L102" s="59" t="s">
        <v>23</v>
      </c>
      <c r="M102" s="75">
        <v>0</v>
      </c>
      <c r="N102" s="76">
        <v>0</v>
      </c>
      <c r="O102" s="180">
        <f>+M102+N102</f>
        <v>0</v>
      </c>
      <c r="P102" s="77">
        <v>0</v>
      </c>
      <c r="Q102" s="180">
        <f>O102+P102</f>
        <v>0</v>
      </c>
      <c r="R102" s="75"/>
      <c r="S102" s="76"/>
      <c r="T102" s="180"/>
      <c r="U102" s="77"/>
      <c r="V102" s="180"/>
      <c r="W102" s="501"/>
    </row>
    <row r="103" spans="1:23" ht="14.25" thickTop="1" thickBot="1" x14ac:dyDescent="0.25">
      <c r="L103" s="79" t="s">
        <v>24</v>
      </c>
      <c r="M103" s="80">
        <f t="shared" ref="M103:Q103" si="137">+M100+M101+M102</f>
        <v>0</v>
      </c>
      <c r="N103" s="81">
        <f t="shared" si="137"/>
        <v>0</v>
      </c>
      <c r="O103" s="179">
        <f t="shared" si="137"/>
        <v>0</v>
      </c>
      <c r="P103" s="80">
        <f t="shared" si="137"/>
        <v>0</v>
      </c>
      <c r="Q103" s="179">
        <f t="shared" si="137"/>
        <v>0</v>
      </c>
      <c r="R103" s="80"/>
      <c r="S103" s="81"/>
      <c r="T103" s="179"/>
      <c r="U103" s="80"/>
      <c r="V103" s="179"/>
      <c r="W103" s="336"/>
    </row>
    <row r="104" spans="1:23" ht="14.25" thickTop="1" thickBot="1" x14ac:dyDescent="0.25">
      <c r="L104" s="79" t="s">
        <v>63</v>
      </c>
      <c r="M104" s="80">
        <f t="shared" ref="M104:Q104" si="138">+M90+M95+M99+M103</f>
        <v>0</v>
      </c>
      <c r="N104" s="81">
        <f t="shared" si="138"/>
        <v>0</v>
      </c>
      <c r="O104" s="175">
        <f t="shared" si="138"/>
        <v>0</v>
      </c>
      <c r="P104" s="80">
        <f t="shared" si="138"/>
        <v>0</v>
      </c>
      <c r="Q104" s="175">
        <f t="shared" si="138"/>
        <v>0</v>
      </c>
      <c r="R104" s="80"/>
      <c r="S104" s="81"/>
      <c r="T104" s="175"/>
      <c r="U104" s="80"/>
      <c r="V104" s="175"/>
      <c r="W104" s="336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3.5" customHeight="1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312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3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v>24</v>
      </c>
      <c r="N113" s="76">
        <v>55</v>
      </c>
      <c r="O113" s="178">
        <f>M113+N113</f>
        <v>79</v>
      </c>
      <c r="P113" s="77">
        <v>0</v>
      </c>
      <c r="Q113" s="178">
        <f>O113+P113</f>
        <v>79</v>
      </c>
      <c r="R113" s="75">
        <v>13.802</v>
      </c>
      <c r="S113" s="76">
        <v>36.518000000000001</v>
      </c>
      <c r="T113" s="178">
        <f>R113+S113</f>
        <v>50.32</v>
      </c>
      <c r="U113" s="77">
        <v>0</v>
      </c>
      <c r="V113" s="178">
        <f>T113+U113</f>
        <v>50.32</v>
      </c>
      <c r="W113" s="78">
        <f>IF(Q113=0,0,((V113/Q113)-1)*100)</f>
        <v>-36.303797468354425</v>
      </c>
    </row>
    <row r="114" spans="1:23" x14ac:dyDescent="0.2">
      <c r="L114" s="59" t="s">
        <v>11</v>
      </c>
      <c r="M114" s="75">
        <v>28</v>
      </c>
      <c r="N114" s="76">
        <v>58</v>
      </c>
      <c r="O114" s="178">
        <f>M114+N114</f>
        <v>86</v>
      </c>
      <c r="P114" s="77">
        <v>0</v>
      </c>
      <c r="Q114" s="178">
        <f>O114+P114</f>
        <v>86</v>
      </c>
      <c r="R114" s="75">
        <v>14</v>
      </c>
      <c r="S114" s="76">
        <v>33</v>
      </c>
      <c r="T114" s="178">
        <f>R114+S114</f>
        <v>47</v>
      </c>
      <c r="U114" s="77">
        <v>0</v>
      </c>
      <c r="V114" s="178">
        <f>T114+U114</f>
        <v>47</v>
      </c>
      <c r="W114" s="78">
        <f>IF(Q114=0,0,((V114/Q114)-1)*100)</f>
        <v>-45.348837209302332</v>
      </c>
    </row>
    <row r="115" spans="1:23" ht="13.5" thickBot="1" x14ac:dyDescent="0.25">
      <c r="L115" s="64" t="s">
        <v>12</v>
      </c>
      <c r="M115" s="75">
        <v>30</v>
      </c>
      <c r="N115" s="76">
        <v>65</v>
      </c>
      <c r="O115" s="178">
        <f>M115+N115</f>
        <v>95</v>
      </c>
      <c r="P115" s="77">
        <v>0</v>
      </c>
      <c r="Q115" s="178">
        <f t="shared" ref="Q115" si="139">O115+P115</f>
        <v>95</v>
      </c>
      <c r="R115" s="75">
        <v>13</v>
      </c>
      <c r="S115" s="76">
        <v>37</v>
      </c>
      <c r="T115" s="178">
        <f>R115+S115</f>
        <v>50</v>
      </c>
      <c r="U115" s="77">
        <v>0</v>
      </c>
      <c r="V115" s="178">
        <f t="shared" ref="V115" si="140">T115+U115</f>
        <v>50</v>
      </c>
      <c r="W115" s="78">
        <f>IF(Q115=0,0,((V115/Q115)-1)*100)</f>
        <v>-47.368421052631582</v>
      </c>
    </row>
    <row r="116" spans="1:23" ht="14.25" thickTop="1" thickBot="1" x14ac:dyDescent="0.25">
      <c r="L116" s="79" t="s">
        <v>57</v>
      </c>
      <c r="M116" s="80">
        <f t="shared" ref="M116:Q116" si="141">+M113+M114+M115</f>
        <v>82</v>
      </c>
      <c r="N116" s="81">
        <f t="shared" si="141"/>
        <v>178</v>
      </c>
      <c r="O116" s="179">
        <f t="shared" si="141"/>
        <v>260</v>
      </c>
      <c r="P116" s="80">
        <f t="shared" si="141"/>
        <v>0</v>
      </c>
      <c r="Q116" s="179">
        <f t="shared" si="141"/>
        <v>260</v>
      </c>
      <c r="R116" s="80">
        <f t="shared" ref="R116:V116" si="142">+R113+R114+R115</f>
        <v>40.802</v>
      </c>
      <c r="S116" s="81">
        <f t="shared" si="142"/>
        <v>106.518</v>
      </c>
      <c r="T116" s="179">
        <f t="shared" si="142"/>
        <v>147.32</v>
      </c>
      <c r="U116" s="80">
        <f t="shared" si="142"/>
        <v>0</v>
      </c>
      <c r="V116" s="179">
        <f t="shared" si="142"/>
        <v>147.32</v>
      </c>
      <c r="W116" s="82">
        <f t="shared" ref="W116:W118" si="143">IF(Q116=0,0,((V116/Q116)-1)*100)</f>
        <v>-43.338461538461537</v>
      </c>
    </row>
    <row r="117" spans="1:23" ht="14.25" thickTop="1" thickBot="1" x14ac:dyDescent="0.25">
      <c r="L117" s="59" t="s">
        <v>13</v>
      </c>
      <c r="M117" s="75">
        <v>26</v>
      </c>
      <c r="N117" s="76">
        <v>65</v>
      </c>
      <c r="O117" s="178">
        <f>M117+N117</f>
        <v>91</v>
      </c>
      <c r="P117" s="77">
        <v>0</v>
      </c>
      <c r="Q117" s="178">
        <f>O117+P117</f>
        <v>91</v>
      </c>
      <c r="R117" s="75">
        <v>14</v>
      </c>
      <c r="S117" s="76">
        <v>32</v>
      </c>
      <c r="T117" s="178">
        <f>R117+S117</f>
        <v>46</v>
      </c>
      <c r="U117" s="77">
        <v>0</v>
      </c>
      <c r="V117" s="178">
        <f>T117+U117</f>
        <v>46</v>
      </c>
      <c r="W117" s="78">
        <f t="shared" si="143"/>
        <v>-49.450549450549453</v>
      </c>
    </row>
    <row r="118" spans="1:23" ht="14.25" thickTop="1" thickBot="1" x14ac:dyDescent="0.25">
      <c r="L118" s="79" t="s">
        <v>67</v>
      </c>
      <c r="M118" s="80">
        <f>+M116+M117</f>
        <v>108</v>
      </c>
      <c r="N118" s="81">
        <f t="shared" ref="N118" si="144">+N116+N117</f>
        <v>243</v>
      </c>
      <c r="O118" s="179">
        <f t="shared" ref="O118" si="145">+O116+O117</f>
        <v>351</v>
      </c>
      <c r="P118" s="80">
        <f t="shared" ref="P118" si="146">+P116+P117</f>
        <v>0</v>
      </c>
      <c r="Q118" s="179">
        <f t="shared" ref="Q118" si="147">+Q116+Q117</f>
        <v>351</v>
      </c>
      <c r="R118" s="80">
        <f t="shared" ref="R118" si="148">+R116+R117</f>
        <v>54.802</v>
      </c>
      <c r="S118" s="81">
        <f t="shared" ref="S118" si="149">+S116+S117</f>
        <v>138.518</v>
      </c>
      <c r="T118" s="179">
        <f t="shared" ref="T118" si="150">+T116+T117</f>
        <v>193.32</v>
      </c>
      <c r="U118" s="80">
        <f t="shared" ref="U118" si="151">+U116+U117</f>
        <v>0</v>
      </c>
      <c r="V118" s="179">
        <f t="shared" ref="V118" si="152">+V116+V117</f>
        <v>193.32</v>
      </c>
      <c r="W118" s="336">
        <f t="shared" si="143"/>
        <v>-44.92307692307692</v>
      </c>
    </row>
    <row r="119" spans="1:23" ht="13.5" thickTop="1" x14ac:dyDescent="0.2">
      <c r="L119" s="59" t="s">
        <v>14</v>
      </c>
      <c r="M119" s="75">
        <v>25</v>
      </c>
      <c r="N119" s="76">
        <v>59</v>
      </c>
      <c r="O119" s="178">
        <f>M119+N119</f>
        <v>84</v>
      </c>
      <c r="P119" s="77">
        <v>0</v>
      </c>
      <c r="Q119" s="178">
        <f>O119+P119</f>
        <v>84</v>
      </c>
      <c r="R119" s="75"/>
      <c r="S119" s="76"/>
      <c r="T119" s="178"/>
      <c r="U119" s="77"/>
      <c r="V119" s="178"/>
      <c r="W119" s="78"/>
    </row>
    <row r="120" spans="1:23" ht="13.5" thickBot="1" x14ac:dyDescent="0.25">
      <c r="L120" s="59" t="s">
        <v>15</v>
      </c>
      <c r="M120" s="75">
        <v>20</v>
      </c>
      <c r="N120" s="76">
        <v>69</v>
      </c>
      <c r="O120" s="178">
        <f>M120+N120</f>
        <v>89</v>
      </c>
      <c r="P120" s="77">
        <v>0</v>
      </c>
      <c r="Q120" s="178">
        <f>O120+P120</f>
        <v>89</v>
      </c>
      <c r="R120" s="75"/>
      <c r="S120" s="76"/>
      <c r="T120" s="178"/>
      <c r="U120" s="77"/>
      <c r="V120" s="178"/>
      <c r="W120" s="78"/>
    </row>
    <row r="121" spans="1:23" ht="14.25" thickTop="1" thickBot="1" x14ac:dyDescent="0.25">
      <c r="L121" s="79" t="s">
        <v>61</v>
      </c>
      <c r="M121" s="80">
        <f t="shared" ref="M121:Q121" si="153">+M117+M119+M120</f>
        <v>71</v>
      </c>
      <c r="N121" s="81">
        <f t="shared" si="153"/>
        <v>193</v>
      </c>
      <c r="O121" s="179">
        <f t="shared" si="153"/>
        <v>264</v>
      </c>
      <c r="P121" s="80">
        <f t="shared" si="153"/>
        <v>0</v>
      </c>
      <c r="Q121" s="179">
        <f t="shared" si="153"/>
        <v>264</v>
      </c>
      <c r="R121" s="80"/>
      <c r="S121" s="81"/>
      <c r="T121" s="179"/>
      <c r="U121" s="80"/>
      <c r="V121" s="179"/>
      <c r="W121" s="82"/>
    </row>
    <row r="122" spans="1:23" ht="13.5" thickTop="1" x14ac:dyDescent="0.2">
      <c r="L122" s="59" t="s">
        <v>16</v>
      </c>
      <c r="M122" s="75">
        <v>13</v>
      </c>
      <c r="N122" s="76">
        <v>60</v>
      </c>
      <c r="O122" s="178">
        <f>SUM(M122:N122)</f>
        <v>73</v>
      </c>
      <c r="P122" s="77">
        <v>0</v>
      </c>
      <c r="Q122" s="178">
        <f>O122+P122</f>
        <v>73</v>
      </c>
      <c r="R122" s="75"/>
      <c r="S122" s="76"/>
      <c r="T122" s="178"/>
      <c r="U122" s="77"/>
      <c r="V122" s="178"/>
      <c r="W122" s="78"/>
    </row>
    <row r="123" spans="1:23" x14ac:dyDescent="0.2">
      <c r="L123" s="59" t="s">
        <v>17</v>
      </c>
      <c r="M123" s="75">
        <v>12</v>
      </c>
      <c r="N123" s="76">
        <v>46</v>
      </c>
      <c r="O123" s="178">
        <f>SUM(M123:N123)</f>
        <v>58</v>
      </c>
      <c r="P123" s="77">
        <v>0</v>
      </c>
      <c r="Q123" s="178">
        <f>O123+P123</f>
        <v>58</v>
      </c>
      <c r="R123" s="75"/>
      <c r="S123" s="76"/>
      <c r="T123" s="178"/>
      <c r="U123" s="77"/>
      <c r="V123" s="178"/>
      <c r="W123" s="78"/>
    </row>
    <row r="124" spans="1:23" ht="13.5" thickBot="1" x14ac:dyDescent="0.25">
      <c r="L124" s="59" t="s">
        <v>18</v>
      </c>
      <c r="M124" s="75">
        <v>11</v>
      </c>
      <c r="N124" s="76">
        <v>29</v>
      </c>
      <c r="O124" s="180">
        <f>SUM(M124:N124)</f>
        <v>40</v>
      </c>
      <c r="P124" s="83">
        <v>0</v>
      </c>
      <c r="Q124" s="180">
        <f>O124+P124</f>
        <v>40</v>
      </c>
      <c r="R124" s="75"/>
      <c r="S124" s="76"/>
      <c r="T124" s="180"/>
      <c r="U124" s="83"/>
      <c r="V124" s="180"/>
      <c r="W124" s="78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 t="shared" ref="M125:Q125" si="154">+M122+M123+M124</f>
        <v>36</v>
      </c>
      <c r="N125" s="85">
        <f t="shared" si="154"/>
        <v>135</v>
      </c>
      <c r="O125" s="181">
        <f t="shared" si="154"/>
        <v>171</v>
      </c>
      <c r="P125" s="86">
        <f t="shared" si="154"/>
        <v>0</v>
      </c>
      <c r="Q125" s="181">
        <f t="shared" si="154"/>
        <v>171</v>
      </c>
      <c r="R125" s="85"/>
      <c r="S125" s="85"/>
      <c r="T125" s="181"/>
      <c r="U125" s="86"/>
      <c r="V125" s="181"/>
      <c r="W125" s="82"/>
    </row>
    <row r="126" spans="1:23" ht="13.5" thickTop="1" x14ac:dyDescent="0.2">
      <c r="A126" s="326"/>
      <c r="K126" s="326"/>
      <c r="L126" s="59" t="s">
        <v>21</v>
      </c>
      <c r="M126" s="75">
        <v>14.558</v>
      </c>
      <c r="N126" s="76">
        <v>35.031999999999996</v>
      </c>
      <c r="O126" s="180">
        <f>SUM(M126:N126)</f>
        <v>49.589999999999996</v>
      </c>
      <c r="P126" s="88">
        <v>0</v>
      </c>
      <c r="Q126" s="180">
        <f>O126+P126</f>
        <v>49.589999999999996</v>
      </c>
      <c r="R126" s="75"/>
      <c r="S126" s="76"/>
      <c r="T126" s="180"/>
      <c r="U126" s="88"/>
      <c r="V126" s="180"/>
      <c r="W126" s="78"/>
    </row>
    <row r="127" spans="1:23" x14ac:dyDescent="0.2">
      <c r="A127" s="326"/>
      <c r="K127" s="326"/>
      <c r="L127" s="59" t="s">
        <v>22</v>
      </c>
      <c r="M127" s="75">
        <v>12.995000000000001</v>
      </c>
      <c r="N127" s="76">
        <v>37.671999999999997</v>
      </c>
      <c r="O127" s="180">
        <f>SUM(M127:N127)</f>
        <v>50.667000000000002</v>
      </c>
      <c r="P127" s="77">
        <v>0</v>
      </c>
      <c r="Q127" s="180">
        <f>O127+P127</f>
        <v>50.667000000000002</v>
      </c>
      <c r="R127" s="75"/>
      <c r="S127" s="76"/>
      <c r="T127" s="180"/>
      <c r="U127" s="77"/>
      <c r="V127" s="180"/>
      <c r="W127" s="78"/>
    </row>
    <row r="128" spans="1:23" ht="13.5" thickBot="1" x14ac:dyDescent="0.25">
      <c r="A128" s="326"/>
      <c r="K128" s="326"/>
      <c r="L128" s="59" t="s">
        <v>23</v>
      </c>
      <c r="M128" s="75">
        <v>12</v>
      </c>
      <c r="N128" s="76">
        <v>31</v>
      </c>
      <c r="O128" s="180">
        <f>SUM(M128:N128)</f>
        <v>43</v>
      </c>
      <c r="P128" s="77">
        <v>0</v>
      </c>
      <c r="Q128" s="180">
        <f>O128+P128</f>
        <v>43</v>
      </c>
      <c r="R128" s="75"/>
      <c r="S128" s="76"/>
      <c r="T128" s="180"/>
      <c r="U128" s="77"/>
      <c r="V128" s="180"/>
      <c r="W128" s="78"/>
    </row>
    <row r="129" spans="12:23" ht="14.25" thickTop="1" thickBot="1" x14ac:dyDescent="0.25">
      <c r="L129" s="79" t="s">
        <v>24</v>
      </c>
      <c r="M129" s="80">
        <f t="shared" ref="M129:Q129" si="155">+M126+M127+M128</f>
        <v>39.552999999999997</v>
      </c>
      <c r="N129" s="81">
        <f t="shared" si="155"/>
        <v>103.70399999999999</v>
      </c>
      <c r="O129" s="179">
        <f t="shared" si="155"/>
        <v>143.25700000000001</v>
      </c>
      <c r="P129" s="80">
        <f t="shared" si="155"/>
        <v>0</v>
      </c>
      <c r="Q129" s="179">
        <f t="shared" si="155"/>
        <v>143.25700000000001</v>
      </c>
      <c r="R129" s="80"/>
      <c r="S129" s="81"/>
      <c r="T129" s="179"/>
      <c r="U129" s="80"/>
      <c r="V129" s="179"/>
      <c r="W129" s="82"/>
    </row>
    <row r="130" spans="12:23" ht="14.25" thickTop="1" thickBot="1" x14ac:dyDescent="0.25">
      <c r="L130" s="79" t="s">
        <v>63</v>
      </c>
      <c r="M130" s="80">
        <f t="shared" ref="M130:Q130" si="156">+M116+M121+M125+M129</f>
        <v>228.553</v>
      </c>
      <c r="N130" s="81">
        <f t="shared" si="156"/>
        <v>609.70399999999995</v>
      </c>
      <c r="O130" s="175">
        <f t="shared" si="156"/>
        <v>838.25700000000006</v>
      </c>
      <c r="P130" s="80">
        <f t="shared" si="156"/>
        <v>0</v>
      </c>
      <c r="Q130" s="175">
        <f t="shared" si="156"/>
        <v>838.25700000000006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3.5" customHeight="1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312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505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1" si="157">+M87+M113</f>
        <v>24</v>
      </c>
      <c r="N139" s="76">
        <f t="shared" si="157"/>
        <v>55</v>
      </c>
      <c r="O139" s="178">
        <f>M139+N139</f>
        <v>79</v>
      </c>
      <c r="P139" s="77">
        <f>+P87+P113</f>
        <v>0</v>
      </c>
      <c r="Q139" s="186">
        <f>O139+P139</f>
        <v>79</v>
      </c>
      <c r="R139" s="75">
        <f t="shared" ref="R139:S141" si="158">+R87+R113</f>
        <v>13.802</v>
      </c>
      <c r="S139" s="76">
        <f t="shared" si="158"/>
        <v>36.518000000000001</v>
      </c>
      <c r="T139" s="178">
        <f>R139+S139</f>
        <v>50.32</v>
      </c>
      <c r="U139" s="77">
        <f>+U87+U113</f>
        <v>0</v>
      </c>
      <c r="V139" s="186">
        <f>T139+U139</f>
        <v>50.32</v>
      </c>
      <c r="W139" s="78">
        <f>IF(Q139=0,0,((V139/Q139)-1)*100)</f>
        <v>-36.303797468354425</v>
      </c>
    </row>
    <row r="140" spans="12:23" x14ac:dyDescent="0.2">
      <c r="L140" s="59" t="s">
        <v>11</v>
      </c>
      <c r="M140" s="75">
        <f t="shared" si="157"/>
        <v>28</v>
      </c>
      <c r="N140" s="76">
        <f t="shared" si="157"/>
        <v>58</v>
      </c>
      <c r="O140" s="178">
        <f>M140+N140</f>
        <v>86</v>
      </c>
      <c r="P140" s="77">
        <f>+P88+P114</f>
        <v>0</v>
      </c>
      <c r="Q140" s="186">
        <f>O140+P140</f>
        <v>86</v>
      </c>
      <c r="R140" s="75">
        <f t="shared" si="158"/>
        <v>14</v>
      </c>
      <c r="S140" s="76">
        <f t="shared" si="158"/>
        <v>33</v>
      </c>
      <c r="T140" s="178">
        <f>R140+S140</f>
        <v>47</v>
      </c>
      <c r="U140" s="77">
        <f>+U88+U114</f>
        <v>0</v>
      </c>
      <c r="V140" s="186">
        <f>T140+U140</f>
        <v>47</v>
      </c>
      <c r="W140" s="78">
        <f>IF(Q140=0,0,((V140/Q140)-1)*100)</f>
        <v>-45.348837209302332</v>
      </c>
    </row>
    <row r="141" spans="12:23" ht="13.5" thickBot="1" x14ac:dyDescent="0.25">
      <c r="L141" s="64" t="s">
        <v>12</v>
      </c>
      <c r="M141" s="75">
        <f t="shared" si="157"/>
        <v>30</v>
      </c>
      <c r="N141" s="76">
        <f t="shared" si="157"/>
        <v>65</v>
      </c>
      <c r="O141" s="178">
        <f>M141+N141</f>
        <v>95</v>
      </c>
      <c r="P141" s="77">
        <f>+P89+P115</f>
        <v>0</v>
      </c>
      <c r="Q141" s="186">
        <f>O141+P141</f>
        <v>95</v>
      </c>
      <c r="R141" s="75">
        <f t="shared" si="158"/>
        <v>13</v>
      </c>
      <c r="S141" s="76">
        <f t="shared" si="158"/>
        <v>37</v>
      </c>
      <c r="T141" s="178">
        <f>R141+S141</f>
        <v>50</v>
      </c>
      <c r="U141" s="77">
        <f>+U89+U115</f>
        <v>0</v>
      </c>
      <c r="V141" s="186">
        <f>T141+U141</f>
        <v>50</v>
      </c>
      <c r="W141" s="78">
        <f>IF(Q141=0,0,((V141/Q141)-1)*100)</f>
        <v>-47.368421052631582</v>
      </c>
    </row>
    <row r="142" spans="12:23" ht="14.25" thickTop="1" thickBot="1" x14ac:dyDescent="0.25">
      <c r="L142" s="79" t="s">
        <v>57</v>
      </c>
      <c r="M142" s="80">
        <f t="shared" ref="M142:Q142" si="159">+M139+M140+M141</f>
        <v>82</v>
      </c>
      <c r="N142" s="81">
        <f t="shared" si="159"/>
        <v>178</v>
      </c>
      <c r="O142" s="179">
        <f t="shared" si="159"/>
        <v>260</v>
      </c>
      <c r="P142" s="80">
        <f t="shared" si="159"/>
        <v>0</v>
      </c>
      <c r="Q142" s="179">
        <f t="shared" si="159"/>
        <v>260</v>
      </c>
      <c r="R142" s="80">
        <f t="shared" ref="R142:V142" si="160">+R139+R140+R141</f>
        <v>40.802</v>
      </c>
      <c r="S142" s="81">
        <f t="shared" si="160"/>
        <v>106.518</v>
      </c>
      <c r="T142" s="179">
        <f t="shared" si="160"/>
        <v>147.32</v>
      </c>
      <c r="U142" s="80">
        <f t="shared" si="160"/>
        <v>0</v>
      </c>
      <c r="V142" s="179">
        <f t="shared" si="160"/>
        <v>147.32</v>
      </c>
      <c r="W142" s="82">
        <f t="shared" ref="W142" si="161">IF(Q142=0,0,((V142/Q142)-1)*100)</f>
        <v>-43.338461538461537</v>
      </c>
    </row>
    <row r="143" spans="12:23" ht="14.25" thickTop="1" thickBot="1" x14ac:dyDescent="0.25">
      <c r="L143" s="59" t="s">
        <v>13</v>
      </c>
      <c r="M143" s="75">
        <f>+M91+M117</f>
        <v>26</v>
      </c>
      <c r="N143" s="76">
        <f>+N91+N117</f>
        <v>65</v>
      </c>
      <c r="O143" s="178">
        <f t="shared" ref="O143" si="162">M143+N143</f>
        <v>91</v>
      </c>
      <c r="P143" s="77">
        <f>+P91+P117</f>
        <v>0</v>
      </c>
      <c r="Q143" s="186">
        <f>O143+P143</f>
        <v>91</v>
      </c>
      <c r="R143" s="75">
        <f>+R91+R117</f>
        <v>14</v>
      </c>
      <c r="S143" s="76">
        <f>+S91+S117</f>
        <v>32</v>
      </c>
      <c r="T143" s="178">
        <f t="shared" ref="T143" si="163">R143+S143</f>
        <v>46</v>
      </c>
      <c r="U143" s="77">
        <f>+U91+U117</f>
        <v>0</v>
      </c>
      <c r="V143" s="186">
        <f>T143+U143</f>
        <v>46</v>
      </c>
      <c r="W143" s="78">
        <f>IF(Q143=0,0,((V143/Q143)-1)*100)</f>
        <v>-49.450549450549453</v>
      </c>
    </row>
    <row r="144" spans="12:23" ht="14.25" thickTop="1" thickBot="1" x14ac:dyDescent="0.25">
      <c r="L144" s="79" t="s">
        <v>67</v>
      </c>
      <c r="M144" s="80">
        <f>+M142+M143</f>
        <v>108</v>
      </c>
      <c r="N144" s="81">
        <f t="shared" ref="N144" si="164">+N142+N143</f>
        <v>243</v>
      </c>
      <c r="O144" s="179">
        <f t="shared" ref="O144" si="165">+O142+O143</f>
        <v>351</v>
      </c>
      <c r="P144" s="80">
        <f t="shared" ref="P144" si="166">+P142+P143</f>
        <v>0</v>
      </c>
      <c r="Q144" s="179">
        <f t="shared" ref="Q144" si="167">+Q142+Q143</f>
        <v>351</v>
      </c>
      <c r="R144" s="80">
        <f t="shared" ref="R144" si="168">+R142+R143</f>
        <v>54.802</v>
      </c>
      <c r="S144" s="81">
        <f t="shared" ref="S144" si="169">+S142+S143</f>
        <v>138.518</v>
      </c>
      <c r="T144" s="179">
        <f t="shared" ref="T144" si="170">+T142+T143</f>
        <v>193.32</v>
      </c>
      <c r="U144" s="80">
        <f t="shared" ref="U144" si="171">+U142+U143</f>
        <v>0</v>
      </c>
      <c r="V144" s="179">
        <f t="shared" ref="V144" si="172">+V142+V143</f>
        <v>193.32</v>
      </c>
      <c r="W144" s="336">
        <f t="shared" ref="W144" si="173">IF(Q144=0,0,((V144/Q144)-1)*100)</f>
        <v>-44.92307692307692</v>
      </c>
    </row>
    <row r="145" spans="1:23" ht="13.5" thickTop="1" x14ac:dyDescent="0.2">
      <c r="L145" s="59" t="s">
        <v>14</v>
      </c>
      <c r="M145" s="75">
        <f>+M93+M119</f>
        <v>25</v>
      </c>
      <c r="N145" s="76">
        <f>+N93+N119</f>
        <v>59</v>
      </c>
      <c r="O145" s="178">
        <f>M145+N145</f>
        <v>84</v>
      </c>
      <c r="P145" s="77">
        <f>+P93+P119</f>
        <v>0</v>
      </c>
      <c r="Q145" s="186">
        <f>O145+P145</f>
        <v>84</v>
      </c>
      <c r="R145" s="75"/>
      <c r="S145" s="76"/>
      <c r="T145" s="178"/>
      <c r="U145" s="77"/>
      <c r="V145" s="186"/>
      <c r="W145" s="78"/>
    </row>
    <row r="146" spans="1:23" ht="13.5" thickBot="1" x14ac:dyDescent="0.25">
      <c r="L146" s="59" t="s">
        <v>15</v>
      </c>
      <c r="M146" s="75">
        <f>+M94+M120</f>
        <v>20</v>
      </c>
      <c r="N146" s="76">
        <f>+N94+N120</f>
        <v>69</v>
      </c>
      <c r="O146" s="178">
        <f>M146+N146</f>
        <v>89</v>
      </c>
      <c r="P146" s="77">
        <f>+P94+P120</f>
        <v>0</v>
      </c>
      <c r="Q146" s="186">
        <f>O146+P146</f>
        <v>89</v>
      </c>
      <c r="R146" s="75"/>
      <c r="S146" s="76"/>
      <c r="T146" s="178"/>
      <c r="U146" s="77"/>
      <c r="V146" s="186"/>
      <c r="W146" s="78"/>
    </row>
    <row r="147" spans="1:23" ht="14.25" thickTop="1" thickBot="1" x14ac:dyDescent="0.25">
      <c r="L147" s="79" t="s">
        <v>61</v>
      </c>
      <c r="M147" s="80">
        <f t="shared" ref="M147:Q147" si="174">+M143+M145+M146</f>
        <v>71</v>
      </c>
      <c r="N147" s="81">
        <f t="shared" si="174"/>
        <v>193</v>
      </c>
      <c r="O147" s="179">
        <f t="shared" si="174"/>
        <v>264</v>
      </c>
      <c r="P147" s="80">
        <f t="shared" si="174"/>
        <v>0</v>
      </c>
      <c r="Q147" s="179">
        <f t="shared" si="174"/>
        <v>264</v>
      </c>
      <c r="R147" s="80"/>
      <c r="S147" s="81"/>
      <c r="T147" s="179"/>
      <c r="U147" s="80"/>
      <c r="V147" s="179"/>
      <c r="W147" s="82"/>
    </row>
    <row r="148" spans="1:23" ht="13.5" thickTop="1" x14ac:dyDescent="0.2">
      <c r="L148" s="59" t="s">
        <v>16</v>
      </c>
      <c r="M148" s="75">
        <f t="shared" ref="M148:N150" si="175">+M96+M122</f>
        <v>13</v>
      </c>
      <c r="N148" s="76">
        <f t="shared" si="175"/>
        <v>60</v>
      </c>
      <c r="O148" s="178">
        <f>M148+N148</f>
        <v>73</v>
      </c>
      <c r="P148" s="77">
        <f>+P96+P122</f>
        <v>0</v>
      </c>
      <c r="Q148" s="186">
        <f>O148+P148</f>
        <v>73</v>
      </c>
      <c r="R148" s="75"/>
      <c r="S148" s="76"/>
      <c r="T148" s="178"/>
      <c r="U148" s="77"/>
      <c r="V148" s="186"/>
      <c r="W148" s="78"/>
    </row>
    <row r="149" spans="1:23" x14ac:dyDescent="0.2">
      <c r="L149" s="59" t="s">
        <v>17</v>
      </c>
      <c r="M149" s="75">
        <f t="shared" si="175"/>
        <v>12</v>
      </c>
      <c r="N149" s="76">
        <f t="shared" si="175"/>
        <v>46</v>
      </c>
      <c r="O149" s="178">
        <f>M149+N149</f>
        <v>58</v>
      </c>
      <c r="P149" s="77">
        <f>+P97+P123</f>
        <v>0</v>
      </c>
      <c r="Q149" s="186">
        <f>O149+P149</f>
        <v>58</v>
      </c>
      <c r="R149" s="75"/>
      <c r="S149" s="76"/>
      <c r="T149" s="178"/>
      <c r="U149" s="77"/>
      <c r="V149" s="186"/>
      <c r="W149" s="78"/>
    </row>
    <row r="150" spans="1:23" ht="13.5" thickBot="1" x14ac:dyDescent="0.25">
      <c r="L150" s="59" t="s">
        <v>18</v>
      </c>
      <c r="M150" s="75">
        <f t="shared" si="175"/>
        <v>11</v>
      </c>
      <c r="N150" s="76">
        <f t="shared" si="175"/>
        <v>29</v>
      </c>
      <c r="O150" s="180">
        <f>M150+N150</f>
        <v>40</v>
      </c>
      <c r="P150" s="83">
        <f>+P98+P124</f>
        <v>0</v>
      </c>
      <c r="Q150" s="186">
        <f>O150+P150</f>
        <v>40</v>
      </c>
      <c r="R150" s="75"/>
      <c r="S150" s="76"/>
      <c r="T150" s="180"/>
      <c r="U150" s="83"/>
      <c r="V150" s="186"/>
      <c r="W150" s="78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 t="shared" ref="M151:Q151" si="176">+M148+M149+M150</f>
        <v>36</v>
      </c>
      <c r="N151" s="85">
        <f t="shared" si="176"/>
        <v>135</v>
      </c>
      <c r="O151" s="181">
        <f t="shared" si="176"/>
        <v>171</v>
      </c>
      <c r="P151" s="86">
        <f t="shared" si="176"/>
        <v>0</v>
      </c>
      <c r="Q151" s="181">
        <f t="shared" si="176"/>
        <v>171</v>
      </c>
      <c r="R151" s="85"/>
      <c r="S151" s="85"/>
      <c r="T151" s="181"/>
      <c r="U151" s="86"/>
      <c r="V151" s="181"/>
      <c r="W151" s="82"/>
    </row>
    <row r="152" spans="1:23" ht="13.5" thickTop="1" x14ac:dyDescent="0.2">
      <c r="L152" s="59" t="s">
        <v>21</v>
      </c>
      <c r="M152" s="75">
        <f t="shared" ref="M152:N154" si="177">+M100+M126</f>
        <v>14.558</v>
      </c>
      <c r="N152" s="76">
        <f t="shared" si="177"/>
        <v>35.031999999999996</v>
      </c>
      <c r="O152" s="180">
        <f>M152+N152</f>
        <v>49.589999999999996</v>
      </c>
      <c r="P152" s="88">
        <f>+P100+P126</f>
        <v>0</v>
      </c>
      <c r="Q152" s="186">
        <f>O152+P152</f>
        <v>49.589999999999996</v>
      </c>
      <c r="R152" s="75"/>
      <c r="S152" s="76"/>
      <c r="T152" s="180"/>
      <c r="U152" s="88"/>
      <c r="V152" s="186"/>
      <c r="W152" s="78"/>
    </row>
    <row r="153" spans="1:23" x14ac:dyDescent="0.2">
      <c r="L153" s="59" t="s">
        <v>22</v>
      </c>
      <c r="M153" s="75">
        <f t="shared" si="177"/>
        <v>12.995000000000001</v>
      </c>
      <c r="N153" s="76">
        <f t="shared" si="177"/>
        <v>37.671999999999997</v>
      </c>
      <c r="O153" s="180">
        <f t="shared" ref="O153" si="178">M153+N153</f>
        <v>50.667000000000002</v>
      </c>
      <c r="P153" s="77">
        <f>+P101+P127</f>
        <v>0</v>
      </c>
      <c r="Q153" s="186">
        <f>O153+P153</f>
        <v>50.667000000000002</v>
      </c>
      <c r="R153" s="75"/>
      <c r="S153" s="76"/>
      <c r="T153" s="180"/>
      <c r="U153" s="77"/>
      <c r="V153" s="186"/>
      <c r="W153" s="78"/>
    </row>
    <row r="154" spans="1:23" ht="13.5" thickBot="1" x14ac:dyDescent="0.25">
      <c r="A154" s="326"/>
      <c r="K154" s="326"/>
      <c r="L154" s="59" t="s">
        <v>23</v>
      </c>
      <c r="M154" s="75">
        <f t="shared" si="177"/>
        <v>12</v>
      </c>
      <c r="N154" s="76">
        <f t="shared" si="177"/>
        <v>31</v>
      </c>
      <c r="O154" s="180">
        <f>M154+N154</f>
        <v>43</v>
      </c>
      <c r="P154" s="77">
        <f>+P102+P128</f>
        <v>0</v>
      </c>
      <c r="Q154" s="186">
        <f>O154+P154</f>
        <v>43</v>
      </c>
      <c r="R154" s="75"/>
      <c r="S154" s="76"/>
      <c r="T154" s="180"/>
      <c r="U154" s="77"/>
      <c r="V154" s="186"/>
      <c r="W154" s="78"/>
    </row>
    <row r="155" spans="1:23" ht="14.25" thickTop="1" thickBot="1" x14ac:dyDescent="0.25">
      <c r="L155" s="79" t="s">
        <v>24</v>
      </c>
      <c r="M155" s="80">
        <f t="shared" ref="M155:Q155" si="179">+M152+M153+M154</f>
        <v>39.552999999999997</v>
      </c>
      <c r="N155" s="81">
        <f t="shared" si="179"/>
        <v>103.70399999999999</v>
      </c>
      <c r="O155" s="179">
        <f t="shared" si="179"/>
        <v>143.25700000000001</v>
      </c>
      <c r="P155" s="80">
        <f t="shared" si="179"/>
        <v>0</v>
      </c>
      <c r="Q155" s="179">
        <f t="shared" si="179"/>
        <v>143.25700000000001</v>
      </c>
      <c r="R155" s="80"/>
      <c r="S155" s="81"/>
      <c r="T155" s="179"/>
      <c r="U155" s="80"/>
      <c r="V155" s="179"/>
      <c r="W155" s="82"/>
    </row>
    <row r="156" spans="1:23" ht="14.25" thickTop="1" thickBot="1" x14ac:dyDescent="0.25">
      <c r="L156" s="79" t="s">
        <v>63</v>
      </c>
      <c r="M156" s="80">
        <f t="shared" ref="M156:Q156" si="180">+M142+M147+M151+M155</f>
        <v>228.553</v>
      </c>
      <c r="N156" s="81">
        <f t="shared" si="180"/>
        <v>609.70399999999995</v>
      </c>
      <c r="O156" s="175">
        <f t="shared" si="180"/>
        <v>838.25700000000006</v>
      </c>
      <c r="P156" s="80">
        <f t="shared" si="180"/>
        <v>0</v>
      </c>
      <c r="Q156" s="175">
        <f t="shared" si="180"/>
        <v>838.25700000000006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13.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9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" si="18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 t="shared" ref="V165:V167" si="182">T165+U165</f>
        <v>0</v>
      </c>
      <c r="W165" s="339">
        <f>IF(Q165=0,0,((V165/Q165)-1)*100)</f>
        <v>0</v>
      </c>
    </row>
    <row r="166" spans="12:23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>O166+P166</f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339">
        <f>IF(Q166=0,0,((V166/Q166)-1)*100)</f>
        <v>0</v>
      </c>
    </row>
    <row r="167" spans="12:23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ref="Q167" si="183">O167+P167</f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 t="shared" si="182"/>
        <v>0</v>
      </c>
      <c r="W167" s="339">
        <f>IF(Q167=0,0,((V167/Q167)-1)*100)</f>
        <v>0</v>
      </c>
    </row>
    <row r="168" spans="12:23" ht="14.25" thickTop="1" thickBot="1" x14ac:dyDescent="0.25">
      <c r="L168" s="239" t="s">
        <v>57</v>
      </c>
      <c r="M168" s="240">
        <f t="shared" ref="M168:Q168" si="184">+M165+M166+M167</f>
        <v>0</v>
      </c>
      <c r="N168" s="241">
        <f t="shared" si="184"/>
        <v>0</v>
      </c>
      <c r="O168" s="242">
        <f t="shared" si="184"/>
        <v>0</v>
      </c>
      <c r="P168" s="240">
        <f t="shared" si="184"/>
        <v>0</v>
      </c>
      <c r="Q168" s="242">
        <f t="shared" si="184"/>
        <v>0</v>
      </c>
      <c r="R168" s="240">
        <f t="shared" ref="R168:V168" si="185">+R165+R166+R167</f>
        <v>0</v>
      </c>
      <c r="S168" s="241">
        <f t="shared" si="185"/>
        <v>0</v>
      </c>
      <c r="T168" s="242">
        <f t="shared" si="185"/>
        <v>0</v>
      </c>
      <c r="U168" s="240">
        <f t="shared" si="185"/>
        <v>0</v>
      </c>
      <c r="V168" s="242">
        <f t="shared" si="185"/>
        <v>0</v>
      </c>
      <c r="W168" s="338">
        <f t="shared" ref="W168:W169" si="186">IF(Q168=0,0,((V168/Q168)-1)*100)</f>
        <v>0</v>
      </c>
    </row>
    <row r="169" spans="12:23" ht="14.25" thickTop="1" thickBot="1" x14ac:dyDescent="0.25">
      <c r="L169" s="218" t="s">
        <v>13</v>
      </c>
      <c r="M169" s="234">
        <v>0</v>
      </c>
      <c r="N169" s="234">
        <v>0</v>
      </c>
      <c r="O169" s="236">
        <f>M169+N169</f>
        <v>0</v>
      </c>
      <c r="P169" s="237">
        <v>0</v>
      </c>
      <c r="Q169" s="236">
        <f>O169+P169</f>
        <v>0</v>
      </c>
      <c r="R169" s="234">
        <v>0</v>
      </c>
      <c r="S169" s="234">
        <v>0</v>
      </c>
      <c r="T169" s="236">
        <f>R169+S169</f>
        <v>0</v>
      </c>
      <c r="U169" s="237">
        <v>0</v>
      </c>
      <c r="V169" s="236">
        <f>T169+U169</f>
        <v>0</v>
      </c>
      <c r="W169" s="339">
        <f t="shared" si="186"/>
        <v>0</v>
      </c>
    </row>
    <row r="170" spans="12:23" ht="14.25" thickTop="1" thickBot="1" x14ac:dyDescent="0.25">
      <c r="L170" s="239" t="s">
        <v>67</v>
      </c>
      <c r="M170" s="240">
        <f>+M168+M169</f>
        <v>0</v>
      </c>
      <c r="N170" s="241">
        <f t="shared" ref="N170:V170" si="187">+N168+N169</f>
        <v>0</v>
      </c>
      <c r="O170" s="242">
        <f t="shared" si="187"/>
        <v>0</v>
      </c>
      <c r="P170" s="240">
        <f t="shared" si="187"/>
        <v>0</v>
      </c>
      <c r="Q170" s="242">
        <f t="shared" si="187"/>
        <v>0</v>
      </c>
      <c r="R170" s="240">
        <f t="shared" si="187"/>
        <v>0</v>
      </c>
      <c r="S170" s="241">
        <f t="shared" si="187"/>
        <v>0</v>
      </c>
      <c r="T170" s="242">
        <f t="shared" si="187"/>
        <v>0</v>
      </c>
      <c r="U170" s="240">
        <f t="shared" si="187"/>
        <v>0</v>
      </c>
      <c r="V170" s="242">
        <f t="shared" si="187"/>
        <v>0</v>
      </c>
      <c r="W170" s="338">
        <f t="shared" ref="W170" si="188">IF(Q170=0,0,((V170/Q170)-1)*100)</f>
        <v>0</v>
      </c>
    </row>
    <row r="171" spans="12:23" ht="13.5" thickTop="1" x14ac:dyDescent="0.2">
      <c r="L171" s="218" t="s">
        <v>14</v>
      </c>
      <c r="M171" s="234">
        <v>0</v>
      </c>
      <c r="N171" s="234">
        <v>0</v>
      </c>
      <c r="O171" s="236">
        <f>M171+N171</f>
        <v>0</v>
      </c>
      <c r="P171" s="237">
        <v>0</v>
      </c>
      <c r="Q171" s="236">
        <f>O171+P171</f>
        <v>0</v>
      </c>
      <c r="R171" s="234"/>
      <c r="S171" s="234"/>
      <c r="T171" s="236"/>
      <c r="U171" s="237"/>
      <c r="V171" s="236"/>
      <c r="W171" s="339"/>
    </row>
    <row r="172" spans="12:23" ht="13.5" thickBot="1" x14ac:dyDescent="0.25">
      <c r="L172" s="218" t="s">
        <v>15</v>
      </c>
      <c r="M172" s="234">
        <v>0</v>
      </c>
      <c r="N172" s="234">
        <v>0</v>
      </c>
      <c r="O172" s="236">
        <f>M172+N172</f>
        <v>0</v>
      </c>
      <c r="P172" s="237">
        <v>0</v>
      </c>
      <c r="Q172" s="236">
        <f>O172+P172</f>
        <v>0</v>
      </c>
      <c r="R172" s="234"/>
      <c r="S172" s="234"/>
      <c r="T172" s="236"/>
      <c r="U172" s="237"/>
      <c r="V172" s="236"/>
      <c r="W172" s="339"/>
    </row>
    <row r="173" spans="12:23" ht="14.25" thickTop="1" thickBot="1" x14ac:dyDescent="0.25">
      <c r="L173" s="239" t="s">
        <v>61</v>
      </c>
      <c r="M173" s="240">
        <f t="shared" ref="M173:Q173" si="189">+M169+M171+M172</f>
        <v>0</v>
      </c>
      <c r="N173" s="241">
        <f t="shared" si="189"/>
        <v>0</v>
      </c>
      <c r="O173" s="242">
        <f t="shared" si="189"/>
        <v>0</v>
      </c>
      <c r="P173" s="240">
        <f t="shared" si="189"/>
        <v>0</v>
      </c>
      <c r="Q173" s="242">
        <f t="shared" si="189"/>
        <v>0</v>
      </c>
      <c r="R173" s="240"/>
      <c r="S173" s="241"/>
      <c r="T173" s="242"/>
      <c r="U173" s="240"/>
      <c r="V173" s="242"/>
      <c r="W173" s="338"/>
    </row>
    <row r="174" spans="12:23" ht="13.5" thickTop="1" x14ac:dyDescent="0.2">
      <c r="L174" s="218" t="s">
        <v>16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 t="shared" ref="Q174" si="190">O174+P174</f>
        <v>0</v>
      </c>
      <c r="R174" s="234"/>
      <c r="S174" s="235"/>
      <c r="T174" s="236"/>
      <c r="U174" s="237"/>
      <c r="V174" s="236"/>
      <c r="W174" s="339"/>
    </row>
    <row r="175" spans="12:23" x14ac:dyDescent="0.2">
      <c r="L175" s="218" t="s">
        <v>17</v>
      </c>
      <c r="M175" s="234">
        <v>0</v>
      </c>
      <c r="N175" s="235">
        <v>0</v>
      </c>
      <c r="O175" s="236">
        <f>SUM(M175:N175)</f>
        <v>0</v>
      </c>
      <c r="P175" s="237">
        <v>0</v>
      </c>
      <c r="Q175" s="236">
        <f>O175+P175</f>
        <v>0</v>
      </c>
      <c r="R175" s="234"/>
      <c r="S175" s="235"/>
      <c r="T175" s="236"/>
      <c r="U175" s="237"/>
      <c r="V175" s="236"/>
      <c r="W175" s="339"/>
    </row>
    <row r="176" spans="12:23" ht="13.5" thickBot="1" x14ac:dyDescent="0.25">
      <c r="L176" s="218" t="s">
        <v>18</v>
      </c>
      <c r="M176" s="234">
        <v>0</v>
      </c>
      <c r="N176" s="235">
        <v>0</v>
      </c>
      <c r="O176" s="244">
        <f>SUM(M176:N176)</f>
        <v>0</v>
      </c>
      <c r="P176" s="245">
        <v>0</v>
      </c>
      <c r="Q176" s="244">
        <f>O176+P176</f>
        <v>0</v>
      </c>
      <c r="R176" s="234"/>
      <c r="S176" s="235"/>
      <c r="T176" s="244"/>
      <c r="U176" s="245"/>
      <c r="V176" s="244"/>
      <c r="W176" s="339"/>
    </row>
    <row r="177" spans="1:23" ht="14.25" thickTop="1" thickBot="1" x14ac:dyDescent="0.25">
      <c r="L177" s="246" t="s">
        <v>19</v>
      </c>
      <c r="M177" s="247">
        <f t="shared" ref="M177:Q177" si="191">+M174+M175+M176</f>
        <v>0</v>
      </c>
      <c r="N177" s="247">
        <f t="shared" si="191"/>
        <v>0</v>
      </c>
      <c r="O177" s="248">
        <f t="shared" si="191"/>
        <v>0</v>
      </c>
      <c r="P177" s="249">
        <f t="shared" si="191"/>
        <v>0</v>
      </c>
      <c r="Q177" s="248">
        <f t="shared" si="191"/>
        <v>0</v>
      </c>
      <c r="R177" s="247"/>
      <c r="S177" s="247"/>
      <c r="T177" s="248"/>
      <c r="U177" s="249"/>
      <c r="V177" s="248"/>
      <c r="W177" s="340"/>
    </row>
    <row r="178" spans="1:23" ht="13.5" thickTop="1" x14ac:dyDescent="0.2">
      <c r="A178" s="326"/>
      <c r="K178" s="326"/>
      <c r="L178" s="218" t="s">
        <v>21</v>
      </c>
      <c r="M178" s="234">
        <v>0</v>
      </c>
      <c r="N178" s="235">
        <v>0</v>
      </c>
      <c r="O178" s="244">
        <f>SUM(M178:N178)</f>
        <v>0</v>
      </c>
      <c r="P178" s="251">
        <v>0</v>
      </c>
      <c r="Q178" s="244">
        <f>O178+P178</f>
        <v>0</v>
      </c>
      <c r="R178" s="234"/>
      <c r="S178" s="235"/>
      <c r="T178" s="244"/>
      <c r="U178" s="251"/>
      <c r="V178" s="244"/>
      <c r="W178" s="339"/>
    </row>
    <row r="179" spans="1:23" x14ac:dyDescent="0.2">
      <c r="A179" s="326"/>
      <c r="K179" s="326"/>
      <c r="L179" s="218" t="s">
        <v>22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>O179+P179</f>
        <v>0</v>
      </c>
      <c r="R179" s="234"/>
      <c r="S179" s="235"/>
      <c r="T179" s="244"/>
      <c r="U179" s="237"/>
      <c r="V179" s="244"/>
      <c r="W179" s="339"/>
    </row>
    <row r="180" spans="1:23" ht="13.5" thickBot="1" x14ac:dyDescent="0.25">
      <c r="A180" s="326"/>
      <c r="K180" s="326"/>
      <c r="L180" s="218" t="s">
        <v>23</v>
      </c>
      <c r="M180" s="234">
        <v>0</v>
      </c>
      <c r="N180" s="235">
        <v>0</v>
      </c>
      <c r="O180" s="244">
        <f>SUM(M180:N180)</f>
        <v>0</v>
      </c>
      <c r="P180" s="237">
        <v>0</v>
      </c>
      <c r="Q180" s="244">
        <f>O180+P180</f>
        <v>0</v>
      </c>
      <c r="R180" s="234"/>
      <c r="S180" s="235"/>
      <c r="T180" s="244"/>
      <c r="U180" s="237"/>
      <c r="V180" s="244"/>
      <c r="W180" s="339"/>
    </row>
    <row r="181" spans="1:23" ht="14.25" thickTop="1" thickBot="1" x14ac:dyDescent="0.25">
      <c r="L181" s="239" t="s">
        <v>40</v>
      </c>
      <c r="M181" s="240">
        <f t="shared" ref="M181:Q181" si="192">+M178+M179+M180</f>
        <v>0</v>
      </c>
      <c r="N181" s="241">
        <f t="shared" si="192"/>
        <v>0</v>
      </c>
      <c r="O181" s="242">
        <f t="shared" si="192"/>
        <v>0</v>
      </c>
      <c r="P181" s="240">
        <f t="shared" si="192"/>
        <v>0</v>
      </c>
      <c r="Q181" s="242">
        <f t="shared" si="192"/>
        <v>0</v>
      </c>
      <c r="R181" s="240"/>
      <c r="S181" s="241"/>
      <c r="T181" s="242"/>
      <c r="U181" s="240"/>
      <c r="V181" s="242"/>
      <c r="W181" s="338"/>
    </row>
    <row r="182" spans="1:23" ht="14.25" thickTop="1" thickBot="1" x14ac:dyDescent="0.25">
      <c r="L182" s="239" t="s">
        <v>63</v>
      </c>
      <c r="M182" s="240">
        <f t="shared" ref="M182:Q182" si="193">+M168+M173+M177+M181</f>
        <v>0</v>
      </c>
      <c r="N182" s="241">
        <f t="shared" si="193"/>
        <v>0</v>
      </c>
      <c r="O182" s="242">
        <f t="shared" si="193"/>
        <v>0</v>
      </c>
      <c r="P182" s="240">
        <f t="shared" si="193"/>
        <v>0</v>
      </c>
      <c r="Q182" s="242">
        <f t="shared" si="193"/>
        <v>0</v>
      </c>
      <c r="R182" s="240"/>
      <c r="S182" s="241"/>
      <c r="T182" s="242"/>
      <c r="U182" s="240"/>
      <c r="V182" s="242"/>
      <c r="W182" s="338"/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9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</row>
    <row r="190" spans="1:23" ht="6" customHeight="1" thickTop="1" x14ac:dyDescent="0.2">
      <c r="L190" s="218"/>
      <c r="M190" s="277"/>
      <c r="N190" s="230"/>
      <c r="O190" s="231"/>
      <c r="P190" s="232"/>
      <c r="Q190" s="231"/>
      <c r="R190" s="277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78">
        <v>2</v>
      </c>
      <c r="N191" s="235">
        <v>0</v>
      </c>
      <c r="O191" s="236">
        <f>M191+N191</f>
        <v>2</v>
      </c>
      <c r="P191" s="237">
        <v>0</v>
      </c>
      <c r="Q191" s="236">
        <f t="shared" ref="Q191" si="194">O191+P191</f>
        <v>2</v>
      </c>
      <c r="R191" s="278">
        <v>0</v>
      </c>
      <c r="S191" s="235">
        <v>0</v>
      </c>
      <c r="T191" s="236">
        <f>R191+S191</f>
        <v>0</v>
      </c>
      <c r="U191" s="237">
        <v>0</v>
      </c>
      <c r="V191" s="236">
        <f t="shared" ref="V191:V193" si="195">T191+U191</f>
        <v>0</v>
      </c>
      <c r="W191" s="238">
        <f>IF(Q191=0,0,((V191/Q191)-1)*100)</f>
        <v>-100</v>
      </c>
    </row>
    <row r="192" spans="1:23" x14ac:dyDescent="0.2">
      <c r="L192" s="218" t="s">
        <v>11</v>
      </c>
      <c r="M192" s="278">
        <v>1</v>
      </c>
      <c r="N192" s="235">
        <v>0</v>
      </c>
      <c r="O192" s="236">
        <f>M192+N192</f>
        <v>1</v>
      </c>
      <c r="P192" s="237">
        <v>0</v>
      </c>
      <c r="Q192" s="236">
        <f>O192+P192</f>
        <v>1</v>
      </c>
      <c r="R192" s="278">
        <v>0</v>
      </c>
      <c r="S192" s="235">
        <v>0</v>
      </c>
      <c r="T192" s="236">
        <f>R192+S192</f>
        <v>0</v>
      </c>
      <c r="U192" s="237">
        <v>0</v>
      </c>
      <c r="V192" s="236">
        <f>T192+U192</f>
        <v>0</v>
      </c>
      <c r="W192" s="238">
        <f>IF(Q192=0,0,((V192/Q192)-1)*100)</f>
        <v>-100</v>
      </c>
    </row>
    <row r="193" spans="1:23" ht="13.5" thickBot="1" x14ac:dyDescent="0.25">
      <c r="L193" s="223" t="s">
        <v>12</v>
      </c>
      <c r="M193" s="278">
        <v>0</v>
      </c>
      <c r="N193" s="235">
        <v>0</v>
      </c>
      <c r="O193" s="236">
        <f>M193+N193</f>
        <v>0</v>
      </c>
      <c r="P193" s="237">
        <v>0</v>
      </c>
      <c r="Q193" s="236">
        <f t="shared" ref="Q193" si="196">O193+P193</f>
        <v>0</v>
      </c>
      <c r="R193" s="278">
        <v>0</v>
      </c>
      <c r="S193" s="235">
        <v>0</v>
      </c>
      <c r="T193" s="236">
        <f>R193+S193</f>
        <v>0</v>
      </c>
      <c r="U193" s="237">
        <v>0</v>
      </c>
      <c r="V193" s="236">
        <f t="shared" si="195"/>
        <v>0</v>
      </c>
      <c r="W193" s="238">
        <f>IF(Q193=0,0,((V193/Q193)-1)*100)</f>
        <v>0</v>
      </c>
    </row>
    <row r="194" spans="1:23" ht="14.25" thickTop="1" thickBot="1" x14ac:dyDescent="0.25">
      <c r="L194" s="239" t="s">
        <v>57</v>
      </c>
      <c r="M194" s="241">
        <f t="shared" ref="M194:Q194" si="197">+M191+M192+M193</f>
        <v>3</v>
      </c>
      <c r="N194" s="241">
        <f t="shared" si="197"/>
        <v>0</v>
      </c>
      <c r="O194" s="242">
        <f t="shared" si="197"/>
        <v>3</v>
      </c>
      <c r="P194" s="240">
        <f t="shared" si="197"/>
        <v>0</v>
      </c>
      <c r="Q194" s="455">
        <f t="shared" si="197"/>
        <v>3</v>
      </c>
      <c r="R194" s="241">
        <f t="shared" ref="R194:V194" si="198">+R191+R192+R193</f>
        <v>0</v>
      </c>
      <c r="S194" s="241">
        <f t="shared" si="198"/>
        <v>0</v>
      </c>
      <c r="T194" s="242">
        <f t="shared" si="198"/>
        <v>0</v>
      </c>
      <c r="U194" s="240">
        <f t="shared" si="198"/>
        <v>0</v>
      </c>
      <c r="V194" s="242">
        <f t="shared" si="198"/>
        <v>0</v>
      </c>
      <c r="W194" s="243">
        <f t="shared" ref="W194:W196" si="199">IF(Q194=0,0,((V194/Q194)-1)*100)</f>
        <v>-100</v>
      </c>
    </row>
    <row r="195" spans="1:23" ht="14.25" thickTop="1" thickBot="1" x14ac:dyDescent="0.25">
      <c r="L195" s="218" t="s">
        <v>13</v>
      </c>
      <c r="M195" s="278">
        <v>1</v>
      </c>
      <c r="N195" s="235">
        <v>0</v>
      </c>
      <c r="O195" s="236">
        <f>M195+N195</f>
        <v>1</v>
      </c>
      <c r="P195" s="237">
        <v>0</v>
      </c>
      <c r="Q195" s="236">
        <f>O195+P195</f>
        <v>1</v>
      </c>
      <c r="R195" s="278">
        <v>0</v>
      </c>
      <c r="S195" s="235">
        <v>0</v>
      </c>
      <c r="T195" s="236">
        <f>R195+S195</f>
        <v>0</v>
      </c>
      <c r="U195" s="237">
        <v>0</v>
      </c>
      <c r="V195" s="236">
        <f>T195+U195</f>
        <v>0</v>
      </c>
      <c r="W195" s="238">
        <f t="shared" si="199"/>
        <v>-100</v>
      </c>
    </row>
    <row r="196" spans="1:23" ht="14.25" thickTop="1" thickBot="1" x14ac:dyDescent="0.25">
      <c r="L196" s="239" t="s">
        <v>67</v>
      </c>
      <c r="M196" s="240">
        <f>+M194+M195</f>
        <v>4</v>
      </c>
      <c r="N196" s="241">
        <f t="shared" ref="N196" si="200">+N194+N195</f>
        <v>0</v>
      </c>
      <c r="O196" s="242">
        <f t="shared" ref="O196" si="201">+O194+O195</f>
        <v>4</v>
      </c>
      <c r="P196" s="240">
        <f t="shared" ref="P196" si="202">+P194+P195</f>
        <v>0</v>
      </c>
      <c r="Q196" s="242">
        <f t="shared" ref="Q196" si="203">+Q194+Q195</f>
        <v>4</v>
      </c>
      <c r="R196" s="240">
        <f t="shared" ref="R196" si="204">+R194+R195</f>
        <v>0</v>
      </c>
      <c r="S196" s="241">
        <f t="shared" ref="S196" si="205">+S194+S195</f>
        <v>0</v>
      </c>
      <c r="T196" s="242">
        <f t="shared" ref="T196" si="206">+T194+T195</f>
        <v>0</v>
      </c>
      <c r="U196" s="240">
        <f t="shared" ref="U196" si="207">+U194+U195</f>
        <v>0</v>
      </c>
      <c r="V196" s="242">
        <f t="shared" ref="V196" si="208">+V194+V195</f>
        <v>0</v>
      </c>
      <c r="W196" s="243">
        <f t="shared" si="199"/>
        <v>-100</v>
      </c>
    </row>
    <row r="197" spans="1:23" ht="13.5" thickTop="1" x14ac:dyDescent="0.2">
      <c r="L197" s="218" t="s">
        <v>14</v>
      </c>
      <c r="M197" s="278">
        <v>1</v>
      </c>
      <c r="N197" s="235">
        <v>0</v>
      </c>
      <c r="O197" s="236">
        <f t="shared" ref="O197" si="209">M197+N197</f>
        <v>1</v>
      </c>
      <c r="P197" s="237">
        <v>0</v>
      </c>
      <c r="Q197" s="236">
        <f t="shared" ref="Q197" si="210">O197+P197</f>
        <v>1</v>
      </c>
      <c r="R197" s="278"/>
      <c r="S197" s="235"/>
      <c r="T197" s="236"/>
      <c r="U197" s="237"/>
      <c r="V197" s="236"/>
      <c r="W197" s="238"/>
    </row>
    <row r="198" spans="1:23" ht="13.5" thickBot="1" x14ac:dyDescent="0.25">
      <c r="L198" s="218" t="s">
        <v>15</v>
      </c>
      <c r="M198" s="278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78"/>
      <c r="S198" s="235"/>
      <c r="T198" s="236"/>
      <c r="U198" s="237"/>
      <c r="V198" s="236"/>
      <c r="W198" s="238"/>
    </row>
    <row r="199" spans="1:23" ht="14.25" thickTop="1" thickBot="1" x14ac:dyDescent="0.25">
      <c r="L199" s="239" t="s">
        <v>61</v>
      </c>
      <c r="M199" s="241">
        <f t="shared" ref="M199:Q199" si="211">+M195+M197+M198</f>
        <v>2</v>
      </c>
      <c r="N199" s="241">
        <f t="shared" si="211"/>
        <v>0</v>
      </c>
      <c r="O199" s="242">
        <f t="shared" si="211"/>
        <v>2</v>
      </c>
      <c r="P199" s="240">
        <f t="shared" si="211"/>
        <v>0</v>
      </c>
      <c r="Q199" s="455">
        <f t="shared" si="211"/>
        <v>2</v>
      </c>
      <c r="R199" s="241"/>
      <c r="S199" s="241"/>
      <c r="T199" s="242"/>
      <c r="U199" s="240"/>
      <c r="V199" s="242"/>
      <c r="W199" s="338"/>
    </row>
    <row r="200" spans="1:23" ht="13.5" thickTop="1" x14ac:dyDescent="0.2">
      <c r="L200" s="218" t="s">
        <v>16</v>
      </c>
      <c r="M200" s="278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78"/>
      <c r="S200" s="235"/>
      <c r="T200" s="236"/>
      <c r="U200" s="237"/>
      <c r="V200" s="236"/>
      <c r="W200" s="238"/>
    </row>
    <row r="201" spans="1:23" x14ac:dyDescent="0.2">
      <c r="L201" s="218" t="s">
        <v>17</v>
      </c>
      <c r="M201" s="278">
        <v>0</v>
      </c>
      <c r="N201" s="235">
        <v>0</v>
      </c>
      <c r="O201" s="236">
        <f>SUM(M201:N201)</f>
        <v>0</v>
      </c>
      <c r="P201" s="237">
        <v>0</v>
      </c>
      <c r="Q201" s="236">
        <f>O201+P201</f>
        <v>0</v>
      </c>
      <c r="R201" s="278"/>
      <c r="S201" s="235"/>
      <c r="T201" s="236"/>
      <c r="U201" s="237"/>
      <c r="V201" s="236"/>
      <c r="W201" s="238"/>
    </row>
    <row r="202" spans="1:23" ht="13.5" thickBot="1" x14ac:dyDescent="0.25">
      <c r="L202" s="218" t="s">
        <v>18</v>
      </c>
      <c r="M202" s="278">
        <v>0</v>
      </c>
      <c r="N202" s="235">
        <v>0</v>
      </c>
      <c r="O202" s="244">
        <f>SUM(M202:N202)</f>
        <v>0</v>
      </c>
      <c r="P202" s="245">
        <v>0</v>
      </c>
      <c r="Q202" s="236">
        <f>O202+P202</f>
        <v>0</v>
      </c>
      <c r="R202" s="278"/>
      <c r="S202" s="235"/>
      <c r="T202" s="244"/>
      <c r="U202" s="245"/>
      <c r="V202" s="244"/>
      <c r="W202" s="238"/>
    </row>
    <row r="203" spans="1:23" ht="14.25" thickTop="1" thickBot="1" x14ac:dyDescent="0.25">
      <c r="L203" s="246" t="s">
        <v>19</v>
      </c>
      <c r="M203" s="247">
        <f t="shared" ref="M203:Q203" si="212">+M200+M201+M202</f>
        <v>0</v>
      </c>
      <c r="N203" s="247">
        <f t="shared" si="212"/>
        <v>0</v>
      </c>
      <c r="O203" s="248">
        <f t="shared" si="212"/>
        <v>0</v>
      </c>
      <c r="P203" s="249">
        <f t="shared" si="212"/>
        <v>0</v>
      </c>
      <c r="Q203" s="503">
        <f t="shared" si="212"/>
        <v>0</v>
      </c>
      <c r="R203" s="247"/>
      <c r="S203" s="247"/>
      <c r="T203" s="248"/>
      <c r="U203" s="249"/>
      <c r="V203" s="248"/>
      <c r="W203" s="243"/>
    </row>
    <row r="204" spans="1:23" ht="13.5" thickTop="1" x14ac:dyDescent="0.2">
      <c r="A204" s="326"/>
      <c r="K204" s="326"/>
      <c r="L204" s="218" t="s">
        <v>21</v>
      </c>
      <c r="M204" s="278">
        <v>0</v>
      </c>
      <c r="N204" s="235">
        <v>0</v>
      </c>
      <c r="O204" s="244">
        <f>SUM(M204:N204)</f>
        <v>0</v>
      </c>
      <c r="P204" s="251">
        <v>0</v>
      </c>
      <c r="Q204" s="236">
        <f>O204+P204</f>
        <v>0</v>
      </c>
      <c r="R204" s="278"/>
      <c r="S204" s="235"/>
      <c r="T204" s="244"/>
      <c r="U204" s="251"/>
      <c r="V204" s="244"/>
      <c r="W204" s="238"/>
    </row>
    <row r="205" spans="1:23" x14ac:dyDescent="0.2">
      <c r="A205" s="326"/>
      <c r="K205" s="326"/>
      <c r="L205" s="218" t="s">
        <v>22</v>
      </c>
      <c r="M205" s="278">
        <v>0</v>
      </c>
      <c r="N205" s="235">
        <v>0</v>
      </c>
      <c r="O205" s="244">
        <f>SUM(M205:N205)</f>
        <v>0</v>
      </c>
      <c r="P205" s="237">
        <v>0</v>
      </c>
      <c r="Q205" s="236">
        <f>O205+P205</f>
        <v>0</v>
      </c>
      <c r="R205" s="278"/>
      <c r="S205" s="235"/>
      <c r="T205" s="244"/>
      <c r="U205" s="237"/>
      <c r="V205" s="244"/>
      <c r="W205" s="238"/>
    </row>
    <row r="206" spans="1:23" ht="13.5" thickBot="1" x14ac:dyDescent="0.25">
      <c r="A206" s="326"/>
      <c r="K206" s="326"/>
      <c r="L206" s="218" t="s">
        <v>23</v>
      </c>
      <c r="M206" s="278">
        <v>0</v>
      </c>
      <c r="N206" s="235">
        <v>0</v>
      </c>
      <c r="O206" s="244">
        <f>SUM(M206:N206)</f>
        <v>0</v>
      </c>
      <c r="P206" s="237">
        <v>0</v>
      </c>
      <c r="Q206" s="236">
        <f>O206+P206</f>
        <v>0</v>
      </c>
      <c r="R206" s="278"/>
      <c r="S206" s="235"/>
      <c r="T206" s="244"/>
      <c r="U206" s="237"/>
      <c r="V206" s="244"/>
      <c r="W206" s="238"/>
    </row>
    <row r="207" spans="1:23" ht="14.25" thickTop="1" thickBot="1" x14ac:dyDescent="0.25">
      <c r="L207" s="239" t="s">
        <v>40</v>
      </c>
      <c r="M207" s="241">
        <f t="shared" ref="M207:Q207" si="213">+M204+M205+M206</f>
        <v>0</v>
      </c>
      <c r="N207" s="241">
        <f t="shared" si="213"/>
        <v>0</v>
      </c>
      <c r="O207" s="242">
        <f t="shared" si="213"/>
        <v>0</v>
      </c>
      <c r="P207" s="240">
        <f t="shared" si="213"/>
        <v>0</v>
      </c>
      <c r="Q207" s="455">
        <f t="shared" si="213"/>
        <v>0</v>
      </c>
      <c r="R207" s="241"/>
      <c r="S207" s="241"/>
      <c r="T207" s="242"/>
      <c r="U207" s="240"/>
      <c r="V207" s="242"/>
      <c r="W207" s="243"/>
    </row>
    <row r="208" spans="1:23" ht="14.25" thickTop="1" thickBot="1" x14ac:dyDescent="0.25">
      <c r="L208" s="239" t="s">
        <v>63</v>
      </c>
      <c r="M208" s="240">
        <f t="shared" ref="M208:Q208" si="214">+M194+M199+M203+M207</f>
        <v>5</v>
      </c>
      <c r="N208" s="241">
        <f t="shared" si="214"/>
        <v>0</v>
      </c>
      <c r="O208" s="242">
        <f t="shared" si="214"/>
        <v>5</v>
      </c>
      <c r="P208" s="240">
        <f t="shared" si="214"/>
        <v>0</v>
      </c>
      <c r="Q208" s="242">
        <f t="shared" si="214"/>
        <v>5</v>
      </c>
      <c r="R208" s="240"/>
      <c r="S208" s="241"/>
      <c r="T208" s="242"/>
      <c r="U208" s="240"/>
      <c r="V208" s="242"/>
      <c r="W208" s="243"/>
    </row>
    <row r="209" spans="12:23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9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8"/>
      <c r="R214" s="219"/>
      <c r="S214" s="211"/>
      <c r="T214" s="220"/>
      <c r="U214" s="221"/>
      <c r="V214" s="308"/>
      <c r="W214" s="310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506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x14ac:dyDescent="0.2">
      <c r="L217" s="218" t="s">
        <v>10</v>
      </c>
      <c r="M217" s="234">
        <f t="shared" ref="M217:N219" si="215">+M165+M191</f>
        <v>2</v>
      </c>
      <c r="N217" s="235">
        <f t="shared" si="215"/>
        <v>0</v>
      </c>
      <c r="O217" s="236">
        <f>M217+N217</f>
        <v>2</v>
      </c>
      <c r="P217" s="237">
        <f>+P165+P191</f>
        <v>0</v>
      </c>
      <c r="Q217" s="265">
        <f>O217+P217</f>
        <v>2</v>
      </c>
      <c r="R217" s="234">
        <f t="shared" ref="R217:S219" si="216">+R165+R191</f>
        <v>0</v>
      </c>
      <c r="S217" s="235">
        <f t="shared" si="216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-100</v>
      </c>
    </row>
    <row r="218" spans="12:23" x14ac:dyDescent="0.2">
      <c r="L218" s="218" t="s">
        <v>11</v>
      </c>
      <c r="M218" s="234">
        <f t="shared" si="215"/>
        <v>1</v>
      </c>
      <c r="N218" s="235">
        <f t="shared" si="215"/>
        <v>0</v>
      </c>
      <c r="O218" s="236">
        <f t="shared" ref="O218:O219" si="217">M218+N218</f>
        <v>1</v>
      </c>
      <c r="P218" s="237">
        <f>+P166+P192</f>
        <v>0</v>
      </c>
      <c r="Q218" s="265">
        <f>O218+P218</f>
        <v>1</v>
      </c>
      <c r="R218" s="234">
        <f t="shared" si="216"/>
        <v>0</v>
      </c>
      <c r="S218" s="235">
        <f t="shared" si="216"/>
        <v>0</v>
      </c>
      <c r="T218" s="236">
        <f t="shared" ref="T218:T219" si="218">R218+S218</f>
        <v>0</v>
      </c>
      <c r="U218" s="237">
        <f>+U166+U192</f>
        <v>0</v>
      </c>
      <c r="V218" s="265">
        <f>T218+U218</f>
        <v>0</v>
      </c>
      <c r="W218" s="238">
        <f>IF(Q218=0,0,((V218/Q218)-1)*100)</f>
        <v>-100</v>
      </c>
    </row>
    <row r="219" spans="12:23" ht="13.5" thickBot="1" x14ac:dyDescent="0.25">
      <c r="L219" s="223" t="s">
        <v>12</v>
      </c>
      <c r="M219" s="234">
        <f t="shared" si="215"/>
        <v>0</v>
      </c>
      <c r="N219" s="235">
        <f t="shared" si="215"/>
        <v>0</v>
      </c>
      <c r="O219" s="236">
        <f t="shared" si="217"/>
        <v>0</v>
      </c>
      <c r="P219" s="237">
        <f>+P167+P193</f>
        <v>0</v>
      </c>
      <c r="Q219" s="265">
        <f>O219+P219</f>
        <v>0</v>
      </c>
      <c r="R219" s="234">
        <f t="shared" si="216"/>
        <v>0</v>
      </c>
      <c r="S219" s="235">
        <f t="shared" si="216"/>
        <v>0</v>
      </c>
      <c r="T219" s="236">
        <f t="shared" si="218"/>
        <v>0</v>
      </c>
      <c r="U219" s="237">
        <f>+U167+U193</f>
        <v>0</v>
      </c>
      <c r="V219" s="265">
        <f>T219+U219</f>
        <v>0</v>
      </c>
      <c r="W219" s="238">
        <f>IF(Q219=0,0,((V219/Q219)-1)*100)</f>
        <v>0</v>
      </c>
    </row>
    <row r="220" spans="12:23" ht="14.25" thickTop="1" thickBot="1" x14ac:dyDescent="0.25">
      <c r="L220" s="239" t="s">
        <v>57</v>
      </c>
      <c r="M220" s="240">
        <f t="shared" ref="M220:Q220" si="219">+M217+M218+M219</f>
        <v>3</v>
      </c>
      <c r="N220" s="241">
        <f t="shared" si="219"/>
        <v>0</v>
      </c>
      <c r="O220" s="242">
        <f t="shared" si="219"/>
        <v>3</v>
      </c>
      <c r="P220" s="240">
        <f t="shared" si="219"/>
        <v>0</v>
      </c>
      <c r="Q220" s="242">
        <f t="shared" si="219"/>
        <v>3</v>
      </c>
      <c r="R220" s="240">
        <f t="shared" ref="R220:V220" si="220">+R217+R218+R219</f>
        <v>0</v>
      </c>
      <c r="S220" s="241">
        <f t="shared" si="220"/>
        <v>0</v>
      </c>
      <c r="T220" s="242">
        <f t="shared" si="220"/>
        <v>0</v>
      </c>
      <c r="U220" s="240">
        <f t="shared" si="220"/>
        <v>0</v>
      </c>
      <c r="V220" s="242">
        <f t="shared" si="220"/>
        <v>0</v>
      </c>
      <c r="W220" s="243">
        <f t="shared" ref="W220" si="221">IF(Q220=0,0,((V220/Q220)-1)*100)</f>
        <v>-100</v>
      </c>
    </row>
    <row r="221" spans="12:23" ht="14.25" thickTop="1" thickBot="1" x14ac:dyDescent="0.25">
      <c r="L221" s="218" t="s">
        <v>13</v>
      </c>
      <c r="M221" s="234">
        <f>+M169+M195</f>
        <v>1</v>
      </c>
      <c r="N221" s="235">
        <f>+N169+N195</f>
        <v>0</v>
      </c>
      <c r="O221" s="236">
        <f t="shared" ref="O221" si="222">M221+N221</f>
        <v>1</v>
      </c>
      <c r="P221" s="258">
        <f>+P169+P195</f>
        <v>0</v>
      </c>
      <c r="Q221" s="335">
        <f>O221+P221</f>
        <v>1</v>
      </c>
      <c r="R221" s="234">
        <f>+R169+R195</f>
        <v>0</v>
      </c>
      <c r="S221" s="235">
        <f>+S169+S195</f>
        <v>0</v>
      </c>
      <c r="T221" s="236">
        <f t="shared" ref="T221" si="223">R221+S221</f>
        <v>0</v>
      </c>
      <c r="U221" s="258">
        <f>+U169+U195</f>
        <v>0</v>
      </c>
      <c r="V221" s="335">
        <f>T221+U221</f>
        <v>0</v>
      </c>
      <c r="W221" s="238">
        <f>IF(Q221=0,0,((V221/Q221)-1)*100)</f>
        <v>-100</v>
      </c>
    </row>
    <row r="222" spans="12:23" ht="14.25" thickTop="1" thickBot="1" x14ac:dyDescent="0.25">
      <c r="L222" s="239" t="s">
        <v>67</v>
      </c>
      <c r="M222" s="240">
        <f>+M220+M221</f>
        <v>4</v>
      </c>
      <c r="N222" s="241">
        <f t="shared" ref="N222" si="224">+N220+N221</f>
        <v>0</v>
      </c>
      <c r="O222" s="242">
        <f t="shared" ref="O222" si="225">+O220+O221</f>
        <v>4</v>
      </c>
      <c r="P222" s="240">
        <f t="shared" ref="P222" si="226">+P220+P221</f>
        <v>0</v>
      </c>
      <c r="Q222" s="242">
        <f t="shared" ref="Q222" si="227">+Q220+Q221</f>
        <v>4</v>
      </c>
      <c r="R222" s="240">
        <f t="shared" ref="R222" si="228">+R220+R221</f>
        <v>0</v>
      </c>
      <c r="S222" s="241">
        <f t="shared" ref="S222" si="229">+S220+S221</f>
        <v>0</v>
      </c>
      <c r="T222" s="242">
        <f t="shared" ref="T222" si="230">+T220+T221</f>
        <v>0</v>
      </c>
      <c r="U222" s="240">
        <f t="shared" ref="U222" si="231">+U220+U221</f>
        <v>0</v>
      </c>
      <c r="V222" s="242">
        <f t="shared" ref="V222" si="232">+V220+V221</f>
        <v>0</v>
      </c>
      <c r="W222" s="243">
        <f t="shared" ref="W222" si="233">IF(Q222=0,0,((V222/Q222)-1)*100)</f>
        <v>-100</v>
      </c>
    </row>
    <row r="223" spans="12:23" ht="13.5" thickTop="1" x14ac:dyDescent="0.2">
      <c r="L223" s="218" t="s">
        <v>14</v>
      </c>
      <c r="M223" s="234">
        <f>+M171+M197</f>
        <v>1</v>
      </c>
      <c r="N223" s="235">
        <f>+N171+N197</f>
        <v>0</v>
      </c>
      <c r="O223" s="244">
        <f>M223+N223</f>
        <v>1</v>
      </c>
      <c r="P223" s="258">
        <f>+P171+P197</f>
        <v>0</v>
      </c>
      <c r="Q223" s="236">
        <f>O223+P223</f>
        <v>1</v>
      </c>
      <c r="R223" s="234"/>
      <c r="S223" s="235"/>
      <c r="T223" s="244"/>
      <c r="U223" s="258"/>
      <c r="V223" s="236"/>
      <c r="W223" s="238"/>
    </row>
    <row r="224" spans="12:23" ht="13.5" thickBot="1" x14ac:dyDescent="0.25">
      <c r="L224" s="218" t="s">
        <v>15</v>
      </c>
      <c r="M224" s="306">
        <f>+M172+M198</f>
        <v>0</v>
      </c>
      <c r="N224" s="342">
        <f>+N172+N198</f>
        <v>0</v>
      </c>
      <c r="O224" s="266">
        <f t="shared" ref="O224" si="234">M224+N224</f>
        <v>0</v>
      </c>
      <c r="P224" s="245">
        <f>+P172+P198</f>
        <v>0</v>
      </c>
      <c r="Q224" s="343">
        <f t="shared" ref="Q224" si="235">O224+P224</f>
        <v>0</v>
      </c>
      <c r="R224" s="306"/>
      <c r="S224" s="342"/>
      <c r="T224" s="266"/>
      <c r="U224" s="245"/>
      <c r="V224" s="343"/>
      <c r="W224" s="238"/>
    </row>
    <row r="225" spans="1:23" ht="14.25" thickTop="1" thickBot="1" x14ac:dyDescent="0.25">
      <c r="L225" s="239" t="s">
        <v>61</v>
      </c>
      <c r="M225" s="240">
        <f t="shared" ref="M225:Q225" si="236">+M221+M223+M224</f>
        <v>2</v>
      </c>
      <c r="N225" s="241">
        <f t="shared" si="236"/>
        <v>0</v>
      </c>
      <c r="O225" s="242">
        <f t="shared" si="236"/>
        <v>2</v>
      </c>
      <c r="P225" s="240">
        <f t="shared" si="236"/>
        <v>0</v>
      </c>
      <c r="Q225" s="242">
        <f t="shared" si="236"/>
        <v>2</v>
      </c>
      <c r="R225" s="240"/>
      <c r="S225" s="241"/>
      <c r="T225" s="242"/>
      <c r="U225" s="240"/>
      <c r="V225" s="242"/>
      <c r="W225" s="338"/>
    </row>
    <row r="226" spans="1:23" ht="13.5" thickTop="1" x14ac:dyDescent="0.2">
      <c r="L226" s="218" t="s">
        <v>16</v>
      </c>
      <c r="M226" s="234">
        <f t="shared" ref="M226:N228" si="237">+M174+M200</f>
        <v>0</v>
      </c>
      <c r="N226" s="235">
        <f t="shared" si="237"/>
        <v>0</v>
      </c>
      <c r="O226" s="236">
        <f>M226+N226</f>
        <v>0</v>
      </c>
      <c r="P226" s="237">
        <f>+P174+P200</f>
        <v>0</v>
      </c>
      <c r="Q226" s="265">
        <f>O226+P226</f>
        <v>0</v>
      </c>
      <c r="R226" s="234"/>
      <c r="S226" s="235"/>
      <c r="T226" s="236"/>
      <c r="U226" s="237"/>
      <c r="V226" s="265"/>
      <c r="W226" s="238"/>
    </row>
    <row r="227" spans="1:23" x14ac:dyDescent="0.2">
      <c r="L227" s="218" t="s">
        <v>17</v>
      </c>
      <c r="M227" s="234">
        <f t="shared" si="237"/>
        <v>0</v>
      </c>
      <c r="N227" s="235">
        <f t="shared" si="237"/>
        <v>0</v>
      </c>
      <c r="O227" s="236">
        <f>M227+N227</f>
        <v>0</v>
      </c>
      <c r="P227" s="237">
        <f>+P175+P201</f>
        <v>0</v>
      </c>
      <c r="Q227" s="265">
        <f>O227+P227</f>
        <v>0</v>
      </c>
      <c r="R227" s="234"/>
      <c r="S227" s="235"/>
      <c r="T227" s="236"/>
      <c r="U227" s="237"/>
      <c r="V227" s="265"/>
      <c r="W227" s="238"/>
    </row>
    <row r="228" spans="1:23" ht="13.5" thickBot="1" x14ac:dyDescent="0.25">
      <c r="L228" s="218" t="s">
        <v>18</v>
      </c>
      <c r="M228" s="234">
        <f t="shared" si="237"/>
        <v>0</v>
      </c>
      <c r="N228" s="235">
        <f t="shared" si="237"/>
        <v>0</v>
      </c>
      <c r="O228" s="244">
        <f>M228+N228</f>
        <v>0</v>
      </c>
      <c r="P228" s="245">
        <f>+P176+P202</f>
        <v>0</v>
      </c>
      <c r="Q228" s="265">
        <f>O228+P228</f>
        <v>0</v>
      </c>
      <c r="R228" s="234"/>
      <c r="S228" s="235"/>
      <c r="T228" s="244"/>
      <c r="U228" s="245"/>
      <c r="V228" s="265"/>
      <c r="W228" s="238"/>
    </row>
    <row r="229" spans="1:23" ht="14.25" thickTop="1" thickBot="1" x14ac:dyDescent="0.25">
      <c r="L229" s="246" t="s">
        <v>19</v>
      </c>
      <c r="M229" s="247">
        <f t="shared" ref="M229:Q229" si="238">+M226+M227+M228</f>
        <v>0</v>
      </c>
      <c r="N229" s="247">
        <f t="shared" si="238"/>
        <v>0</v>
      </c>
      <c r="O229" s="248">
        <f t="shared" si="238"/>
        <v>0</v>
      </c>
      <c r="P229" s="249">
        <f t="shared" si="238"/>
        <v>0</v>
      </c>
      <c r="Q229" s="248">
        <f t="shared" si="238"/>
        <v>0</v>
      </c>
      <c r="R229" s="247"/>
      <c r="S229" s="247"/>
      <c r="T229" s="248"/>
      <c r="U229" s="249"/>
      <c r="V229" s="248"/>
      <c r="W229" s="243"/>
    </row>
    <row r="230" spans="1:23" ht="13.5" thickTop="1" x14ac:dyDescent="0.2">
      <c r="A230" s="326"/>
      <c r="K230" s="326"/>
      <c r="L230" s="218" t="s">
        <v>21</v>
      </c>
      <c r="M230" s="234">
        <f t="shared" ref="M230:N232" si="239">+M178+M204</f>
        <v>0</v>
      </c>
      <c r="N230" s="235">
        <f t="shared" si="239"/>
        <v>0</v>
      </c>
      <c r="O230" s="244">
        <f>M230+N230</f>
        <v>0</v>
      </c>
      <c r="P230" s="251">
        <f>+P178+P204</f>
        <v>0</v>
      </c>
      <c r="Q230" s="265">
        <f>O230+P230</f>
        <v>0</v>
      </c>
      <c r="R230" s="234"/>
      <c r="S230" s="235"/>
      <c r="T230" s="244"/>
      <c r="U230" s="251"/>
      <c r="V230" s="265"/>
      <c r="W230" s="238"/>
    </row>
    <row r="231" spans="1:23" x14ac:dyDescent="0.2">
      <c r="A231" s="326"/>
      <c r="K231" s="326"/>
      <c r="L231" s="218" t="s">
        <v>22</v>
      </c>
      <c r="M231" s="234">
        <f t="shared" si="239"/>
        <v>0</v>
      </c>
      <c r="N231" s="235">
        <f t="shared" si="239"/>
        <v>0</v>
      </c>
      <c r="O231" s="244">
        <f>M231+N231</f>
        <v>0</v>
      </c>
      <c r="P231" s="237">
        <f>+P179+P205</f>
        <v>0</v>
      </c>
      <c r="Q231" s="265">
        <f>O231+P231</f>
        <v>0</v>
      </c>
      <c r="R231" s="234"/>
      <c r="S231" s="235"/>
      <c r="T231" s="244"/>
      <c r="U231" s="237"/>
      <c r="V231" s="265"/>
      <c r="W231" s="238"/>
    </row>
    <row r="232" spans="1:23" ht="13.5" thickBot="1" x14ac:dyDescent="0.25">
      <c r="A232" s="326"/>
      <c r="K232" s="326"/>
      <c r="L232" s="218" t="s">
        <v>23</v>
      </c>
      <c r="M232" s="234">
        <f t="shared" si="239"/>
        <v>0</v>
      </c>
      <c r="N232" s="235">
        <f t="shared" si="239"/>
        <v>0</v>
      </c>
      <c r="O232" s="244">
        <f t="shared" ref="O232" si="240">M232+N232</f>
        <v>0</v>
      </c>
      <c r="P232" s="237">
        <f>+P180+P206</f>
        <v>0</v>
      </c>
      <c r="Q232" s="265">
        <f t="shared" ref="Q232" si="241">O232+P232</f>
        <v>0</v>
      </c>
      <c r="R232" s="234"/>
      <c r="S232" s="235"/>
      <c r="T232" s="244"/>
      <c r="U232" s="237"/>
      <c r="V232" s="265"/>
      <c r="W232" s="238"/>
    </row>
    <row r="233" spans="1:23" ht="14.25" thickTop="1" thickBot="1" x14ac:dyDescent="0.25">
      <c r="L233" s="239" t="s">
        <v>40</v>
      </c>
      <c r="M233" s="240">
        <f t="shared" ref="M233:Q233" si="242">+M230+M231+M232</f>
        <v>0</v>
      </c>
      <c r="N233" s="241">
        <f t="shared" si="242"/>
        <v>0</v>
      </c>
      <c r="O233" s="242">
        <f t="shared" si="242"/>
        <v>0</v>
      </c>
      <c r="P233" s="240">
        <f t="shared" si="242"/>
        <v>0</v>
      </c>
      <c r="Q233" s="242">
        <f t="shared" si="242"/>
        <v>0</v>
      </c>
      <c r="R233" s="240"/>
      <c r="S233" s="241"/>
      <c r="T233" s="242"/>
      <c r="U233" s="240"/>
      <c r="V233" s="242"/>
      <c r="W233" s="243"/>
    </row>
    <row r="234" spans="1:23" ht="14.25" thickTop="1" thickBot="1" x14ac:dyDescent="0.25">
      <c r="L234" s="239" t="s">
        <v>63</v>
      </c>
      <c r="M234" s="240">
        <f t="shared" ref="M234:Q234" si="243">+M220+M225+M229+M233</f>
        <v>5</v>
      </c>
      <c r="N234" s="241">
        <f t="shared" si="243"/>
        <v>0</v>
      </c>
      <c r="O234" s="242">
        <f t="shared" si="243"/>
        <v>5</v>
      </c>
      <c r="P234" s="240">
        <f t="shared" si="243"/>
        <v>0</v>
      </c>
      <c r="Q234" s="242">
        <f t="shared" si="243"/>
        <v>5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xXywWTeI9CMI62nVjMg16TjmuiteXJk7t6CMG+QAbWSWK0H5dQA29jiLP1+oHFbKjUsrKG1E5dMaGlXb/bMrQQ==" saltValue="Dd9yvxMLNGgsF29LrF8hrw==" spinCount="100000" sheet="1" objects="1" scenarios="1"/>
  <mergeCells count="42"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C31:E31"/>
    <mergeCell ref="F31:H31"/>
    <mergeCell ref="M31:Q31"/>
    <mergeCell ref="R31:V31"/>
    <mergeCell ref="B29:I29"/>
    <mergeCell ref="L29:W29"/>
    <mergeCell ref="B2:I2"/>
    <mergeCell ref="B3:I3"/>
    <mergeCell ref="C5:E5"/>
    <mergeCell ref="F5:H5"/>
    <mergeCell ref="L2:W2"/>
    <mergeCell ref="L3:W3"/>
    <mergeCell ref="M5:Q5"/>
    <mergeCell ref="R5:V5"/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93" priority="509" operator="containsText" text="NOT OK">
      <formula>NOT(ISERROR(SEARCH("NOT OK",A1)))</formula>
    </cfRule>
  </conditionalFormatting>
  <conditionalFormatting sqref="A31 K31">
    <cfRule type="containsText" dxfId="92" priority="347" operator="containsText" text="NOT OK">
      <formula>NOT(ISERROR(SEARCH("NOT OK",A31)))</formula>
    </cfRule>
  </conditionalFormatting>
  <conditionalFormatting sqref="A57 K57">
    <cfRule type="containsText" dxfId="91" priority="346" operator="containsText" text="NOT OK">
      <formula>NOT(ISERROR(SEARCH("NOT OK",A57)))</formula>
    </cfRule>
  </conditionalFormatting>
  <conditionalFormatting sqref="A187 K187">
    <cfRule type="containsText" dxfId="90" priority="343" operator="containsText" text="NOT OK">
      <formula>NOT(ISERROR(SEARCH("NOT OK",A187)))</formula>
    </cfRule>
  </conditionalFormatting>
  <conditionalFormatting sqref="K109 A109">
    <cfRule type="containsText" dxfId="89" priority="345" operator="containsText" text="NOT OK">
      <formula>NOT(ISERROR(SEARCH("NOT OK",A109)))</formula>
    </cfRule>
  </conditionalFormatting>
  <conditionalFormatting sqref="K135 A135">
    <cfRule type="containsText" dxfId="88" priority="344" operator="containsText" text="NOT OK">
      <formula>NOT(ISERROR(SEARCH("NOT OK",A135)))</formula>
    </cfRule>
  </conditionalFormatting>
  <conditionalFormatting sqref="A213 K213">
    <cfRule type="containsText" dxfId="87" priority="342" operator="containsText" text="NOT OK">
      <formula>NOT(ISERROR(SEARCH("NOT OK",A213)))</formula>
    </cfRule>
  </conditionalFormatting>
  <conditionalFormatting sqref="A16:A17 K16:K17">
    <cfRule type="containsText" dxfId="86" priority="341" operator="containsText" text="NOT OK">
      <formula>NOT(ISERROR(SEARCH("NOT OK",A16)))</formula>
    </cfRule>
  </conditionalFormatting>
  <conditionalFormatting sqref="K42 A42">
    <cfRule type="containsText" dxfId="85" priority="340" operator="containsText" text="NOT OK">
      <formula>NOT(ISERROR(SEARCH("NOT OK",A42)))</formula>
    </cfRule>
  </conditionalFormatting>
  <conditionalFormatting sqref="K68 A68">
    <cfRule type="containsText" dxfId="84" priority="338" operator="containsText" text="NOT OK">
      <formula>NOT(ISERROR(SEARCH("NOT OK",A68)))</formula>
    </cfRule>
  </conditionalFormatting>
  <conditionalFormatting sqref="A120 K120">
    <cfRule type="containsText" dxfId="83" priority="335" operator="containsText" text="NOT OK">
      <formula>NOT(ISERROR(SEARCH("NOT OK",A120)))</formula>
    </cfRule>
  </conditionalFormatting>
  <conditionalFormatting sqref="K146 A146">
    <cfRule type="containsText" dxfId="82" priority="333" operator="containsText" text="NOT OK">
      <formula>NOT(ISERROR(SEARCH("NOT OK",A146)))</formula>
    </cfRule>
  </conditionalFormatting>
  <conditionalFormatting sqref="K198 A198">
    <cfRule type="containsText" dxfId="81" priority="330" operator="containsText" text="NOT OK">
      <formula>NOT(ISERROR(SEARCH("NOT OK",A198)))</formula>
    </cfRule>
  </conditionalFormatting>
  <conditionalFormatting sqref="K224 A224">
    <cfRule type="containsText" dxfId="80" priority="328" operator="containsText" text="NOT OK">
      <formula>NOT(ISERROR(SEARCH("NOT OK",A224)))</formula>
    </cfRule>
  </conditionalFormatting>
  <conditionalFormatting sqref="A224 K224">
    <cfRule type="containsText" dxfId="79" priority="326" operator="containsText" text="NOT OK">
      <formula>NOT(ISERROR(SEARCH("NOT OK",A224)))</formula>
    </cfRule>
  </conditionalFormatting>
  <conditionalFormatting sqref="A26 K26">
    <cfRule type="containsText" dxfId="78" priority="301" operator="containsText" text="NOT OK">
      <formula>NOT(ISERROR(SEARCH("NOT OK",A26)))</formula>
    </cfRule>
  </conditionalFormatting>
  <conditionalFormatting sqref="K104 A104">
    <cfRule type="containsText" dxfId="77" priority="296" operator="containsText" text="NOT OK">
      <formula>NOT(ISERROR(SEARCH("NOT OK",A104)))</formula>
    </cfRule>
  </conditionalFormatting>
  <conditionalFormatting sqref="A182 K182">
    <cfRule type="containsText" dxfId="76" priority="290" operator="containsText" text="NOT OK">
      <formula>NOT(ISERROR(SEARCH("NOT OK",A182)))</formula>
    </cfRule>
  </conditionalFormatting>
  <conditionalFormatting sqref="A52 K52">
    <cfRule type="containsText" dxfId="75" priority="225" operator="containsText" text="NOT OK">
      <formula>NOT(ISERROR(SEARCH("NOT OK",A52)))</formula>
    </cfRule>
  </conditionalFormatting>
  <conditionalFormatting sqref="A78 K78">
    <cfRule type="containsText" dxfId="74" priority="223" operator="containsText" text="NOT OK">
      <formula>NOT(ISERROR(SEARCH("NOT OK",A78)))</formula>
    </cfRule>
  </conditionalFormatting>
  <conditionalFormatting sqref="K130 A130">
    <cfRule type="containsText" dxfId="73" priority="222" operator="containsText" text="NOT OK">
      <formula>NOT(ISERROR(SEARCH("NOT OK",A130)))</formula>
    </cfRule>
  </conditionalFormatting>
  <conditionalFormatting sqref="K156 A156">
    <cfRule type="containsText" dxfId="72" priority="220" operator="containsText" text="NOT OK">
      <formula>NOT(ISERROR(SEARCH("NOT OK",A156)))</formula>
    </cfRule>
  </conditionalFormatting>
  <conditionalFormatting sqref="A208 K208">
    <cfRule type="containsText" dxfId="71" priority="218" operator="containsText" text="NOT OK">
      <formula>NOT(ISERROR(SEARCH("NOT OK",A208)))</formula>
    </cfRule>
  </conditionalFormatting>
  <conditionalFormatting sqref="A234 K234">
    <cfRule type="containsText" dxfId="70" priority="216" operator="containsText" text="NOT OK">
      <formula>NOT(ISERROR(SEARCH("NOT OK",A234)))</formula>
    </cfRule>
  </conditionalFormatting>
  <conditionalFormatting sqref="K43 A43">
    <cfRule type="containsText" dxfId="69" priority="170" operator="containsText" text="NOT OK">
      <formula>NOT(ISERROR(SEARCH("NOT OK",A43)))</formula>
    </cfRule>
  </conditionalFormatting>
  <conditionalFormatting sqref="A43 K43">
    <cfRule type="containsText" dxfId="68" priority="169" operator="containsText" text="NOT OK">
      <formula>NOT(ISERROR(SEARCH("NOT OK",A43)))</formula>
    </cfRule>
  </conditionalFormatting>
  <conditionalFormatting sqref="K121 A121">
    <cfRule type="containsText" dxfId="67" priority="164" operator="containsText" text="NOT OK">
      <formula>NOT(ISERROR(SEARCH("NOT OK",A121)))</formula>
    </cfRule>
  </conditionalFormatting>
  <conditionalFormatting sqref="K69 A69">
    <cfRule type="containsText" dxfId="66" priority="167" operator="containsText" text="NOT OK">
      <formula>NOT(ISERROR(SEARCH("NOT OK",A69)))</formula>
    </cfRule>
  </conditionalFormatting>
  <conditionalFormatting sqref="A69 K69">
    <cfRule type="containsText" dxfId="65" priority="166" operator="containsText" text="NOT OK">
      <formula>NOT(ISERROR(SEARCH("NOT OK",A69)))</formula>
    </cfRule>
  </conditionalFormatting>
  <conditionalFormatting sqref="K147 A147">
    <cfRule type="containsText" dxfId="64" priority="162" operator="containsText" text="NOT OK">
      <formula>NOT(ISERROR(SEARCH("NOT OK",A147)))</formula>
    </cfRule>
  </conditionalFormatting>
  <conditionalFormatting sqref="A199 K199">
    <cfRule type="containsText" dxfId="63" priority="119" operator="containsText" text="NOT OK">
      <formula>NOT(ISERROR(SEARCH("NOT OK",A199)))</formula>
    </cfRule>
  </conditionalFormatting>
  <conditionalFormatting sqref="A225 K225">
    <cfRule type="containsText" dxfId="62" priority="121" operator="containsText" text="NOT OK">
      <formula>NOT(ISERROR(SEARCH("NOT OK",A225)))</formula>
    </cfRule>
  </conditionalFormatting>
  <conditionalFormatting sqref="A47:A49 K47:K49">
    <cfRule type="containsText" dxfId="61" priority="73" operator="containsText" text="NOT OK">
      <formula>NOT(ISERROR(SEARCH("NOT OK",A47)))</formula>
    </cfRule>
  </conditionalFormatting>
  <conditionalFormatting sqref="A73:A75 K73:K75">
    <cfRule type="containsText" dxfId="60" priority="69" operator="containsText" text="NOT OK">
      <formula>NOT(ISERROR(SEARCH("NOT OK",A73)))</formula>
    </cfRule>
  </conditionalFormatting>
  <conditionalFormatting sqref="A125:A127 K125:K127">
    <cfRule type="containsText" dxfId="59" priority="65" operator="containsText" text="NOT OK">
      <formula>NOT(ISERROR(SEARCH("NOT OK",A125)))</formula>
    </cfRule>
  </conditionalFormatting>
  <conditionalFormatting sqref="A151:A153 K151:K153">
    <cfRule type="containsText" dxfId="58" priority="62" operator="containsText" text="NOT OK">
      <formula>NOT(ISERROR(SEARCH("NOT OK",A151)))</formula>
    </cfRule>
  </conditionalFormatting>
  <conditionalFormatting sqref="K203:K205 A203:A205">
    <cfRule type="containsText" dxfId="57" priority="59" operator="containsText" text="NOT OK">
      <formula>NOT(ISERROR(SEARCH("NOT OK",A203)))</formula>
    </cfRule>
  </conditionalFormatting>
  <conditionalFormatting sqref="K229:K231 A229:A231">
    <cfRule type="containsText" dxfId="56" priority="56" operator="containsText" text="NOT OK">
      <formula>NOT(ISERROR(SEARCH("NOT OK",A229)))</formula>
    </cfRule>
  </conditionalFormatting>
  <conditionalFormatting sqref="A14 K14">
    <cfRule type="containsText" dxfId="55" priority="9" operator="containsText" text="NOT OK">
      <formula>NOT(ISERROR(SEARCH("NOT OK",A14)))</formula>
    </cfRule>
  </conditionalFormatting>
  <conditionalFormatting sqref="A40 K40">
    <cfRule type="containsText" dxfId="54" priority="8" operator="containsText" text="NOT OK">
      <formula>NOT(ISERROR(SEARCH("NOT OK",A40)))</formula>
    </cfRule>
  </conditionalFormatting>
  <conditionalFormatting sqref="A66 K66">
    <cfRule type="containsText" dxfId="53" priority="7" operator="containsText" text="NOT OK">
      <formula>NOT(ISERROR(SEARCH("NOT OK",A66)))</formula>
    </cfRule>
  </conditionalFormatting>
  <conditionalFormatting sqref="K92 A92">
    <cfRule type="containsText" dxfId="52" priority="6" operator="containsText" text="NOT OK">
      <formula>NOT(ISERROR(SEARCH("NOT OK",A92)))</formula>
    </cfRule>
  </conditionalFormatting>
  <conditionalFormatting sqref="K118 A118">
    <cfRule type="containsText" dxfId="51" priority="5" operator="containsText" text="NOT OK">
      <formula>NOT(ISERROR(SEARCH("NOT OK",A118)))</formula>
    </cfRule>
  </conditionalFormatting>
  <conditionalFormatting sqref="K144 A144">
    <cfRule type="containsText" dxfId="50" priority="4" operator="containsText" text="NOT OK">
      <formula>NOT(ISERROR(SEARCH("NOT OK",A144)))</formula>
    </cfRule>
  </conditionalFormatting>
  <conditionalFormatting sqref="A170 K170">
    <cfRule type="containsText" dxfId="49" priority="3" operator="containsText" text="NOT OK">
      <formula>NOT(ISERROR(SEARCH("NOT OK",A170)))</formula>
    </cfRule>
  </conditionalFormatting>
  <conditionalFormatting sqref="A196 K196">
    <cfRule type="containsText" dxfId="48" priority="2" operator="containsText" text="NOT OK">
      <formula>NOT(ISERROR(SEARCH("NOT OK",A196)))</formula>
    </cfRule>
  </conditionalFormatting>
  <conditionalFormatting sqref="A222 K222">
    <cfRule type="containsText" dxfId="47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2" min="11" max="22" man="1"/>
    <brk id="163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35"/>
  <sheetViews>
    <sheetView tabSelected="1" topLeftCell="D1" zoomScaleNormal="100" workbookViewId="0">
      <selection activeCell="L247" sqref="L247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1.85546875" style="1" customWidth="1"/>
    <col min="4" max="4" width="12" style="1" customWidth="1"/>
    <col min="5" max="5" width="11.85546875" style="1" customWidth="1"/>
    <col min="6" max="6" width="11.7109375" style="1" customWidth="1"/>
    <col min="7" max="7" width="12.7109375" style="1" customWidth="1"/>
    <col min="8" max="8" width="12.85546875" style="1" customWidth="1"/>
    <col min="9" max="9" width="11.140625" style="2" customWidth="1"/>
    <col min="10" max="10" width="7" style="1" customWidth="1"/>
    <col min="11" max="11" width="7" style="3"/>
    <col min="12" max="12" width="13" style="1" customWidth="1"/>
    <col min="13" max="13" width="12.140625" style="1" customWidth="1"/>
    <col min="14" max="14" width="12.42578125" style="1" customWidth="1"/>
    <col min="15" max="15" width="15" style="1" customWidth="1"/>
    <col min="16" max="17" width="12" style="1" customWidth="1"/>
    <col min="18" max="18" width="12.5703125" style="1" customWidth="1"/>
    <col min="19" max="19" width="12.42578125" style="1" customWidth="1"/>
    <col min="20" max="20" width="14.28515625" style="1" bestFit="1" customWidth="1"/>
    <col min="21" max="21" width="12.7109375" style="1" customWidth="1"/>
    <col min="22" max="22" width="12.140625" style="1" customWidth="1"/>
    <col min="23" max="23" width="13.140625" style="2" customWidth="1"/>
    <col min="24" max="16384" width="7" style="1"/>
  </cols>
  <sheetData>
    <row r="1" spans="1:23" ht="13.5" thickBot="1" x14ac:dyDescent="0.25"/>
    <row r="2" spans="1:23" ht="13.5" thickTop="1" x14ac:dyDescent="0.2">
      <c r="B2" s="741" t="s">
        <v>0</v>
      </c>
      <c r="C2" s="742"/>
      <c r="D2" s="742"/>
      <c r="E2" s="742"/>
      <c r="F2" s="742"/>
      <c r="G2" s="742"/>
      <c r="H2" s="742"/>
      <c r="I2" s="743"/>
      <c r="J2" s="3"/>
      <c r="L2" s="744" t="s">
        <v>1</v>
      </c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6"/>
    </row>
    <row r="3" spans="1:23" ht="13.5" thickBot="1" x14ac:dyDescent="0.25">
      <c r="B3" s="747" t="s">
        <v>46</v>
      </c>
      <c r="C3" s="748"/>
      <c r="D3" s="748"/>
      <c r="E3" s="748"/>
      <c r="F3" s="748"/>
      <c r="G3" s="748"/>
      <c r="H3" s="748"/>
      <c r="I3" s="749"/>
      <c r="J3" s="3"/>
      <c r="L3" s="750" t="s">
        <v>48</v>
      </c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2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3" t="s">
        <v>64</v>
      </c>
      <c r="D5" s="754"/>
      <c r="E5" s="755"/>
      <c r="F5" s="753" t="s">
        <v>65</v>
      </c>
      <c r="G5" s="754"/>
      <c r="H5" s="755"/>
      <c r="I5" s="105" t="s">
        <v>2</v>
      </c>
      <c r="J5" s="3"/>
      <c r="L5" s="11"/>
      <c r="M5" s="756" t="s">
        <v>64</v>
      </c>
      <c r="N5" s="757"/>
      <c r="O5" s="757"/>
      <c r="P5" s="757"/>
      <c r="Q5" s="758"/>
      <c r="R5" s="756" t="s">
        <v>65</v>
      </c>
      <c r="S5" s="757"/>
      <c r="T5" s="757"/>
      <c r="U5" s="757"/>
      <c r="V5" s="758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+'Lcc_BKK+DMK'!C9+Lcc_CNX!C9+Lcc_HDY!C9+Lcc_HKT!C9+Lcc_CEI!C9</f>
        <v>7003</v>
      </c>
      <c r="D9" s="122">
        <f>+'Lcc_BKK+DMK'!D9+Lcc_CNX!D9+Lcc_HDY!D9+Lcc_HKT!D9+Lcc_CEI!D9</f>
        <v>7002</v>
      </c>
      <c r="E9" s="148">
        <f>SUM(C9:D9)</f>
        <v>14005</v>
      </c>
      <c r="F9" s="120">
        <f>+'Lcc_BKK+DMK'!F9+Lcc_CNX!F9+Lcc_HDY!F9+Lcc_HKT!F9+Lcc_CEI!F9</f>
        <v>8507</v>
      </c>
      <c r="G9" s="122">
        <f>+'Lcc_BKK+DMK'!G9+Lcc_CNX!G9+Lcc_HDY!G9+Lcc_HKT!G9+Lcc_CEI!G9</f>
        <v>8486</v>
      </c>
      <c r="H9" s="148">
        <f>SUM(F9:G9)</f>
        <v>16993</v>
      </c>
      <c r="I9" s="123">
        <f>IF(E9=0,0,((H9/E9)-1)*100)</f>
        <v>21.335237415208862</v>
      </c>
      <c r="J9" s="3"/>
      <c r="L9" s="13" t="s">
        <v>10</v>
      </c>
      <c r="M9" s="39">
        <f>'Lcc_BKK+DMK'!M9+Lcc_CNX!M9+Lcc_HDY!M9+Lcc_HKT!M9+Lcc_CEI!M9</f>
        <v>1053089</v>
      </c>
      <c r="N9" s="37">
        <f>'Lcc_BKK+DMK'!N9+Lcc_CNX!N9+Lcc_HDY!N9+Lcc_HKT!N9+Lcc_CEI!N9</f>
        <v>1086223</v>
      </c>
      <c r="O9" s="165">
        <f t="shared" ref="O9:O11" si="0">SUM(M9:N9)</f>
        <v>2139312</v>
      </c>
      <c r="P9" s="140">
        <f>+Lcc_BKK!P9+Lcc_DMK!P9+Lcc_CNX!P9+Lcc_HDY!P9+Lcc_HKT!P9+Lcc_CEI!P9</f>
        <v>3061</v>
      </c>
      <c r="Q9" s="165">
        <f>O9+P9</f>
        <v>2142373</v>
      </c>
      <c r="R9" s="39">
        <f>'Lcc_BKK+DMK'!R9+Lcc_CNX!R9+Lcc_HDY!R9+Lcc_HKT!R9+Lcc_CEI!R9</f>
        <v>1329776</v>
      </c>
      <c r="S9" s="37">
        <f>'Lcc_BKK+DMK'!S9+Lcc_CNX!S9+Lcc_HDY!S9+Lcc_HKT!S9+Lcc_CEI!S9</f>
        <v>1359896</v>
      </c>
      <c r="T9" s="165">
        <f t="shared" ref="T9" si="1">SUM(R9:S9)</f>
        <v>2689672</v>
      </c>
      <c r="U9" s="140">
        <f>+Lcc_BKK!U9+Lcc_DMK!U9+Lcc_CNX!U9+Lcc_HDY!U9+Lcc_HKT!U9+Lcc_CEI!U9</f>
        <v>2359</v>
      </c>
      <c r="V9" s="165">
        <f>T9+U9</f>
        <v>2692031</v>
      </c>
      <c r="W9" s="40">
        <f>IF(Q9=0,0,((V9/Q9)-1)*100)</f>
        <v>25.656503325984794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+'Lcc_BKK+DMK'!C10+Lcc_CNX!C10+Lcc_HDY!C10+Lcc_HKT!C10+Lcc_CEI!C10</f>
        <v>6981</v>
      </c>
      <c r="D10" s="122">
        <f>+'Lcc_BKK+DMK'!D10+Lcc_CNX!D10+Lcc_HDY!D10+Lcc_HKT!D10+Lcc_CEI!D10</f>
        <v>6986</v>
      </c>
      <c r="E10" s="148">
        <f t="shared" ref="E10:E24" si="2">SUM(C10:D10)</f>
        <v>13967</v>
      </c>
      <c r="F10" s="120">
        <f>+'Lcc_BKK+DMK'!F10+Lcc_CNX!F10+Lcc_HDY!F10+Lcc_HKT!F10+Lcc_CEI!F10</f>
        <v>8049</v>
      </c>
      <c r="G10" s="122">
        <f>+'Lcc_BKK+DMK'!G10+Lcc_CNX!G10+Lcc_HDY!G10+Lcc_HKT!G10+Lcc_CEI!G10</f>
        <v>8049</v>
      </c>
      <c r="H10" s="148">
        <f t="shared" ref="H10:H13" si="3">SUM(F10:G10)</f>
        <v>16098</v>
      </c>
      <c r="I10" s="123">
        <f t="shared" ref="I10:I11" si="4">IF(E10=0,0,((H10/E10)-1)*100)</f>
        <v>15.257392425001793</v>
      </c>
      <c r="J10" s="3"/>
      <c r="K10" s="6"/>
      <c r="L10" s="13" t="s">
        <v>11</v>
      </c>
      <c r="M10" s="39">
        <f>'Lcc_BKK+DMK'!M10+Lcc_CNX!M10+Lcc_HDY!M10+Lcc_HKT!M10+Lcc_CEI!M10</f>
        <v>1114720</v>
      </c>
      <c r="N10" s="37">
        <f>'Lcc_BKK+DMK'!N10+Lcc_CNX!N10+Lcc_HDY!N10+Lcc_HKT!N10+Lcc_CEI!N10</f>
        <v>1082887</v>
      </c>
      <c r="O10" s="165">
        <f t="shared" si="0"/>
        <v>2197607</v>
      </c>
      <c r="P10" s="140">
        <f>+Lcc_BKK!P10+Lcc_DMK!P10+Lcc_CNX!P10+Lcc_HDY!P10+Lcc_HKT!P10+Lcc_CEI!P10</f>
        <v>3042</v>
      </c>
      <c r="Q10" s="165">
        <f t="shared" ref="Q10:Q11" si="5">O10+P10</f>
        <v>2200649</v>
      </c>
      <c r="R10" s="39">
        <f>'Lcc_BKK+DMK'!R10+Lcc_CNX!R10+Lcc_HDY!R10+Lcc_HKT!R10+Lcc_CEI!R10</f>
        <v>1322046</v>
      </c>
      <c r="S10" s="37">
        <f>'Lcc_BKK+DMK'!S10+Lcc_CNX!S10+Lcc_HDY!S10+Lcc_HKT!S10+Lcc_CEI!S10</f>
        <v>1310008</v>
      </c>
      <c r="T10" s="165">
        <f t="shared" ref="T10:T11" si="6">SUM(R10:S10)</f>
        <v>2632054</v>
      </c>
      <c r="U10" s="140">
        <f>+Lcc_BKK!U10+Lcc_DMK!U10+Lcc_CNX!U10+Lcc_HDY!U10+Lcc_HKT!U10+Lcc_CEI!U10</f>
        <v>2758</v>
      </c>
      <c r="V10" s="165">
        <f t="shared" ref="V10:V11" si="7">T10+U10</f>
        <v>2634812</v>
      </c>
      <c r="W10" s="40">
        <f t="shared" ref="W10:W11" si="8">IF(Q10=0,0,((V10/Q10)-1)*100)</f>
        <v>19.728861803949659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+'Lcc_BKK+DMK'!C11+Lcc_CNX!C11+Lcc_HDY!C11+Lcc_HKT!C11+Lcc_CEI!C11</f>
        <v>7713</v>
      </c>
      <c r="D11" s="125">
        <f>+'Lcc_BKK+DMK'!D11+Lcc_CNX!D11+Lcc_HDY!D11+Lcc_HKT!D11+Lcc_CEI!D11</f>
        <v>7714</v>
      </c>
      <c r="E11" s="148">
        <f t="shared" si="2"/>
        <v>15427</v>
      </c>
      <c r="F11" s="124">
        <f>+'Lcc_BKK+DMK'!F11+Lcc_CNX!F11+Lcc_HDY!F11+Lcc_HKT!F11+Lcc_CEI!F11</f>
        <v>8480</v>
      </c>
      <c r="G11" s="125">
        <f>+'Lcc_BKK+DMK'!G11+Lcc_CNX!G11+Lcc_HDY!G11+Lcc_HKT!G11+Lcc_CEI!G11</f>
        <v>8467</v>
      </c>
      <c r="H11" s="148">
        <f t="shared" si="3"/>
        <v>16947</v>
      </c>
      <c r="I11" s="123">
        <f t="shared" si="4"/>
        <v>9.8528553834186905</v>
      </c>
      <c r="J11" s="3"/>
      <c r="K11" s="6"/>
      <c r="L11" s="22" t="s">
        <v>12</v>
      </c>
      <c r="M11" s="39">
        <f>'Lcc_BKK+DMK'!M11+Lcc_CNX!M11+Lcc_HDY!M11+Lcc_HKT!M11+Lcc_CEI!M11</f>
        <v>1323306</v>
      </c>
      <c r="N11" s="37">
        <f>'Lcc_BKK+DMK'!N11+Lcc_CNX!N11+Lcc_HDY!N11+Lcc_HKT!N11+Lcc_CEI!N11</f>
        <v>1294064</v>
      </c>
      <c r="O11" s="165">
        <f t="shared" si="0"/>
        <v>2617370</v>
      </c>
      <c r="P11" s="140">
        <f>+Lcc_BKK!P11+Lcc_DMK!P11+Lcc_CNX!P11+Lcc_HDY!P11+Lcc_HKT!P11+Lcc_CEI!P11</f>
        <v>7846</v>
      </c>
      <c r="Q11" s="165">
        <f t="shared" si="5"/>
        <v>2625216</v>
      </c>
      <c r="R11" s="39">
        <f>'Lcc_BKK+DMK'!R11+Lcc_CNX!R11+Lcc_HDY!R11+Lcc_HKT!R11+Lcc_CEI!R11</f>
        <v>1462785</v>
      </c>
      <c r="S11" s="37">
        <f>'Lcc_BKK+DMK'!S11+Lcc_CNX!S11+Lcc_HDY!S11+Lcc_HKT!S11+Lcc_CEI!S11</f>
        <v>1439433</v>
      </c>
      <c r="T11" s="165">
        <f t="shared" si="6"/>
        <v>2902218</v>
      </c>
      <c r="U11" s="140">
        <f>+Lcc_BKK!U11+Lcc_DMK!U11+Lcc_CNX!U11+Lcc_HDY!U11+Lcc_HKT!U11+Lcc_CEI!U11</f>
        <v>4088</v>
      </c>
      <c r="V11" s="165">
        <f t="shared" si="7"/>
        <v>2906306</v>
      </c>
      <c r="W11" s="40">
        <f t="shared" si="8"/>
        <v>10.707309417586973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9">+C9+C10+C11</f>
        <v>21697</v>
      </c>
      <c r="D12" s="129">
        <f t="shared" si="9"/>
        <v>21702</v>
      </c>
      <c r="E12" s="151">
        <f t="shared" si="2"/>
        <v>43399</v>
      </c>
      <c r="F12" s="127">
        <f t="shared" si="9"/>
        <v>25036</v>
      </c>
      <c r="G12" s="129">
        <f t="shared" si="9"/>
        <v>25002</v>
      </c>
      <c r="H12" s="151">
        <f t="shared" si="3"/>
        <v>50038</v>
      </c>
      <c r="I12" s="130">
        <f t="shared" ref="I12:I13" si="10">IF(E12=0,0,((H12/E12)-1)*100)</f>
        <v>15.297587502016174</v>
      </c>
      <c r="J12" s="3"/>
      <c r="L12" s="41" t="s">
        <v>57</v>
      </c>
      <c r="M12" s="45">
        <f t="shared" ref="M12:Q12" si="11">+M9+M10+M11</f>
        <v>3491115</v>
      </c>
      <c r="N12" s="43">
        <f t="shared" si="11"/>
        <v>3463174</v>
      </c>
      <c r="O12" s="166">
        <f t="shared" si="11"/>
        <v>6954289</v>
      </c>
      <c r="P12" s="43">
        <f t="shared" si="11"/>
        <v>13949</v>
      </c>
      <c r="Q12" s="166">
        <f t="shared" si="11"/>
        <v>6968238</v>
      </c>
      <c r="R12" s="45">
        <f t="shared" ref="R12:V12" si="12">+R9+R10+R11</f>
        <v>4114607</v>
      </c>
      <c r="S12" s="43">
        <f t="shared" si="12"/>
        <v>4109337</v>
      </c>
      <c r="T12" s="166">
        <f t="shared" si="12"/>
        <v>8223944</v>
      </c>
      <c r="U12" s="43">
        <f t="shared" si="12"/>
        <v>9205</v>
      </c>
      <c r="V12" s="166">
        <f t="shared" si="12"/>
        <v>8233149</v>
      </c>
      <c r="W12" s="46">
        <f t="shared" ref="W12:W13" si="13">IF(Q12=0,0,((V12/Q12)-1)*100)</f>
        <v>18.152522918993299</v>
      </c>
    </row>
    <row r="13" spans="1:23" ht="14.25" thickTop="1" thickBot="1" x14ac:dyDescent="0.25">
      <c r="A13" s="3" t="str">
        <f t="shared" ref="A13:A65" si="14">IF(ISERROR(F13/G13)," ",IF(F13/G13&gt;0.5,IF(F13/G13&lt;1.5," ","NOT OK"),"NOT OK"))</f>
        <v xml:space="preserve"> </v>
      </c>
      <c r="B13" s="106" t="s">
        <v>13</v>
      </c>
      <c r="C13" s="120">
        <f>+'Lcc_BKK+DMK'!C13+Lcc_CNX!C13+Lcc_HDY!C13+Lcc_HKT!C13+Lcc_CEI!C13</f>
        <v>8074</v>
      </c>
      <c r="D13" s="122">
        <f>+'Lcc_BKK+DMK'!D13+Lcc_CNX!D13+Lcc_HDY!D13+Lcc_HKT!D13+Lcc_CEI!D13</f>
        <v>8072</v>
      </c>
      <c r="E13" s="148">
        <f t="shared" si="2"/>
        <v>16146</v>
      </c>
      <c r="F13" s="120">
        <f>+'Lcc_BKK+DMK'!F13+Lcc_CNX!F13+Lcc_HDY!F13+Lcc_HKT!F13+Lcc_CEI!F13</f>
        <v>8713</v>
      </c>
      <c r="G13" s="122">
        <f>+'Lcc_BKK+DMK'!G13+Lcc_CNX!G13+Lcc_HDY!G13+Lcc_HKT!G13+Lcc_CEI!G13</f>
        <v>8726</v>
      </c>
      <c r="H13" s="148">
        <f t="shared" si="3"/>
        <v>17439</v>
      </c>
      <c r="I13" s="123">
        <f t="shared" si="10"/>
        <v>8.0081753994797555</v>
      </c>
      <c r="J13" s="3"/>
      <c r="L13" s="13" t="s">
        <v>13</v>
      </c>
      <c r="M13" s="39">
        <f>'Lcc_BKK+DMK'!M13+Lcc_CNX!M13+Lcc_HDY!M13+Lcc_HKT!M13+Lcc_CEI!M13</f>
        <v>1372725</v>
      </c>
      <c r="N13" s="37">
        <f>'Lcc_BKK+DMK'!N13+Lcc_CNX!N13+Lcc_HDY!N13+Lcc_HKT!N13+Lcc_CEI!N13</f>
        <v>1373084</v>
      </c>
      <c r="O13" s="268">
        <f t="shared" ref="O13" si="15">SUM(M13:N13)</f>
        <v>2745809</v>
      </c>
      <c r="P13" s="140">
        <f>+Lcc_BKK!P13+Lcc_DMK!P13+Lcc_CNX!P13+Lcc_HDY!P13+Lcc_HKT!P13+Lcc_CEI!P13</f>
        <v>4095</v>
      </c>
      <c r="Q13" s="165">
        <f t="shared" ref="Q13" si="16">O13+P13</f>
        <v>2749904</v>
      </c>
      <c r="R13" s="39">
        <f>'Lcc_BKK+DMK'!R13+Lcc_CNX!R13+Lcc_HDY!R13+Lcc_HKT!R13+Lcc_CEI!R13</f>
        <v>1429597</v>
      </c>
      <c r="S13" s="498">
        <f>'Lcc_BKK+DMK'!S13+Lcc_CNX!S13+Lcc_HDY!S13+Lcc_HKT!S13+Lcc_CEI!S13</f>
        <v>1477646</v>
      </c>
      <c r="T13" s="165">
        <f t="shared" ref="T13" si="17">SUM(R13:S13)</f>
        <v>2907243</v>
      </c>
      <c r="U13" s="140">
        <f>+Lcc_BKK!U13+Lcc_DMK!U13+Lcc_CNX!U13+Lcc_HDY!U13+Lcc_HKT!U13+Lcc_CEI!U13</f>
        <v>3791</v>
      </c>
      <c r="V13" s="165">
        <f t="shared" ref="V13" si="18">T13+U13</f>
        <v>2911034</v>
      </c>
      <c r="W13" s="40">
        <f t="shared" si="13"/>
        <v>5.8594772762976532</v>
      </c>
    </row>
    <row r="14" spans="1:23" ht="14.25" thickTop="1" thickBot="1" x14ac:dyDescent="0.25">
      <c r="A14" s="3" t="str">
        <f>IF(ISERROR(F14/G14)," ",IF(F14/G14&gt;0.5,IF(F14/G14&lt;1.5," ","NOT OK"),"NOT OK"))</f>
        <v xml:space="preserve"> </v>
      </c>
      <c r="B14" s="126" t="s">
        <v>66</v>
      </c>
      <c r="C14" s="127">
        <f>+C12+C13</f>
        <v>29771</v>
      </c>
      <c r="D14" s="129">
        <f t="shared" ref="D14:H14" si="19">+D12+D13</f>
        <v>29774</v>
      </c>
      <c r="E14" s="151">
        <f t="shared" si="19"/>
        <v>59545</v>
      </c>
      <c r="F14" s="127">
        <f t="shared" si="19"/>
        <v>33749</v>
      </c>
      <c r="G14" s="129">
        <f t="shared" si="19"/>
        <v>33728</v>
      </c>
      <c r="H14" s="151">
        <f t="shared" si="19"/>
        <v>67477</v>
      </c>
      <c r="I14" s="130">
        <f t="shared" ref="I14" si="20">IF(E14=0,0,((H14/E14)-1)*100)</f>
        <v>13.321017717692495</v>
      </c>
      <c r="J14" s="3"/>
      <c r="L14" s="41" t="s">
        <v>66</v>
      </c>
      <c r="M14" s="45">
        <f>+M12+M13</f>
        <v>4863840</v>
      </c>
      <c r="N14" s="43">
        <f t="shared" ref="N14:V14" si="21">+N12+N13</f>
        <v>4836258</v>
      </c>
      <c r="O14" s="166">
        <f t="shared" si="21"/>
        <v>9700098</v>
      </c>
      <c r="P14" s="43">
        <f t="shared" si="21"/>
        <v>18044</v>
      </c>
      <c r="Q14" s="166">
        <f t="shared" si="21"/>
        <v>9718142</v>
      </c>
      <c r="R14" s="45">
        <f t="shared" si="21"/>
        <v>5544204</v>
      </c>
      <c r="S14" s="43">
        <f t="shared" si="21"/>
        <v>5586983</v>
      </c>
      <c r="T14" s="166">
        <f t="shared" si="21"/>
        <v>11131187</v>
      </c>
      <c r="U14" s="43">
        <f t="shared" si="21"/>
        <v>12996</v>
      </c>
      <c r="V14" s="166">
        <f t="shared" si="21"/>
        <v>11144183</v>
      </c>
      <c r="W14" s="46">
        <f t="shared" ref="W14" si="22">IF(Q14=0,0,((V14/Q14)-1)*100)</f>
        <v>14.674008673674454</v>
      </c>
    </row>
    <row r="15" spans="1:23" ht="13.5" thickTop="1" x14ac:dyDescent="0.2">
      <c r="A15" s="3" t="str">
        <f>IF(ISERROR(F15/G15)," ",IF(F15/G15&gt;0.5,IF(F15/G15&lt;1.5," ","NOT OK"),"NOT OK"))</f>
        <v xml:space="preserve"> </v>
      </c>
      <c r="B15" s="106" t="s">
        <v>14</v>
      </c>
      <c r="C15" s="120">
        <f>+'Lcc_BKK+DMK'!C15+Lcc_CNX!C15+Lcc_HDY!C15+Lcc_HKT!C15+Lcc_CEI!C15</f>
        <v>7517</v>
      </c>
      <c r="D15" s="122">
        <f>+'Lcc_BKK+DMK'!D15+Lcc_CNX!D15+Lcc_HDY!D15+Lcc_HKT!D15+Lcc_CEI!D15</f>
        <v>7522</v>
      </c>
      <c r="E15" s="148">
        <f>SUM(C15:D15)</f>
        <v>15039</v>
      </c>
      <c r="F15" s="120"/>
      <c r="G15" s="122"/>
      <c r="H15" s="148"/>
      <c r="I15" s="123"/>
      <c r="J15" s="3"/>
      <c r="L15" s="13" t="s">
        <v>14</v>
      </c>
      <c r="M15" s="39">
        <f>'Lcc_BKK+DMK'!M15+Lcc_CNX!M15+Lcc_HDY!M15+Lcc_HKT!M15+Lcc_CEI!M15</f>
        <v>1268493</v>
      </c>
      <c r="N15" s="37">
        <f>'Lcc_BKK+DMK'!N15+Lcc_CNX!N15+Lcc_HDY!N15+Lcc_HKT!N15+Lcc_CEI!N15</f>
        <v>1321612</v>
      </c>
      <c r="O15" s="165">
        <f>SUM(M15:N15)</f>
        <v>2590105</v>
      </c>
      <c r="P15" s="140">
        <f>+Lcc_BKK!P15+Lcc_DMK!P15+Lcc_CNX!P15+Lcc_HDY!P15+Lcc_HKT!P15+Lcc_CEI!P15</f>
        <v>4115</v>
      </c>
      <c r="Q15" s="165">
        <f>O15+P15</f>
        <v>2594220</v>
      </c>
      <c r="R15" s="37"/>
      <c r="S15" s="471"/>
      <c r="T15" s="168"/>
      <c r="U15" s="140"/>
      <c r="V15" s="165"/>
      <c r="W15" s="40"/>
    </row>
    <row r="16" spans="1:23" ht="13.5" thickBot="1" x14ac:dyDescent="0.25">
      <c r="A16" s="7" t="str">
        <f>IF(ISERROR(F16/G16)," ",IF(F16/G16&gt;0.5,IF(F16/G16&lt;1.5," ","NOT OK"),"NOT OK"))</f>
        <v xml:space="preserve"> </v>
      </c>
      <c r="B16" s="106" t="s">
        <v>15</v>
      </c>
      <c r="C16" s="120">
        <f>+'Lcc_BKK+DMK'!C16+Lcc_CNX!C16+Lcc_HDY!C16+Lcc_HKT!C16+Lcc_CEI!C16</f>
        <v>8191</v>
      </c>
      <c r="D16" s="122">
        <f>'Lcc_BKK+DMK'!D16+Lcc_CNX!D16+Lcc_HDY!D16+Lcc_HKT!D16+Lcc_CEI!D16</f>
        <v>8189</v>
      </c>
      <c r="E16" s="148">
        <f>SUM(C16:D16)</f>
        <v>16380</v>
      </c>
      <c r="F16" s="120"/>
      <c r="G16" s="122"/>
      <c r="H16" s="148"/>
      <c r="I16" s="123"/>
      <c r="J16" s="7"/>
      <c r="L16" s="13" t="s">
        <v>15</v>
      </c>
      <c r="M16" s="39">
        <f>'Lcc_BKK+DMK'!M16+Lcc_CNX!M16+Lcc_HDY!M16+Lcc_HKT!M16+Lcc_CEI!M16</f>
        <v>1354268</v>
      </c>
      <c r="N16" s="37">
        <f>'Lcc_BKK+DMK'!N16+Lcc_CNX!N16+Lcc_HDY!N16+Lcc_HKT!N16+Lcc_CEI!N16</f>
        <v>1403358</v>
      </c>
      <c r="O16" s="165">
        <f t="shared" ref="O16" si="23">SUM(M16:N16)</f>
        <v>2757626</v>
      </c>
      <c r="P16" s="140">
        <f>+Lcc_BKK!P16+Lcc_DMK!P16+Lcc_CNX!P16+Lcc_HDY!P16+Lcc_HKT!P16+Lcc_CEI!P16</f>
        <v>6156</v>
      </c>
      <c r="Q16" s="165">
        <f>O16+P16</f>
        <v>2763782</v>
      </c>
      <c r="R16" s="37"/>
      <c r="S16" s="471"/>
      <c r="T16" s="478"/>
      <c r="U16" s="484"/>
      <c r="V16" s="165"/>
      <c r="W16" s="40"/>
    </row>
    <row r="17" spans="1:23" ht="14.25" thickTop="1" thickBot="1" x14ac:dyDescent="0.25">
      <c r="A17" s="3" t="str">
        <f>IF(ISERROR(F17/G17)," ",IF(F17/G17&gt;0.5,IF(F17/G17&lt;1.5," ","NOT OK"),"NOT OK"))</f>
        <v xml:space="preserve"> </v>
      </c>
      <c r="B17" s="126" t="s">
        <v>61</v>
      </c>
      <c r="C17" s="127">
        <f>+C13+C15+C16</f>
        <v>23782</v>
      </c>
      <c r="D17" s="129">
        <f t="shared" ref="D17:E17" si="24">+D13+D15+D16</f>
        <v>23783</v>
      </c>
      <c r="E17" s="151">
        <f t="shared" si="24"/>
        <v>47565</v>
      </c>
      <c r="F17" s="127"/>
      <c r="G17" s="129"/>
      <c r="H17" s="151"/>
      <c r="I17" s="130"/>
      <c r="J17" s="3"/>
      <c r="L17" s="41" t="s">
        <v>61</v>
      </c>
      <c r="M17" s="45">
        <f>+M13+M15+M16</f>
        <v>3995486</v>
      </c>
      <c r="N17" s="43">
        <f t="shared" ref="N17:Q17" si="25">+N13+N15+N16</f>
        <v>4098054</v>
      </c>
      <c r="O17" s="166">
        <f t="shared" si="25"/>
        <v>8093540</v>
      </c>
      <c r="P17" s="43">
        <f t="shared" si="25"/>
        <v>14366</v>
      </c>
      <c r="Q17" s="166">
        <f t="shared" si="25"/>
        <v>8107906</v>
      </c>
      <c r="R17" s="43"/>
      <c r="S17" s="472"/>
      <c r="T17" s="479"/>
      <c r="U17" s="485"/>
      <c r="V17" s="166"/>
      <c r="W17" s="46"/>
    </row>
    <row r="18" spans="1:23" ht="13.5" thickTop="1" x14ac:dyDescent="0.2">
      <c r="A18" s="3" t="str">
        <f t="shared" ref="A18" si="26">IF(ISERROR(F18/G18)," ",IF(F18/G18&gt;0.5,IF(F18/G18&lt;1.5," ","NOT OK"),"NOT OK"))</f>
        <v xml:space="preserve"> </v>
      </c>
      <c r="B18" s="106" t="s">
        <v>16</v>
      </c>
      <c r="C18" s="120">
        <f>+'Lcc_BKK+DMK'!C18+Lcc_CNX!C18+Lcc_HDY!C18+Lcc_HKT!C18+Lcc_CEI!C18</f>
        <v>7786</v>
      </c>
      <c r="D18" s="122">
        <f>'Lcc_BKK+DMK'!D18+Lcc_CNX!D18+Lcc_HDY!D18+Lcc_HKT!D18+Lcc_CEI!D18</f>
        <v>7775</v>
      </c>
      <c r="E18" s="148">
        <f t="shared" si="2"/>
        <v>15561</v>
      </c>
      <c r="F18" s="120"/>
      <c r="G18" s="122"/>
      <c r="H18" s="148"/>
      <c r="I18" s="123"/>
      <c r="J18" s="7"/>
      <c r="L18" s="13" t="s">
        <v>16</v>
      </c>
      <c r="M18" s="39">
        <f>'Lcc_BKK+DMK'!M18+Lcc_CNX!M18+Lcc_HDY!M18+Lcc_HKT!M18+Lcc_CEI!M18</f>
        <v>1313715</v>
      </c>
      <c r="N18" s="37">
        <f>'Lcc_BKK+DMK'!N18+Lcc_CNX!N18+Lcc_HDY!N18+Lcc_HKT!N18+Lcc_CEI!N18</f>
        <v>1295842</v>
      </c>
      <c r="O18" s="165">
        <f>SUM(M18:N18)</f>
        <v>2609557</v>
      </c>
      <c r="P18" s="140">
        <f>+Lcc_BKK!P18+Lcc_DMK!P18+Lcc_CNX!P18+Lcc_HDY!P18+Lcc_HKT!P18+Lcc_CEI!P18</f>
        <v>3471</v>
      </c>
      <c r="Q18" s="165">
        <f>O18+P18</f>
        <v>2613028</v>
      </c>
      <c r="R18" s="37"/>
      <c r="S18" s="471"/>
      <c r="T18" s="478"/>
      <c r="U18" s="484"/>
      <c r="V18" s="165"/>
      <c r="W18" s="40"/>
    </row>
    <row r="19" spans="1:23" x14ac:dyDescent="0.2">
      <c r="A19" s="3" t="str">
        <f t="shared" ref="A19" si="27">IF(ISERROR(F19/G19)," ",IF(F19/G19&gt;0.5,IF(F19/G19&lt;1.5," ","NOT OK"),"NOT OK"))</f>
        <v xml:space="preserve"> </v>
      </c>
      <c r="B19" s="106" t="s">
        <v>17</v>
      </c>
      <c r="C19" s="120">
        <f>+'Lcc_BKK+DMK'!C19+Lcc_CNX!C19+Lcc_HDY!C19+Lcc_HKT!C19+Lcc_CEI!C19</f>
        <v>7965</v>
      </c>
      <c r="D19" s="122">
        <f>'Lcc_BKK+DMK'!D19+Lcc_CNX!D19+Lcc_HDY!D19+Lcc_HKT!D19+Lcc_CEI!D19</f>
        <v>7966</v>
      </c>
      <c r="E19" s="148">
        <f>SUM(C19:D19)</f>
        <v>15931</v>
      </c>
      <c r="F19" s="120"/>
      <c r="G19" s="122"/>
      <c r="H19" s="148"/>
      <c r="I19" s="123"/>
      <c r="L19" s="13" t="s">
        <v>17</v>
      </c>
      <c r="M19" s="39">
        <f>'Lcc_BKK+DMK'!M19+Lcc_CNX!M19+Lcc_HDY!M19+Lcc_HKT!M19+Lcc_CEI!M19</f>
        <v>1206819</v>
      </c>
      <c r="N19" s="37">
        <f>'Lcc_BKK+DMK'!N19+Lcc_CNX!N19+Lcc_HDY!N19+Lcc_HKT!N19+Lcc_CEI!N19</f>
        <v>1237201</v>
      </c>
      <c r="O19" s="165">
        <f t="shared" ref="O19" si="28">SUM(M19:N19)</f>
        <v>2444020</v>
      </c>
      <c r="P19" s="140">
        <f>+Lcc_BKK!P19+Lcc_DMK!P19+Lcc_CNX!P19+Lcc_HDY!P19+Lcc_HKT!P19+Lcc_CEI!P19</f>
        <v>3802</v>
      </c>
      <c r="Q19" s="165">
        <f t="shared" ref="Q19" si="29">O19+P19</f>
        <v>2447822</v>
      </c>
      <c r="R19" s="37"/>
      <c r="S19" s="471"/>
      <c r="T19" s="478"/>
      <c r="U19" s="484"/>
      <c r="V19" s="165"/>
      <c r="W19" s="40"/>
    </row>
    <row r="20" spans="1:23" ht="13.5" thickBot="1" x14ac:dyDescent="0.25">
      <c r="A20" s="8" t="str">
        <f>IF(ISERROR(F20/G20)," ",IF(F20/G20&gt;0.5,IF(F20/G20&lt;1.5," ","NOT OK"),"NOT OK"))</f>
        <v xml:space="preserve"> </v>
      </c>
      <c r="B20" s="106" t="s">
        <v>18</v>
      </c>
      <c r="C20" s="120">
        <f>+'Lcc_BKK+DMK'!C20+Lcc_CNX!C20+Lcc_HDY!C20+Lcc_HKT!C20+Lcc_CEI!C20</f>
        <v>7910</v>
      </c>
      <c r="D20" s="122">
        <f>'Lcc_BKK+DMK'!D20+Lcc_CNX!D20+Lcc_HDY!D20+Lcc_HKT!D20+Lcc_CEI!D20</f>
        <v>7897</v>
      </c>
      <c r="E20" s="148">
        <f>SUM(C20:D20)</f>
        <v>15807</v>
      </c>
      <c r="F20" s="120"/>
      <c r="G20" s="122"/>
      <c r="H20" s="148"/>
      <c r="I20" s="123"/>
      <c r="J20" s="8"/>
      <c r="L20" s="13" t="s">
        <v>18</v>
      </c>
      <c r="M20" s="39">
        <f>'Lcc_BKK+DMK'!M20+Lcc_CNX!M20+Lcc_HDY!M20+Lcc_HKT!M20+Lcc_CEI!M20</f>
        <v>1247361</v>
      </c>
      <c r="N20" s="37">
        <f>'Lcc_BKK+DMK'!N20+Lcc_CNX!N20+Lcc_HDY!N20+Lcc_HKT!N20+Lcc_CEI!N20</f>
        <v>1239820</v>
      </c>
      <c r="O20" s="165">
        <f>SUM(M20:N20)</f>
        <v>2487181</v>
      </c>
      <c r="P20" s="140">
        <f>+Lcc_BKK!P20+Lcc_DMK!P20+Lcc_CNX!P20+Lcc_HDY!P20+Lcc_HKT!P20+Lcc_CEI!P20</f>
        <v>2180</v>
      </c>
      <c r="Q20" s="165">
        <f>O20+P20</f>
        <v>2489361</v>
      </c>
      <c r="R20" s="37"/>
      <c r="S20" s="471"/>
      <c r="T20" s="478"/>
      <c r="U20" s="484"/>
      <c r="V20" s="165"/>
      <c r="W20" s="40"/>
    </row>
    <row r="21" spans="1:23" ht="15.75" customHeight="1" thickTop="1" thickBot="1" x14ac:dyDescent="0.25">
      <c r="A21" s="9" t="str">
        <f>IF(ISERROR(F21/G21)," ",IF(F21/G21&gt;0.5,IF(F21/G21&lt;1.5," ","NOT OK"),"NOT OK"))</f>
        <v xml:space="preserve"> </v>
      </c>
      <c r="B21" s="133" t="s">
        <v>19</v>
      </c>
      <c r="C21" s="127">
        <f>+C18+C19+C20</f>
        <v>23661</v>
      </c>
      <c r="D21" s="135">
        <f t="shared" ref="D21:E21" si="30">+D18+D19+D20</f>
        <v>23638</v>
      </c>
      <c r="E21" s="149">
        <f t="shared" si="30"/>
        <v>47299</v>
      </c>
      <c r="F21" s="127"/>
      <c r="G21" s="135"/>
      <c r="H21" s="149"/>
      <c r="I21" s="130"/>
      <c r="J21" s="9"/>
      <c r="K21" s="10"/>
      <c r="L21" s="47" t="s">
        <v>19</v>
      </c>
      <c r="M21" s="48">
        <f>+M18+M19+M20</f>
        <v>3767895</v>
      </c>
      <c r="N21" s="49">
        <f t="shared" ref="N21:Q21" si="31">+N18+N19+N20</f>
        <v>3772863</v>
      </c>
      <c r="O21" s="167">
        <f t="shared" si="31"/>
        <v>7540758</v>
      </c>
      <c r="P21" s="49">
        <f t="shared" si="31"/>
        <v>9453</v>
      </c>
      <c r="Q21" s="167">
        <f t="shared" si="31"/>
        <v>7550211</v>
      </c>
      <c r="R21" s="49"/>
      <c r="S21" s="473"/>
      <c r="T21" s="480"/>
      <c r="U21" s="486"/>
      <c r="V21" s="167"/>
      <c r="W21" s="50"/>
    </row>
    <row r="22" spans="1:23" ht="13.5" thickTop="1" x14ac:dyDescent="0.2">
      <c r="A22" s="3" t="str">
        <f>IF(ISERROR(F22/G22)," ",IF(F22/G22&gt;0.5,IF(F22/G22&lt;1.5," ","NOT OK"),"NOT OK"))</f>
        <v xml:space="preserve"> </v>
      </c>
      <c r="B22" s="106" t="s">
        <v>20</v>
      </c>
      <c r="C22" s="120">
        <f>+'Lcc_BKK+DMK'!C22+Lcc_CNX!C22+Lcc_HDY!C22+Lcc_HKT!C22+Lcc_CEI!C22</f>
        <v>8410</v>
      </c>
      <c r="D22" s="122">
        <f>'Lcc_BKK+DMK'!D22+Lcc_CNX!D22+Lcc_HDY!D22+Lcc_HKT!D22+Lcc_CEI!D22</f>
        <v>8410</v>
      </c>
      <c r="E22" s="148">
        <f>SUM(C22:D22)</f>
        <v>16820</v>
      </c>
      <c r="F22" s="120"/>
      <c r="G22" s="122"/>
      <c r="H22" s="148"/>
      <c r="I22" s="123"/>
      <c r="J22" s="3"/>
      <c r="L22" s="13" t="s">
        <v>21</v>
      </c>
      <c r="M22" s="39">
        <f>'Lcc_BKK+DMK'!M22+Lcc_CNX!M22+Lcc_HDY!M22+Lcc_HKT!M22+Lcc_CEI!M22</f>
        <v>1363832</v>
      </c>
      <c r="N22" s="37">
        <f>'Lcc_BKK+DMK'!N22+Lcc_CNX!N22+Lcc_HDY!N22+Lcc_HKT!N22+Lcc_CEI!N22</f>
        <v>1356733</v>
      </c>
      <c r="O22" s="165">
        <f>SUM(M22:N22)</f>
        <v>2720565</v>
      </c>
      <c r="P22" s="140">
        <f>+Lcc_BKK!P22+Lcc_DMK!P22+Lcc_CNX!P22+Lcc_HDY!P22+Lcc_HKT!P22+Lcc_CEI!P22</f>
        <v>2310</v>
      </c>
      <c r="Q22" s="165">
        <f>O22+P22</f>
        <v>2722875</v>
      </c>
      <c r="R22" s="37"/>
      <c r="S22" s="471"/>
      <c r="T22" s="478"/>
      <c r="U22" s="484"/>
      <c r="V22" s="165"/>
      <c r="W22" s="40"/>
    </row>
    <row r="23" spans="1:23" x14ac:dyDescent="0.2">
      <c r="A23" s="3" t="str">
        <f t="shared" ref="A23" si="32">IF(ISERROR(F23/G23)," ",IF(F23/G23&gt;0.5,IF(F23/G23&lt;1.5," ","NOT OK"),"NOT OK"))</f>
        <v xml:space="preserve"> </v>
      </c>
      <c r="B23" s="106" t="s">
        <v>22</v>
      </c>
      <c r="C23" s="120">
        <f>+'Lcc_BKK+DMK'!C23+Lcc_CNX!C23+Lcc_HDY!C23+Lcc_HKT!C23+Lcc_CEI!C23</f>
        <v>8666</v>
      </c>
      <c r="D23" s="122">
        <f>'Lcc_BKK+DMK'!D23+Lcc_CNX!D23+Lcc_HDY!D23+Lcc_HKT!D23+Lcc_CEI!D23</f>
        <v>8637</v>
      </c>
      <c r="E23" s="148">
        <f>SUM(C23:D23)</f>
        <v>17303</v>
      </c>
      <c r="F23" s="120"/>
      <c r="G23" s="122"/>
      <c r="H23" s="148"/>
      <c r="I23" s="123"/>
      <c r="J23" s="3"/>
      <c r="L23" s="13" t="s">
        <v>22</v>
      </c>
      <c r="M23" s="39">
        <f>'Lcc_BKK+DMK'!M23+Lcc_CNX!M23+Lcc_HDY!M23+Lcc_HKT!M23+Lcc_CEI!M23</f>
        <v>1409550</v>
      </c>
      <c r="N23" s="37">
        <f>'Lcc_BKK+DMK'!N23+Lcc_CNX!N23+Lcc_HDY!N23+Lcc_HKT!N23+Lcc_CEI!N23</f>
        <v>1419235</v>
      </c>
      <c r="O23" s="165">
        <f>SUM(M23:N23)</f>
        <v>2828785</v>
      </c>
      <c r="P23" s="140">
        <f>+Lcc_BKK!P23+Lcc_DMK!P23+Lcc_CNX!P23+Lcc_HDY!P23+Lcc_HKT!P23+Lcc_CEI!P23</f>
        <v>4395</v>
      </c>
      <c r="Q23" s="165">
        <f>O23+P23</f>
        <v>2833180</v>
      </c>
      <c r="R23" s="37"/>
      <c r="S23" s="471"/>
      <c r="T23" s="478"/>
      <c r="U23" s="484"/>
      <c r="V23" s="165"/>
      <c r="W23" s="40"/>
    </row>
    <row r="24" spans="1:23" ht="13.5" thickBot="1" x14ac:dyDescent="0.25">
      <c r="A24" s="3" t="str">
        <f t="shared" ref="A24:A26" si="33">IF(ISERROR(F24/G24)," ",IF(F24/G24&gt;0.5,IF(F24/G24&lt;1.5," ","NOT OK"),"NOT OK"))</f>
        <v xml:space="preserve"> </v>
      </c>
      <c r="B24" s="106" t="s">
        <v>23</v>
      </c>
      <c r="C24" s="120">
        <f>+'Lcc_BKK+DMK'!C24+Lcc_CNX!C24+Lcc_HDY!C24+Lcc_HKT!C24+Lcc_CEI!C24</f>
        <v>8256</v>
      </c>
      <c r="D24" s="122">
        <f>'Lcc_BKK+DMK'!D24+Lcc_CNX!D24+Lcc_HDY!D24+Lcc_HKT!D24+Lcc_CEI!D24</f>
        <v>8265</v>
      </c>
      <c r="E24" s="148">
        <f t="shared" si="2"/>
        <v>16521</v>
      </c>
      <c r="F24" s="120"/>
      <c r="G24" s="122"/>
      <c r="H24" s="148"/>
      <c r="I24" s="123"/>
      <c r="J24" s="3"/>
      <c r="L24" s="13" t="s">
        <v>23</v>
      </c>
      <c r="M24" s="39">
        <f>'Lcc_BKK+DMK'!M24+Lcc_CNX!M24+Lcc_HDY!M24+Lcc_HKT!M24+Lcc_CEI!M24</f>
        <v>1243137</v>
      </c>
      <c r="N24" s="37">
        <f>'Lcc_BKK+DMK'!N24+Lcc_CNX!N24+Lcc_HDY!N24+Lcc_HKT!N24+Lcc_CEI!N24</f>
        <v>1260697</v>
      </c>
      <c r="O24" s="165">
        <f t="shared" ref="O24" si="34">SUM(M24:N24)</f>
        <v>2503834</v>
      </c>
      <c r="P24" s="140">
        <f>+Lcc_BKK!P24+Lcc_DMK!P24+Lcc_CNX!P24+Lcc_HDY!P24+Lcc_HKT!P24+Lcc_CEI!P24</f>
        <v>3427</v>
      </c>
      <c r="Q24" s="165">
        <f t="shared" ref="Q24" si="35">O24+P24</f>
        <v>2507261</v>
      </c>
      <c r="R24" s="37"/>
      <c r="S24" s="471"/>
      <c r="T24" s="478"/>
      <c r="U24" s="484"/>
      <c r="V24" s="165"/>
      <c r="W24" s="40"/>
    </row>
    <row r="25" spans="1:23" ht="14.25" thickTop="1" thickBot="1" x14ac:dyDescent="0.25">
      <c r="A25" s="3" t="str">
        <f t="shared" si="33"/>
        <v xml:space="preserve"> </v>
      </c>
      <c r="B25" s="126" t="s">
        <v>40</v>
      </c>
      <c r="C25" s="127">
        <f>+C22+C23+C24</f>
        <v>25332</v>
      </c>
      <c r="D25" s="127">
        <f t="shared" ref="D25:E25" si="36">+D22+D23+D24</f>
        <v>25312</v>
      </c>
      <c r="E25" s="127">
        <f t="shared" si="36"/>
        <v>50644</v>
      </c>
      <c r="F25" s="127"/>
      <c r="G25" s="127"/>
      <c r="H25" s="127"/>
      <c r="I25" s="130"/>
      <c r="J25" s="3"/>
      <c r="L25" s="470" t="s">
        <v>40</v>
      </c>
      <c r="M25" s="45">
        <f t="shared" ref="M25:Q25" si="37">+M22+M23+M24</f>
        <v>4016519</v>
      </c>
      <c r="N25" s="43">
        <f t="shared" si="37"/>
        <v>4036665</v>
      </c>
      <c r="O25" s="166">
        <f t="shared" si="37"/>
        <v>8053184</v>
      </c>
      <c r="P25" s="43">
        <f t="shared" si="37"/>
        <v>10132</v>
      </c>
      <c r="Q25" s="166">
        <f t="shared" si="37"/>
        <v>8063316</v>
      </c>
      <c r="R25" s="43"/>
      <c r="S25" s="472"/>
      <c r="T25" s="479"/>
      <c r="U25" s="485"/>
      <c r="V25" s="166"/>
      <c r="W25" s="46"/>
    </row>
    <row r="26" spans="1:23" ht="14.25" thickTop="1" thickBot="1" x14ac:dyDescent="0.25">
      <c r="A26" s="3" t="str">
        <f t="shared" si="33"/>
        <v xml:space="preserve"> </v>
      </c>
      <c r="B26" s="126" t="s">
        <v>63</v>
      </c>
      <c r="C26" s="127">
        <f t="shared" ref="C26:E26" si="38">+C12+C17+C21+C25</f>
        <v>94472</v>
      </c>
      <c r="D26" s="129">
        <f t="shared" si="38"/>
        <v>94435</v>
      </c>
      <c r="E26" s="300">
        <f t="shared" si="38"/>
        <v>188907</v>
      </c>
      <c r="F26" s="127"/>
      <c r="G26" s="129"/>
      <c r="H26" s="300"/>
      <c r="I26" s="130"/>
      <c r="J26" s="3"/>
      <c r="L26" s="470" t="s">
        <v>63</v>
      </c>
      <c r="M26" s="45">
        <f t="shared" ref="M26:Q26" si="39">+M12+M17+M21+M25</f>
        <v>15271015</v>
      </c>
      <c r="N26" s="43">
        <f t="shared" si="39"/>
        <v>15370756</v>
      </c>
      <c r="O26" s="302">
        <f t="shared" si="39"/>
        <v>30641771</v>
      </c>
      <c r="P26" s="43">
        <f t="shared" si="39"/>
        <v>47900</v>
      </c>
      <c r="Q26" s="302">
        <f t="shared" si="39"/>
        <v>30689671</v>
      </c>
      <c r="R26" s="43"/>
      <c r="S26" s="472"/>
      <c r="T26" s="476"/>
      <c r="U26" s="485"/>
      <c r="V26" s="302"/>
      <c r="W26" s="46"/>
    </row>
    <row r="27" spans="1:23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2"/>
      <c r="J27" s="102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741" t="s">
        <v>25</v>
      </c>
      <c r="C28" s="742"/>
      <c r="D28" s="742"/>
      <c r="E28" s="742"/>
      <c r="F28" s="742"/>
      <c r="G28" s="742"/>
      <c r="H28" s="742"/>
      <c r="I28" s="743"/>
      <c r="J28" s="3"/>
      <c r="L28" s="744" t="s">
        <v>26</v>
      </c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6"/>
    </row>
    <row r="29" spans="1:23" ht="13.5" thickBot="1" x14ac:dyDescent="0.25">
      <c r="B29" s="747" t="s">
        <v>47</v>
      </c>
      <c r="C29" s="748"/>
      <c r="D29" s="748"/>
      <c r="E29" s="748"/>
      <c r="F29" s="748"/>
      <c r="G29" s="748"/>
      <c r="H29" s="748"/>
      <c r="I29" s="749"/>
      <c r="J29" s="3"/>
      <c r="L29" s="750" t="s">
        <v>49</v>
      </c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2"/>
    </row>
    <row r="30" spans="1:23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4"/>
      <c r="C31" s="753" t="s">
        <v>64</v>
      </c>
      <c r="D31" s="754"/>
      <c r="E31" s="755"/>
      <c r="F31" s="753" t="s">
        <v>65</v>
      </c>
      <c r="G31" s="754"/>
      <c r="H31" s="755"/>
      <c r="I31" s="105" t="s">
        <v>2</v>
      </c>
      <c r="J31" s="3"/>
      <c r="L31" s="11"/>
      <c r="M31" s="756" t="s">
        <v>64</v>
      </c>
      <c r="N31" s="757"/>
      <c r="O31" s="757"/>
      <c r="P31" s="757"/>
      <c r="Q31" s="758"/>
      <c r="R31" s="756" t="s">
        <v>65</v>
      </c>
      <c r="S31" s="757"/>
      <c r="T31" s="757"/>
      <c r="U31" s="757"/>
      <c r="V31" s="758"/>
      <c r="W31" s="12" t="s">
        <v>2</v>
      </c>
    </row>
    <row r="32" spans="1:23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6" t="s">
        <v>10</v>
      </c>
      <c r="C35" s="120">
        <f>'Lcc_BKK+DMK'!C35+Lcc_CNX!C35+Lcc_HDY!C35+Lcc_HKT!C35+Lcc_CEI!C35</f>
        <v>12255</v>
      </c>
      <c r="D35" s="136">
        <f>'Lcc_BKK+DMK'!D35+Lcc_CNX!D35+Lcc_HDY!D35+Lcc_HKT!D35+Lcc_CEI!D35</f>
        <v>12255</v>
      </c>
      <c r="E35" s="148">
        <f>SUM(C35:D35)</f>
        <v>24510</v>
      </c>
      <c r="F35" s="120">
        <f>'Lcc_BKK+DMK'!F35+Lcc_CNX!F35+Lcc_HDY!F35+Lcc_HKT!F35+Lcc_CEI!F35</f>
        <v>11266</v>
      </c>
      <c r="G35" s="136">
        <f>'Lcc_BKK+DMK'!G35+Lcc_CNX!G35+Lcc_HDY!G35+Lcc_HKT!G35+Lcc_CEI!G35</f>
        <v>11276</v>
      </c>
      <c r="H35" s="148">
        <f>SUM(F35:G35)</f>
        <v>22542</v>
      </c>
      <c r="I35" s="123">
        <f>IF(E35=0,0,((H35/E35)-1)*100)</f>
        <v>-8.0293757649938851</v>
      </c>
      <c r="J35" s="3"/>
      <c r="K35" s="6"/>
      <c r="L35" s="13" t="s">
        <v>10</v>
      </c>
      <c r="M35" s="39">
        <f>'Lcc_BKK+DMK'!M35+Lcc_CNX!M35+Lcc_HDY!M35+Lcc_HKT!M35+Lcc_CEI!M35</f>
        <v>1814717</v>
      </c>
      <c r="N35" s="37">
        <f>'Lcc_BKK+DMK'!N35+Lcc_CNX!N35+Lcc_HDY!N35+Lcc_HKT!N35+Lcc_CEI!N35</f>
        <v>1814214</v>
      </c>
      <c r="O35" s="165">
        <f t="shared" ref="O35:O37" si="40">SUM(M35:N35)</f>
        <v>3628931</v>
      </c>
      <c r="P35" s="140">
        <f>+Lcc_BKK!P35+Lcc_DMK!P35+Lcc_CNX!P35+Lcc_HDY!P35+Lcc_HKT!P35+Lcc_CEI!P35</f>
        <v>1448</v>
      </c>
      <c r="Q35" s="328">
        <f>O35+P35</f>
        <v>3630379</v>
      </c>
      <c r="R35" s="39">
        <f>'Lcc_BKK+DMK'!R35+Lcc_CNX!R35+Lcc_HDY!R35+Lcc_HKT!R35+Lcc_CEI!R35</f>
        <v>1744592</v>
      </c>
      <c r="S35" s="37">
        <f>'Lcc_BKK+DMK'!S35+Lcc_CNX!S35+Lcc_HDY!S35+Lcc_HKT!S35+Lcc_CEI!S35</f>
        <v>1744795</v>
      </c>
      <c r="T35" s="165">
        <f t="shared" ref="T35:T37" si="41">SUM(R35:S35)</f>
        <v>3489387</v>
      </c>
      <c r="U35" s="140">
        <f>+Lcc_BKK!U35+Lcc_DMK!U35+Lcc_CNX!U35+Lcc_HDY!U35+Lcc_HKT!U35+Lcc_CEI!U35</f>
        <v>217</v>
      </c>
      <c r="V35" s="328">
        <f>T35+U35</f>
        <v>3489604</v>
      </c>
      <c r="W35" s="40">
        <f>IF(Q35=0,0,((V35/Q35)-1)*100)</f>
        <v>-3.8776943123569163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11</v>
      </c>
      <c r="C36" s="120">
        <f>'Lcc_BKK+DMK'!C36+Lcc_CNX!C36+Lcc_HDY!C36+Lcc_HKT!C36+Lcc_CEI!C36</f>
        <v>11967</v>
      </c>
      <c r="D36" s="136">
        <f>'Lcc_BKK+DMK'!D36+Lcc_CNX!D36+Lcc_HDY!D36+Lcc_HKT!D36+Lcc_CEI!D36</f>
        <v>11959</v>
      </c>
      <c r="E36" s="148">
        <f t="shared" ref="E36:E37" si="42">SUM(C36:D36)</f>
        <v>23926</v>
      </c>
      <c r="F36" s="120">
        <f>'Lcc_BKK+DMK'!F36+Lcc_CNX!F36+Lcc_HDY!F36+Lcc_HKT!F36+Lcc_CEI!F36</f>
        <v>10856</v>
      </c>
      <c r="G36" s="136">
        <f>'Lcc_BKK+DMK'!G36+Lcc_CNX!G36+Lcc_HDY!G36+Lcc_HKT!G36+Lcc_CEI!G36</f>
        <v>10858</v>
      </c>
      <c r="H36" s="148">
        <f t="shared" ref="H36:H37" si="43">SUM(F36:G36)</f>
        <v>21714</v>
      </c>
      <c r="I36" s="123">
        <f t="shared" ref="I36:I40" si="44">IF(E36=0,0,((H36/E36)-1)*100)</f>
        <v>-9.2451726155646554</v>
      </c>
      <c r="J36" s="3"/>
      <c r="K36" s="6"/>
      <c r="L36" s="13" t="s">
        <v>11</v>
      </c>
      <c r="M36" s="39">
        <f>'Lcc_BKK+DMK'!M36+Lcc_CNX!M36+Lcc_HDY!M36+Lcc_HKT!M36+Lcc_CEI!M36</f>
        <v>1772038</v>
      </c>
      <c r="N36" s="37">
        <f>'Lcc_BKK+DMK'!N36+Lcc_CNX!N36+Lcc_HDY!N36+Lcc_HKT!N36+Lcc_CEI!N36</f>
        <v>1766505</v>
      </c>
      <c r="O36" s="165">
        <f t="shared" si="40"/>
        <v>3538543</v>
      </c>
      <c r="P36" s="140">
        <f>+Lcc_BKK!P36+Lcc_DMK!P36+Lcc_CNX!P36+Lcc_HDY!P36+Lcc_HKT!P36+Lcc_CEI!P36</f>
        <v>948</v>
      </c>
      <c r="Q36" s="328">
        <f t="shared" ref="Q36:Q37" si="45">O36+P36</f>
        <v>3539491</v>
      </c>
      <c r="R36" s="39">
        <f>'Lcc_BKK+DMK'!R36+Lcc_CNX!R36+Lcc_HDY!R36+Lcc_HKT!R36+Lcc_CEI!R36</f>
        <v>1683260</v>
      </c>
      <c r="S36" s="37">
        <f>'Lcc_BKK+DMK'!S36+Lcc_CNX!S36+Lcc_HDY!S36+Lcc_HKT!S36+Lcc_CEI!S36</f>
        <v>1678205</v>
      </c>
      <c r="T36" s="165">
        <f t="shared" si="41"/>
        <v>3361465</v>
      </c>
      <c r="U36" s="140">
        <f>+Lcc_BKK!U36+Lcc_DMK!U36+Lcc_CNX!U36+Lcc_HDY!U36+Lcc_HKT!U36+Lcc_CEI!U36</f>
        <v>595</v>
      </c>
      <c r="V36" s="328">
        <f t="shared" ref="V36:V37" si="46">T36+U36</f>
        <v>3362060</v>
      </c>
      <c r="W36" s="40">
        <f t="shared" ref="W36:W37" si="47">IF(Q36=0,0,((V36/Q36)-1)*100)</f>
        <v>-5.0128959220407721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1" t="s">
        <v>12</v>
      </c>
      <c r="C37" s="120">
        <f>'Lcc_BKK+DMK'!C37+Lcc_CNX!C37+Lcc_HDY!C37+Lcc_HKT!C37+Lcc_CEI!C37</f>
        <v>12602</v>
      </c>
      <c r="D37" s="136">
        <f>'Lcc_BKK+DMK'!D37+Lcc_CNX!D37+Lcc_HDY!D37+Lcc_HKT!D37+Lcc_CEI!D37</f>
        <v>12602</v>
      </c>
      <c r="E37" s="148">
        <f t="shared" si="42"/>
        <v>25204</v>
      </c>
      <c r="F37" s="120">
        <f>'Lcc_BKK+DMK'!F37+Lcc_CNX!F37+Lcc_HDY!F37+Lcc_HKT!F37+Lcc_CEI!F37</f>
        <v>11428</v>
      </c>
      <c r="G37" s="136">
        <f>'Lcc_BKK+DMK'!G37+Lcc_CNX!G37+Lcc_HDY!G37+Lcc_HKT!G37+Lcc_CEI!G37</f>
        <v>11433</v>
      </c>
      <c r="H37" s="148">
        <f t="shared" si="43"/>
        <v>22861</v>
      </c>
      <c r="I37" s="123">
        <f t="shared" si="44"/>
        <v>-9.2961434692905858</v>
      </c>
      <c r="J37" s="3"/>
      <c r="K37" s="6"/>
      <c r="L37" s="22" t="s">
        <v>12</v>
      </c>
      <c r="M37" s="39">
        <f>'Lcc_BKK+DMK'!M37+Lcc_CNX!M37+Lcc_HDY!M37+Lcc_HKT!M37+Lcc_CEI!M37</f>
        <v>1862156</v>
      </c>
      <c r="N37" s="37">
        <f>'Lcc_BKK+DMK'!N37+Lcc_CNX!N37+Lcc_HDY!N37+Lcc_HKT!N37+Lcc_CEI!N37</f>
        <v>1900779</v>
      </c>
      <c r="O37" s="165">
        <f t="shared" si="40"/>
        <v>3762935</v>
      </c>
      <c r="P37" s="140">
        <f>+Lcc_BKK!P37+Lcc_DMK!P37+Lcc_CNX!P37+Lcc_HDY!P37+Lcc_HKT!P37+Lcc_CEI!P37</f>
        <v>165</v>
      </c>
      <c r="Q37" s="328">
        <f t="shared" si="45"/>
        <v>3763100</v>
      </c>
      <c r="R37" s="39">
        <f>'Lcc_BKK+DMK'!R37+Lcc_CNX!R37+Lcc_HDY!R37+Lcc_HKT!R37+Lcc_CEI!R37</f>
        <v>1717885</v>
      </c>
      <c r="S37" s="37">
        <f>'Lcc_BKK+DMK'!S37+Lcc_CNX!S37+Lcc_HDY!S37+Lcc_HKT!S37+Lcc_CEI!S37</f>
        <v>1761325</v>
      </c>
      <c r="T37" s="165">
        <f t="shared" si="41"/>
        <v>3479210</v>
      </c>
      <c r="U37" s="140">
        <f>+Lcc_BKK!U37+Lcc_DMK!U37+Lcc_CNX!U37+Lcc_HDY!U37+Lcc_HKT!U37+Lcc_CEI!U37</f>
        <v>51</v>
      </c>
      <c r="V37" s="328">
        <f t="shared" si="46"/>
        <v>3479261</v>
      </c>
      <c r="W37" s="40">
        <f t="shared" si="47"/>
        <v>-7.5426908665727765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6" t="s">
        <v>57</v>
      </c>
      <c r="C38" s="127">
        <f t="shared" ref="C38:D38" si="48">+C35+C36+C37</f>
        <v>36824</v>
      </c>
      <c r="D38" s="129">
        <f t="shared" si="48"/>
        <v>36816</v>
      </c>
      <c r="E38" s="151">
        <f t="shared" ref="E38:E39" si="49">SUM(C38:D38)</f>
        <v>73640</v>
      </c>
      <c r="F38" s="127">
        <f t="shared" ref="F38:G38" si="50">+F35+F36+F37</f>
        <v>33550</v>
      </c>
      <c r="G38" s="129">
        <f t="shared" si="50"/>
        <v>33567</v>
      </c>
      <c r="H38" s="151">
        <f t="shared" ref="H38:H39" si="51">SUM(F38:G38)</f>
        <v>67117</v>
      </c>
      <c r="I38" s="130">
        <f t="shared" si="44"/>
        <v>-8.8579576317218915</v>
      </c>
      <c r="J38" s="3"/>
      <c r="L38" s="41" t="s">
        <v>57</v>
      </c>
      <c r="M38" s="45">
        <f t="shared" ref="M38:Q38" si="52">+M35+M36+M37</f>
        <v>5448911</v>
      </c>
      <c r="N38" s="43">
        <f t="shared" si="52"/>
        <v>5481498</v>
      </c>
      <c r="O38" s="166">
        <f t="shared" si="52"/>
        <v>10930409</v>
      </c>
      <c r="P38" s="43">
        <f t="shared" si="52"/>
        <v>2561</v>
      </c>
      <c r="Q38" s="329">
        <f t="shared" si="52"/>
        <v>10932970</v>
      </c>
      <c r="R38" s="45">
        <f t="shared" ref="R38:V38" si="53">+R35+R36+R37</f>
        <v>5145737</v>
      </c>
      <c r="S38" s="43">
        <f t="shared" si="53"/>
        <v>5184325</v>
      </c>
      <c r="T38" s="166">
        <f t="shared" si="53"/>
        <v>10330062</v>
      </c>
      <c r="U38" s="43">
        <f t="shared" si="53"/>
        <v>863</v>
      </c>
      <c r="V38" s="329">
        <f t="shared" si="53"/>
        <v>10330925</v>
      </c>
      <c r="W38" s="46">
        <f>IF(Q38=0,0,((V38/Q38)-1)*100)</f>
        <v>-5.5066921431230487</v>
      </c>
    </row>
    <row r="39" spans="1:23" ht="14.25" thickTop="1" thickBot="1" x14ac:dyDescent="0.25">
      <c r="A39" s="3" t="str">
        <f t="shared" si="14"/>
        <v xml:space="preserve"> </v>
      </c>
      <c r="B39" s="106" t="s">
        <v>13</v>
      </c>
      <c r="C39" s="120">
        <f>+'Lcc_BKK+DMK'!C39+Lcc_CNX!C39+Lcc_HDY!C39+Lcc_HKT!C39+Lcc_CEI!C39</f>
        <v>12576</v>
      </c>
      <c r="D39" s="122">
        <f>+'Lcc_BKK+DMK'!D39+Lcc_CNX!D39+Lcc_HDY!D39+Lcc_HKT!D39+Lcc_CEI!D39</f>
        <v>12579</v>
      </c>
      <c r="E39" s="148">
        <f t="shared" si="49"/>
        <v>25155</v>
      </c>
      <c r="F39" s="120">
        <f>+'Lcc_BKK+DMK'!F39+Lcc_CNX!F39+Lcc_HDY!F39+Lcc_HKT!F39+Lcc_CEI!F39</f>
        <v>11313</v>
      </c>
      <c r="G39" s="122">
        <f>+'Lcc_BKK+DMK'!G39+Lcc_CNX!G39+Lcc_HDY!G39+Lcc_HKT!G39+Lcc_CEI!G39</f>
        <v>11321</v>
      </c>
      <c r="H39" s="148">
        <f t="shared" si="51"/>
        <v>22634</v>
      </c>
      <c r="I39" s="123">
        <f t="shared" si="44"/>
        <v>-10.021864440469097</v>
      </c>
      <c r="L39" s="13" t="s">
        <v>13</v>
      </c>
      <c r="M39" s="39">
        <f>'Lcc_BKK+DMK'!M39+Lcc_CNX!M39+Lcc_HDY!M39+Lcc_HKT!M39+Lcc_CEI!M39</f>
        <v>1924906</v>
      </c>
      <c r="N39" s="471">
        <f>'Lcc_BKK+DMK'!N39+Lcc_CNX!N39+Lcc_HDY!N39+Lcc_HKT!N39+Lcc_CEI!N39</f>
        <v>1884219</v>
      </c>
      <c r="O39" s="165">
        <f t="shared" ref="O39" si="54">SUM(M39:N39)</f>
        <v>3809125</v>
      </c>
      <c r="P39" s="140">
        <f>+Lcc_BKK!P39+Lcc_DMK!P39+Lcc_CNX!P39+Lcc_HDY!P39+Lcc_HKT!P39+Lcc_CEI!P39</f>
        <v>371</v>
      </c>
      <c r="Q39" s="328">
        <f t="shared" ref="Q39" si="55">O39+P39</f>
        <v>3809496</v>
      </c>
      <c r="R39" s="39">
        <f>'Lcc_BKK+DMK'!R39+Lcc_CNX!R39+Lcc_HDY!R39+Lcc_HKT!R39+Lcc_CEI!R39</f>
        <v>1788266</v>
      </c>
      <c r="S39" s="37">
        <f>'Lcc_BKK+DMK'!S39+Lcc_CNX!S39+Lcc_HDY!S39+Lcc_HKT!S39+Lcc_CEI!S39</f>
        <v>1749815</v>
      </c>
      <c r="T39" s="165">
        <f t="shared" ref="T39" si="56">SUM(R39:S39)</f>
        <v>3538081</v>
      </c>
      <c r="U39" s="140">
        <f>+Lcc_BKK!U39+Lcc_DMK!U39+Lcc_CNX!U39+Lcc_HDY!U39+Lcc_HKT!U39+Lcc_CEI!U39</f>
        <v>259</v>
      </c>
      <c r="V39" s="328">
        <f t="shared" ref="V39" si="57">T39+U39</f>
        <v>3538340</v>
      </c>
      <c r="W39" s="40">
        <f t="shared" ref="W39:W40" si="58">IF(Q39=0,0,((V39/Q39)-1)*100)</f>
        <v>-7.1178969606478182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66</v>
      </c>
      <c r="C40" s="127">
        <f>+C38+C39</f>
        <v>49400</v>
      </c>
      <c r="D40" s="129">
        <f t="shared" ref="D40" si="59">+D38+D39</f>
        <v>49395</v>
      </c>
      <c r="E40" s="151">
        <f t="shared" ref="E40" si="60">+E38+E39</f>
        <v>98795</v>
      </c>
      <c r="F40" s="127">
        <f t="shared" ref="F40" si="61">+F38+F39</f>
        <v>44863</v>
      </c>
      <c r="G40" s="129">
        <f t="shared" ref="G40" si="62">+G38+G39</f>
        <v>44888</v>
      </c>
      <c r="H40" s="151">
        <f t="shared" ref="H40" si="63">+H38+H39</f>
        <v>89751</v>
      </c>
      <c r="I40" s="130">
        <f t="shared" si="44"/>
        <v>-9.1543094286148037</v>
      </c>
      <c r="J40" s="3"/>
      <c r="L40" s="41" t="s">
        <v>66</v>
      </c>
      <c r="M40" s="45">
        <f>+M38+M39</f>
        <v>7373817</v>
      </c>
      <c r="N40" s="43">
        <f t="shared" ref="N40" si="64">+N38+N39</f>
        <v>7365717</v>
      </c>
      <c r="O40" s="166">
        <f t="shared" ref="O40" si="65">+O38+O39</f>
        <v>14739534</v>
      </c>
      <c r="P40" s="43">
        <f t="shared" ref="P40" si="66">+P38+P39</f>
        <v>2932</v>
      </c>
      <c r="Q40" s="166">
        <f t="shared" ref="Q40" si="67">+Q38+Q39</f>
        <v>14742466</v>
      </c>
      <c r="R40" s="45">
        <f t="shared" ref="R40" si="68">+R38+R39</f>
        <v>6934003</v>
      </c>
      <c r="S40" s="43">
        <f t="shared" ref="S40" si="69">+S38+S39</f>
        <v>6934140</v>
      </c>
      <c r="T40" s="166">
        <f t="shared" ref="T40" si="70">+T38+T39</f>
        <v>13868143</v>
      </c>
      <c r="U40" s="43">
        <f t="shared" ref="U40" si="71">+U38+U39</f>
        <v>1122</v>
      </c>
      <c r="V40" s="166">
        <f t="shared" ref="V40" si="72">+V38+V39</f>
        <v>13869265</v>
      </c>
      <c r="W40" s="46">
        <f t="shared" si="58"/>
        <v>-5.9230321440117306</v>
      </c>
    </row>
    <row r="41" spans="1:23" ht="13.5" thickTop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f>+'Lcc_BKK+DMK'!C41+Lcc_CNX!C41+Lcc_HDY!C41+Lcc_HKT!C41+Lcc_CEI!C41</f>
        <v>11111</v>
      </c>
      <c r="D41" s="122">
        <f>+'Lcc_BKK+DMK'!D41+Lcc_CNX!D41+Lcc_HDY!D41+Lcc_HKT!D41+Lcc_CEI!D41</f>
        <v>11114</v>
      </c>
      <c r="E41" s="148">
        <f>SUM(C41:D41)</f>
        <v>22225</v>
      </c>
      <c r="F41" s="120"/>
      <c r="G41" s="122"/>
      <c r="H41" s="148"/>
      <c r="I41" s="123"/>
      <c r="J41" s="3"/>
      <c r="L41" s="13" t="s">
        <v>14</v>
      </c>
      <c r="M41" s="37">
        <f>'Lcc_BKK+DMK'!M41+Lcc_CNX!M41+Lcc_HDY!M41+Lcc_HKT!M41+Lcc_CEI!M41</f>
        <v>1740450</v>
      </c>
      <c r="N41" s="496">
        <f>'Lcc_BKK+DMK'!N41+Lcc_CNX!N41+Lcc_HDY!N41+Lcc_HKT!N41+Lcc_CEI!N41</f>
        <v>1729997</v>
      </c>
      <c r="O41" s="165">
        <f>SUM(M41:N41)</f>
        <v>3470447</v>
      </c>
      <c r="P41" s="140">
        <f>+Lcc_BKK!P41+Lcc_DMK!P41+Lcc_CNX!P41+Lcc_HDY!P41+Lcc_HKT!P41+Lcc_CEI!P41</f>
        <v>333</v>
      </c>
      <c r="Q41" s="328">
        <f>O41+P41</f>
        <v>3470780</v>
      </c>
      <c r="R41" s="39"/>
      <c r="S41" s="37"/>
      <c r="T41" s="165"/>
      <c r="U41" s="140"/>
      <c r="V41" s="328"/>
      <c r="W41" s="40"/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f>+'Lcc_BKK+DMK'!C42+Lcc_CNX!C42+Lcc_HDY!C42+Lcc_HKT!C42+Lcc_CEI!C42</f>
        <v>12093</v>
      </c>
      <c r="D42" s="122">
        <f>'Lcc_BKK+DMK'!D42+Lcc_CNX!D42+Lcc_HDY!D42+Lcc_HKT!D42+Lcc_CEI!D42</f>
        <v>12096</v>
      </c>
      <c r="E42" s="148">
        <f t="shared" ref="E42" si="73">SUM(C42:D42)</f>
        <v>24189</v>
      </c>
      <c r="F42" s="120"/>
      <c r="G42" s="122"/>
      <c r="H42" s="148"/>
      <c r="I42" s="123"/>
      <c r="J42" s="3"/>
      <c r="L42" s="13" t="s">
        <v>15</v>
      </c>
      <c r="M42" s="37">
        <f>'Lcc_BKK+DMK'!M42+Lcc_CNX!M42+Lcc_HDY!M42+Lcc_HKT!M42+Lcc_CEI!M42</f>
        <v>1850530</v>
      </c>
      <c r="N42" s="496">
        <f>'Lcc_BKK+DMK'!N42+Lcc_CNX!N42+Lcc_HDY!N42+Lcc_HKT!N42+Lcc_CEI!N42</f>
        <v>1834988</v>
      </c>
      <c r="O42" s="165">
        <f t="shared" ref="O42" si="74">SUM(M42:N42)</f>
        <v>3685518</v>
      </c>
      <c r="P42" s="140">
        <f>+Lcc_BKK!P42+Lcc_DMK!P42+Lcc_CNX!P42+Lcc_HDY!P42+Lcc_HKT!P42+Lcc_CEI!P42</f>
        <v>1082</v>
      </c>
      <c r="Q42" s="328">
        <f>O42+P42</f>
        <v>3686600</v>
      </c>
      <c r="R42" s="39"/>
      <c r="S42" s="37"/>
      <c r="T42" s="165"/>
      <c r="U42" s="140"/>
      <c r="V42" s="328"/>
      <c r="W42" s="40"/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+C39+C41+C42</f>
        <v>35780</v>
      </c>
      <c r="D43" s="129">
        <f t="shared" ref="D43" si="75">+D39+D41+D42</f>
        <v>35789</v>
      </c>
      <c r="E43" s="151">
        <f t="shared" ref="E43" si="76">+E39+E41+E42</f>
        <v>71569</v>
      </c>
      <c r="F43" s="127"/>
      <c r="G43" s="129"/>
      <c r="H43" s="151"/>
      <c r="I43" s="130"/>
      <c r="J43" s="3"/>
      <c r="L43" s="41" t="s">
        <v>61</v>
      </c>
      <c r="M43" s="45">
        <f>+M39+M41+M42</f>
        <v>5515886</v>
      </c>
      <c r="N43" s="43">
        <f t="shared" ref="N43" si="77">+N39+N41+N42</f>
        <v>5449204</v>
      </c>
      <c r="O43" s="166">
        <f t="shared" ref="O43" si="78">+O39+O41+O42</f>
        <v>10965090</v>
      </c>
      <c r="P43" s="43">
        <f t="shared" ref="P43" si="79">+P39+P41+P42</f>
        <v>1786</v>
      </c>
      <c r="Q43" s="166">
        <f t="shared" ref="Q43" si="80">+Q39+Q41+Q42</f>
        <v>10966876</v>
      </c>
      <c r="R43" s="43"/>
      <c r="S43" s="472"/>
      <c r="T43" s="479"/>
      <c r="U43" s="485"/>
      <c r="V43" s="166"/>
      <c r="W43" s="46"/>
    </row>
    <row r="44" spans="1:23" ht="13.5" thickTop="1" x14ac:dyDescent="0.2">
      <c r="A44" s="3" t="str">
        <f t="shared" ref="A44" si="81">IF(ISERROR(F44/G44)," ",IF(F44/G44&gt;0.5,IF(F44/G44&lt;1.5," ","NOT OK"),"NOT OK"))</f>
        <v xml:space="preserve"> </v>
      </c>
      <c r="B44" s="106" t="s">
        <v>16</v>
      </c>
      <c r="C44" s="120">
        <f>+'Lcc_BKK+DMK'!C44+Lcc_CNX!C44+Lcc_HDY!C44+Lcc_HKT!C44+Lcc_CEI!C44</f>
        <v>11619</v>
      </c>
      <c r="D44" s="122">
        <f>'Lcc_BKK+DMK'!D44+Lcc_CNX!D44+Lcc_HDY!D44+Lcc_HKT!D44+Lcc_CEI!D44</f>
        <v>11627</v>
      </c>
      <c r="E44" s="148">
        <f t="shared" ref="E44" si="82">SUM(C44:D44)</f>
        <v>23246</v>
      </c>
      <c r="F44" s="120"/>
      <c r="G44" s="122"/>
      <c r="H44" s="148"/>
      <c r="I44" s="123"/>
      <c r="J44" s="7"/>
      <c r="L44" s="13" t="s">
        <v>16</v>
      </c>
      <c r="M44" s="37">
        <f>'Lcc_BKK+DMK'!M44+Lcc_CNX!M44+Lcc_HDY!M44+Lcc_HKT!M44+Lcc_CEI!M44</f>
        <v>1739762</v>
      </c>
      <c r="N44" s="496">
        <f>'Lcc_BKK+DMK'!N44+Lcc_CNX!N44+Lcc_HDY!N44+Lcc_HKT!N44+Lcc_CEI!N44</f>
        <v>1732150</v>
      </c>
      <c r="O44" s="165">
        <f>SUM(M44:N44)</f>
        <v>3471912</v>
      </c>
      <c r="P44" s="140">
        <f>+Lcc_BKK!P44+Lcc_DMK!P44+Lcc_CNX!P44+Lcc_HDY!P44+Lcc_HKT!P44+Lcc_CEI!P44</f>
        <v>965</v>
      </c>
      <c r="Q44" s="328">
        <f>O44+P44</f>
        <v>3472877</v>
      </c>
      <c r="R44" s="39"/>
      <c r="S44" s="37"/>
      <c r="T44" s="165"/>
      <c r="U44" s="140"/>
      <c r="V44" s="328"/>
      <c r="W44" s="40"/>
    </row>
    <row r="45" spans="1:23" x14ac:dyDescent="0.2">
      <c r="A45" s="3" t="str">
        <f t="shared" ref="A45" si="83">IF(ISERROR(F45/G45)," ",IF(F45/G45&gt;0.5,IF(F45/G45&lt;1.5," ","NOT OK"),"NOT OK"))</f>
        <v xml:space="preserve"> </v>
      </c>
      <c r="B45" s="106" t="s">
        <v>17</v>
      </c>
      <c r="C45" s="120">
        <f>+'Lcc_BKK+DMK'!C45+Lcc_CNX!C45+Lcc_HDY!C45+Lcc_HKT!C45+Lcc_CEI!C45</f>
        <v>11319</v>
      </c>
      <c r="D45" s="122">
        <f>'Lcc_BKK+DMK'!D45+Lcc_CNX!D45+Lcc_HDY!D45+Lcc_HKT!D45+Lcc_CEI!D45</f>
        <v>11326</v>
      </c>
      <c r="E45" s="148">
        <f>SUM(C45:D45)</f>
        <v>22645</v>
      </c>
      <c r="F45" s="120"/>
      <c r="G45" s="122"/>
      <c r="H45" s="148"/>
      <c r="I45" s="123"/>
      <c r="J45" s="3"/>
      <c r="L45" s="13" t="s">
        <v>17</v>
      </c>
      <c r="M45" s="37">
        <f>'Lcc_BKK+DMK'!M45+Lcc_CNX!M45+Lcc_HDY!M45+Lcc_HKT!M45+Lcc_CEI!M45</f>
        <v>1659198</v>
      </c>
      <c r="N45" s="496">
        <f>'Lcc_BKK+DMK'!N45+Lcc_CNX!N45+Lcc_HDY!N45+Lcc_HKT!N45+Lcc_CEI!N45</f>
        <v>1659740</v>
      </c>
      <c r="O45" s="165">
        <f t="shared" ref="O45" si="84">SUM(M45:N45)</f>
        <v>3318938</v>
      </c>
      <c r="P45" s="140">
        <f>+Lcc_BKK!P45+Lcc_DMK!P45+Lcc_CNX!P45+Lcc_HDY!P45+Lcc_HKT!P45+Lcc_CEI!P45</f>
        <v>252</v>
      </c>
      <c r="Q45" s="328">
        <f t="shared" ref="Q45" si="85">O45+P45</f>
        <v>3319190</v>
      </c>
      <c r="R45" s="39"/>
      <c r="S45" s="37"/>
      <c r="T45" s="165"/>
      <c r="U45" s="140"/>
      <c r="V45" s="328"/>
      <c r="W45" s="40"/>
    </row>
    <row r="46" spans="1:23" ht="13.5" thickBot="1" x14ac:dyDescent="0.25">
      <c r="A46" s="3" t="str">
        <f>IF(ISERROR(F46/G46)," ",IF(F46/G46&gt;0.5,IF(F46/G46&lt;1.5," ","NOT OK"),"NOT OK"))</f>
        <v xml:space="preserve"> </v>
      </c>
      <c r="B46" s="106" t="s">
        <v>18</v>
      </c>
      <c r="C46" s="120">
        <f>+'Lcc_BKK+DMK'!C46+Lcc_CNX!C46+Lcc_HDY!C46+Lcc_HKT!C46+Lcc_CEI!C46</f>
        <v>10910</v>
      </c>
      <c r="D46" s="122">
        <f>'Lcc_BKK+DMK'!D46+Lcc_CNX!D46+Lcc_HDY!D46+Lcc_HKT!D46+Lcc_CEI!D46</f>
        <v>10923</v>
      </c>
      <c r="E46" s="148">
        <f>SUM(C46:D46)</f>
        <v>21833</v>
      </c>
      <c r="F46" s="120"/>
      <c r="G46" s="122"/>
      <c r="H46" s="148"/>
      <c r="I46" s="123"/>
      <c r="J46" s="3"/>
      <c r="L46" s="13" t="s">
        <v>18</v>
      </c>
      <c r="M46" s="37">
        <f>'Lcc_BKK+DMK'!M46+Lcc_CNX!M46+Lcc_HDY!M46+Lcc_HKT!M46+Lcc_CEI!M46</f>
        <v>1571293</v>
      </c>
      <c r="N46" s="496">
        <f>'Lcc_BKK+DMK'!N46+Lcc_CNX!N46+Lcc_HDY!N46+Lcc_HKT!N46+Lcc_CEI!N46</f>
        <v>1568257</v>
      </c>
      <c r="O46" s="165">
        <f>SUM(M46:N46)</f>
        <v>3139550</v>
      </c>
      <c r="P46" s="140">
        <f>+Lcc_BKK!P46+Lcc_DMK!P46+Lcc_CNX!P46+Lcc_HDY!P46+Lcc_HKT!P46+Lcc_CEI!P46</f>
        <v>684</v>
      </c>
      <c r="Q46" s="328">
        <f>O46+P46</f>
        <v>3140234</v>
      </c>
      <c r="R46" s="37"/>
      <c r="S46" s="471"/>
      <c r="T46" s="168"/>
      <c r="U46" s="140"/>
      <c r="V46" s="328"/>
      <c r="W46" s="40"/>
    </row>
    <row r="47" spans="1:23" ht="15.75" customHeight="1" thickTop="1" thickBot="1" x14ac:dyDescent="0.25">
      <c r="A47" s="9" t="str">
        <f>IF(ISERROR(F47/G47)," ",IF(F47/G47&gt;0.5,IF(F47/G47&lt;1.5," ","NOT OK"),"NOT OK"))</f>
        <v xml:space="preserve"> </v>
      </c>
      <c r="B47" s="133" t="s">
        <v>19</v>
      </c>
      <c r="C47" s="127">
        <f>+C44+C45+C46</f>
        <v>33848</v>
      </c>
      <c r="D47" s="135">
        <f t="shared" ref="D47" si="86">+D44+D45+D46</f>
        <v>33876</v>
      </c>
      <c r="E47" s="149">
        <f t="shared" ref="E47" si="87">+E44+E45+E46</f>
        <v>67724</v>
      </c>
      <c r="F47" s="127"/>
      <c r="G47" s="135"/>
      <c r="H47" s="149"/>
      <c r="I47" s="130"/>
      <c r="J47" s="9"/>
      <c r="K47" s="10"/>
      <c r="L47" s="47" t="s">
        <v>19</v>
      </c>
      <c r="M47" s="48">
        <f>+M44+M45+M46</f>
        <v>4970253</v>
      </c>
      <c r="N47" s="49">
        <f t="shared" ref="N47" si="88">+N44+N45+N46</f>
        <v>4960147</v>
      </c>
      <c r="O47" s="167">
        <f t="shared" ref="O47" si="89">+O44+O45+O46</f>
        <v>9930400</v>
      </c>
      <c r="P47" s="49">
        <f t="shared" ref="P47" si="90">+P44+P45+P46</f>
        <v>1901</v>
      </c>
      <c r="Q47" s="167">
        <f t="shared" ref="Q47" si="91">+Q44+Q45+Q46</f>
        <v>9932301</v>
      </c>
      <c r="R47" s="49"/>
      <c r="S47" s="473"/>
      <c r="T47" s="480"/>
      <c r="U47" s="486"/>
      <c r="V47" s="167"/>
      <c r="W47" s="50"/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20</v>
      </c>
      <c r="C48" s="120">
        <f>+'Lcc_BKK+DMK'!C48+Lcc_CNX!C48+Lcc_HDY!C48+Lcc_HKT!C48+Lcc_CEI!C48</f>
        <v>11057</v>
      </c>
      <c r="D48" s="122">
        <f>'Lcc_BKK+DMK'!D48+Lcc_CNX!D48+Lcc_HDY!D48+Lcc_HKT!D48+Lcc_CEI!D48</f>
        <v>11060</v>
      </c>
      <c r="E48" s="148">
        <f>SUM(C48:D48)</f>
        <v>22117</v>
      </c>
      <c r="F48" s="120"/>
      <c r="G48" s="122"/>
      <c r="H48" s="148"/>
      <c r="I48" s="123"/>
      <c r="J48" s="3"/>
      <c r="L48" s="13" t="s">
        <v>21</v>
      </c>
      <c r="M48" s="37">
        <f>'Lcc_BKK+DMK'!M48+Lcc_CNX!M48+Lcc_HDY!M48+Lcc_HKT!M48+Lcc_CEI!M48</f>
        <v>1609156</v>
      </c>
      <c r="N48" s="496">
        <f>'Lcc_BKK+DMK'!N48+Lcc_CNX!N48+Lcc_HDY!N48+Lcc_HKT!N48+Lcc_CEI!N48</f>
        <v>1612871</v>
      </c>
      <c r="O48" s="494">
        <f>SUM(M48:N48)</f>
        <v>3222027</v>
      </c>
      <c r="P48" s="489">
        <f>+Lcc_BKK!P48+Lcc_DMK!P48+Lcc_CNX!P48+Lcc_HDY!P48+Lcc_HKT!P48+Lcc_CEI!P48</f>
        <v>423</v>
      </c>
      <c r="Q48" s="494">
        <f>O48+P48</f>
        <v>3222450</v>
      </c>
      <c r="R48" s="37"/>
      <c r="S48" s="471"/>
      <c r="T48" s="168"/>
      <c r="U48" s="140"/>
      <c r="V48" s="328"/>
      <c r="W48" s="40"/>
    </row>
    <row r="49" spans="1:23" x14ac:dyDescent="0.2">
      <c r="A49" s="3" t="str">
        <f t="shared" ref="A49" si="92">IF(ISERROR(F49/G49)," ",IF(F49/G49&gt;0.5,IF(F49/G49&lt;1.5," ","NOT OK"),"NOT OK"))</f>
        <v xml:space="preserve"> </v>
      </c>
      <c r="B49" s="106" t="s">
        <v>22</v>
      </c>
      <c r="C49" s="120">
        <f>+'Lcc_BKK+DMK'!C49+Lcc_CNX!C49+Lcc_HDY!C49+Lcc_HKT!C49+Lcc_CEI!C49</f>
        <v>11182</v>
      </c>
      <c r="D49" s="122">
        <f>'Lcc_BKK+DMK'!D49+Lcc_CNX!D49+Lcc_HDY!D49+Lcc_HKT!D49+Lcc_CEI!D49</f>
        <v>11199</v>
      </c>
      <c r="E49" s="148">
        <f>SUM(C49:D49)</f>
        <v>22381</v>
      </c>
      <c r="F49" s="120"/>
      <c r="G49" s="122"/>
      <c r="H49" s="148"/>
      <c r="I49" s="123"/>
      <c r="J49" s="3"/>
      <c r="L49" s="13" t="s">
        <v>22</v>
      </c>
      <c r="M49" s="37">
        <f>'Lcc_BKK+DMK'!M49+Lcc_CNX!M49+Lcc_HDY!M49+Lcc_HKT!M49+Lcc_CEI!M49</f>
        <v>1670765</v>
      </c>
      <c r="N49" s="496">
        <f>'Lcc_BKK+DMK'!N49+Lcc_CNX!N49+Lcc_HDY!N49+Lcc_HKT!N49+Lcc_CEI!N49</f>
        <v>1662542</v>
      </c>
      <c r="O49" s="495">
        <f>SUM(M49:N49)</f>
        <v>3333307</v>
      </c>
      <c r="P49" s="492">
        <f>+Lcc_BKK!P49+Lcc_DMK!P49+Lcc_CNX!P49+Lcc_HDY!P49+Lcc_HKT!P49+Lcc_CEI!P49</f>
        <v>79</v>
      </c>
      <c r="Q49" s="495">
        <f>O49+P49</f>
        <v>3333386</v>
      </c>
      <c r="R49" s="37"/>
      <c r="S49" s="471"/>
      <c r="T49" s="165"/>
      <c r="U49" s="484"/>
      <c r="V49" s="165"/>
      <c r="W49" s="40"/>
    </row>
    <row r="50" spans="1:23" ht="13.5" thickBot="1" x14ac:dyDescent="0.25">
      <c r="A50" s="3" t="str">
        <f t="shared" ref="A50:A52" si="93">IF(ISERROR(F50/G50)," ",IF(F50/G50&gt;0.5,IF(F50/G50&lt;1.5," ","NOT OK"),"NOT OK"))</f>
        <v xml:space="preserve"> </v>
      </c>
      <c r="B50" s="106" t="s">
        <v>23</v>
      </c>
      <c r="C50" s="120">
        <f>+'Lcc_BKK+DMK'!C50+Lcc_CNX!C50+Lcc_HDY!C50+Lcc_HKT!C50+Lcc_CEI!C50</f>
        <v>10191</v>
      </c>
      <c r="D50" s="122">
        <f>'Lcc_BKK+DMK'!D50+Lcc_CNX!D50+Lcc_HDY!D50+Lcc_HKT!D50+Lcc_CEI!D50</f>
        <v>10197</v>
      </c>
      <c r="E50" s="148">
        <f t="shared" ref="E50" si="94">SUM(C50:D50)</f>
        <v>20388</v>
      </c>
      <c r="F50" s="120"/>
      <c r="G50" s="122"/>
      <c r="H50" s="148"/>
      <c r="I50" s="123"/>
      <c r="J50" s="3"/>
      <c r="L50" s="13" t="s">
        <v>23</v>
      </c>
      <c r="M50" s="37">
        <f>'Lcc_BKK+DMK'!M50+Lcc_CNX!M50+Lcc_HDY!M50+Lcc_HKT!M50+Lcc_CEI!M50</f>
        <v>1485687</v>
      </c>
      <c r="N50" s="496">
        <f>'Lcc_BKK+DMK'!N50+Lcc_CNX!N50+Lcc_HDY!N50+Lcc_HKT!N50+Lcc_CEI!N50</f>
        <v>1488616</v>
      </c>
      <c r="O50" s="495">
        <f t="shared" ref="O50" si="95">SUM(M50:N50)</f>
        <v>2974303</v>
      </c>
      <c r="P50" s="492">
        <f>+Lcc_BKK!P50+Lcc_DMK!P50+Lcc_CNX!P50+Lcc_HDY!P50+Lcc_HKT!P50+Lcc_CEI!P50</f>
        <v>284</v>
      </c>
      <c r="Q50" s="495">
        <f t="shared" ref="Q50" si="96">O50+P50</f>
        <v>2974587</v>
      </c>
      <c r="R50" s="37"/>
      <c r="S50" s="471"/>
      <c r="T50" s="165"/>
      <c r="U50" s="484"/>
      <c r="V50" s="165"/>
      <c r="W50" s="40"/>
    </row>
    <row r="51" spans="1:23" ht="14.25" thickTop="1" thickBot="1" x14ac:dyDescent="0.25">
      <c r="A51" s="3" t="str">
        <f t="shared" si="93"/>
        <v xml:space="preserve"> </v>
      </c>
      <c r="B51" s="126" t="s">
        <v>40</v>
      </c>
      <c r="C51" s="127">
        <f t="shared" ref="C51:E51" si="97">+C48+C49+C50</f>
        <v>32430</v>
      </c>
      <c r="D51" s="127">
        <f t="shared" si="97"/>
        <v>32456</v>
      </c>
      <c r="E51" s="127">
        <f t="shared" si="97"/>
        <v>64886</v>
      </c>
      <c r="F51" s="127"/>
      <c r="G51" s="127"/>
      <c r="H51" s="127"/>
      <c r="I51" s="130"/>
      <c r="J51" s="3"/>
      <c r="L51" s="470" t="s">
        <v>40</v>
      </c>
      <c r="M51" s="45">
        <f t="shared" ref="M51:Q51" si="98">+M48+M49+M50</f>
        <v>4765608</v>
      </c>
      <c r="N51" s="43">
        <f t="shared" si="98"/>
        <v>4764029</v>
      </c>
      <c r="O51" s="166">
        <f t="shared" si="98"/>
        <v>9529637</v>
      </c>
      <c r="P51" s="43">
        <f t="shared" si="98"/>
        <v>786</v>
      </c>
      <c r="Q51" s="166">
        <f t="shared" si="98"/>
        <v>9530423</v>
      </c>
      <c r="R51" s="43"/>
      <c r="S51" s="472"/>
      <c r="T51" s="479"/>
      <c r="U51" s="485"/>
      <c r="V51" s="166"/>
      <c r="W51" s="46"/>
    </row>
    <row r="52" spans="1:23" ht="14.25" thickTop="1" thickBot="1" x14ac:dyDescent="0.25">
      <c r="A52" s="3" t="str">
        <f t="shared" si="93"/>
        <v xml:space="preserve"> </v>
      </c>
      <c r="B52" s="126" t="s">
        <v>63</v>
      </c>
      <c r="C52" s="127">
        <f t="shared" ref="C52:E52" si="99">+C38+C43+C47+C51</f>
        <v>138882</v>
      </c>
      <c r="D52" s="129">
        <f t="shared" si="99"/>
        <v>138937</v>
      </c>
      <c r="E52" s="300">
        <f t="shared" si="99"/>
        <v>277819</v>
      </c>
      <c r="F52" s="127"/>
      <c r="G52" s="129"/>
      <c r="H52" s="300"/>
      <c r="I52" s="130"/>
      <c r="J52" s="3"/>
      <c r="L52" s="470" t="s">
        <v>63</v>
      </c>
      <c r="M52" s="45">
        <f t="shared" ref="M52:Q52" si="100">+M38+M43+M47+M51</f>
        <v>20700658</v>
      </c>
      <c r="N52" s="43">
        <f t="shared" si="100"/>
        <v>20654878</v>
      </c>
      <c r="O52" s="302">
        <f t="shared" si="100"/>
        <v>41355536</v>
      </c>
      <c r="P52" s="43">
        <f t="shared" si="100"/>
        <v>7034</v>
      </c>
      <c r="Q52" s="302">
        <f t="shared" si="100"/>
        <v>41362570</v>
      </c>
      <c r="R52" s="43"/>
      <c r="S52" s="472"/>
      <c r="T52" s="476"/>
      <c r="U52" s="485"/>
      <c r="V52" s="302"/>
      <c r="W52" s="46"/>
    </row>
    <row r="53" spans="1:23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2"/>
      <c r="J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741" t="s">
        <v>27</v>
      </c>
      <c r="C54" s="742"/>
      <c r="D54" s="742"/>
      <c r="E54" s="742"/>
      <c r="F54" s="742"/>
      <c r="G54" s="742"/>
      <c r="H54" s="742"/>
      <c r="I54" s="743"/>
      <c r="J54" s="3"/>
      <c r="L54" s="744" t="s">
        <v>28</v>
      </c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6"/>
    </row>
    <row r="55" spans="1:23" ht="13.5" thickBot="1" x14ac:dyDescent="0.25">
      <c r="B55" s="747" t="s">
        <v>30</v>
      </c>
      <c r="C55" s="748"/>
      <c r="D55" s="748"/>
      <c r="E55" s="748"/>
      <c r="F55" s="748"/>
      <c r="G55" s="748"/>
      <c r="H55" s="748"/>
      <c r="I55" s="749"/>
      <c r="J55" s="3"/>
      <c r="L55" s="750" t="s">
        <v>50</v>
      </c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2"/>
    </row>
    <row r="56" spans="1:23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4"/>
      <c r="C57" s="753" t="s">
        <v>64</v>
      </c>
      <c r="D57" s="754"/>
      <c r="E57" s="755"/>
      <c r="F57" s="753" t="s">
        <v>65</v>
      </c>
      <c r="G57" s="754"/>
      <c r="H57" s="755"/>
      <c r="I57" s="105" t="s">
        <v>2</v>
      </c>
      <c r="J57" s="3"/>
      <c r="L57" s="11"/>
      <c r="M57" s="756" t="s">
        <v>64</v>
      </c>
      <c r="N57" s="757"/>
      <c r="O57" s="757"/>
      <c r="P57" s="757"/>
      <c r="Q57" s="758"/>
      <c r="R57" s="756" t="s">
        <v>65</v>
      </c>
      <c r="S57" s="757"/>
      <c r="T57" s="757"/>
      <c r="U57" s="757"/>
      <c r="V57" s="758"/>
      <c r="W57" s="12" t="s">
        <v>2</v>
      </c>
    </row>
    <row r="58" spans="1:23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6" t="s">
        <v>10</v>
      </c>
      <c r="C61" s="120">
        <f t="shared" ref="C61:H65" si="101">+C9+C35</f>
        <v>19258</v>
      </c>
      <c r="D61" s="122">
        <f t="shared" si="101"/>
        <v>19257</v>
      </c>
      <c r="E61" s="148">
        <f t="shared" si="101"/>
        <v>38515</v>
      </c>
      <c r="F61" s="120">
        <f t="shared" si="101"/>
        <v>19773</v>
      </c>
      <c r="G61" s="122">
        <f t="shared" si="101"/>
        <v>19762</v>
      </c>
      <c r="H61" s="148">
        <f t="shared" si="101"/>
        <v>39535</v>
      </c>
      <c r="I61" s="123">
        <f>IF(E61=0,0,((H61/E61)-1)*100)</f>
        <v>2.6483188368168209</v>
      </c>
      <c r="J61" s="3"/>
      <c r="K61" s="6"/>
      <c r="L61" s="13" t="s">
        <v>10</v>
      </c>
      <c r="M61" s="39">
        <f>'Lcc_BKK+DMK'!M61+Lcc_CNX!M61+Lcc_HDY!M61+Lcc_HKT!M61+Lcc_CEI!M61</f>
        <v>2867806</v>
      </c>
      <c r="N61" s="37">
        <f>'Lcc_BKK+DMK'!N61+Lcc_CNX!N61+Lcc_HDY!N61+Lcc_HKT!N61+Lcc_CEI!N61</f>
        <v>2900437</v>
      </c>
      <c r="O61" s="165">
        <f>SUM(M61:N61)</f>
        <v>5768243</v>
      </c>
      <c r="P61" s="38">
        <f>+Lcc_BKK!P61+Lcc_DMK!P61+Lcc_CNX!P61+Lcc_HDY!P61+Lcc_HKT!P61+Lcc_CEI!P61</f>
        <v>4509</v>
      </c>
      <c r="Q61" s="168">
        <f>O61+P61</f>
        <v>5772752</v>
      </c>
      <c r="R61" s="39">
        <f>'Lcc_BKK+DMK'!R61+Lcc_CNX!R61+Lcc_HDY!R61+Lcc_HKT!R61+Lcc_CEI!R61</f>
        <v>3074368</v>
      </c>
      <c r="S61" s="37">
        <f>'Lcc_BKK+DMK'!S61+Lcc_CNX!S61+Lcc_HDY!S61+Lcc_HKT!S61+Lcc_CEI!S61</f>
        <v>3104691</v>
      </c>
      <c r="T61" s="165">
        <f>SUM(R61:S61)</f>
        <v>6179059</v>
      </c>
      <c r="U61" s="38">
        <f>+Lcc_BKK!U61+Lcc_DMK!U61+Lcc_CNX!U61+Lcc_HDY!U61+Lcc_HKT!U61+Lcc_CEI!U61</f>
        <v>2576</v>
      </c>
      <c r="V61" s="168">
        <f>T61+U61</f>
        <v>6181635</v>
      </c>
      <c r="W61" s="40">
        <f>IF(Q61=0,0,((V61/Q61)-1)*100)</f>
        <v>7.0829822587216595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6" t="s">
        <v>11</v>
      </c>
      <c r="C62" s="120">
        <f t="shared" si="101"/>
        <v>18948</v>
      </c>
      <c r="D62" s="122">
        <f t="shared" si="101"/>
        <v>18945</v>
      </c>
      <c r="E62" s="148">
        <f t="shared" si="101"/>
        <v>37893</v>
      </c>
      <c r="F62" s="120">
        <f t="shared" si="101"/>
        <v>18905</v>
      </c>
      <c r="G62" s="122">
        <f t="shared" si="101"/>
        <v>18907</v>
      </c>
      <c r="H62" s="148">
        <f t="shared" si="101"/>
        <v>37812</v>
      </c>
      <c r="I62" s="123">
        <f>IF(E62=0,0,((H62/E62)-1)*100)</f>
        <v>-0.21375979732404238</v>
      </c>
      <c r="J62" s="3"/>
      <c r="K62" s="6"/>
      <c r="L62" s="13" t="s">
        <v>11</v>
      </c>
      <c r="M62" s="39">
        <f>'Lcc_BKK+DMK'!M62+Lcc_CNX!M62+Lcc_HDY!M62+Lcc_HKT!M62+Lcc_CEI!M62</f>
        <v>2886758</v>
      </c>
      <c r="N62" s="37">
        <f>'Lcc_BKK+DMK'!N62+Lcc_CNX!N62+Lcc_HDY!N62+Lcc_HKT!N62+Lcc_CEI!N62</f>
        <v>2849392</v>
      </c>
      <c r="O62" s="165">
        <f t="shared" ref="O62:O63" si="102">SUM(M62:N62)</f>
        <v>5736150</v>
      </c>
      <c r="P62" s="38">
        <f>+Lcc_BKK!P62+Lcc_DMK!P62+Lcc_CNX!P62+Lcc_HDY!P62+Lcc_HKT!P62+Lcc_CEI!P62</f>
        <v>3990</v>
      </c>
      <c r="Q62" s="168">
        <f t="shared" ref="Q62:Q63" si="103">O62+P62</f>
        <v>5740140</v>
      </c>
      <c r="R62" s="39">
        <f>'Lcc_BKK+DMK'!R62+Lcc_CNX!R62+Lcc_HDY!R62+Lcc_HKT!R62+Lcc_CEI!R62</f>
        <v>3005306</v>
      </c>
      <c r="S62" s="37">
        <f>'Lcc_BKK+DMK'!S62+Lcc_CNX!S62+Lcc_HDY!S62+Lcc_HKT!S62+Lcc_CEI!S62</f>
        <v>2988213</v>
      </c>
      <c r="T62" s="165">
        <f t="shared" ref="T62:T63" si="104">SUM(R62:S62)</f>
        <v>5993519</v>
      </c>
      <c r="U62" s="38">
        <f>+Lcc_BKK!U62+Lcc_DMK!U62+Lcc_CNX!U62+Lcc_HDY!U62+Lcc_HKT!U62+Lcc_CEI!U62</f>
        <v>3353</v>
      </c>
      <c r="V62" s="168">
        <f t="shared" ref="V62:V63" si="105">T62+U62</f>
        <v>5996872</v>
      </c>
      <c r="W62" s="40">
        <f t="shared" ref="W62:W63" si="106">IF(Q62=0,0,((V62/Q62)-1)*100)</f>
        <v>4.4725738396624415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1" t="s">
        <v>12</v>
      </c>
      <c r="C63" s="124">
        <f t="shared" si="101"/>
        <v>20315</v>
      </c>
      <c r="D63" s="125">
        <f t="shared" si="101"/>
        <v>20316</v>
      </c>
      <c r="E63" s="148">
        <f t="shared" si="101"/>
        <v>40631</v>
      </c>
      <c r="F63" s="124">
        <f t="shared" si="101"/>
        <v>19908</v>
      </c>
      <c r="G63" s="125">
        <f t="shared" si="101"/>
        <v>19900</v>
      </c>
      <c r="H63" s="148">
        <f t="shared" si="101"/>
        <v>39808</v>
      </c>
      <c r="I63" s="123">
        <f>IF(E63=0,0,((H63/E63)-1)*100)</f>
        <v>-2.0255469961359518</v>
      </c>
      <c r="J63" s="3"/>
      <c r="K63" s="6"/>
      <c r="L63" s="22" t="s">
        <v>12</v>
      </c>
      <c r="M63" s="39">
        <f>'Lcc_BKK+DMK'!M63+Lcc_CNX!M63+Lcc_HDY!M63+Lcc_HKT!M63+Lcc_CEI!M63</f>
        <v>3185462</v>
      </c>
      <c r="N63" s="37">
        <f>'Lcc_BKK+DMK'!N63+Lcc_CNX!N63+Lcc_HDY!N63+Lcc_HKT!N63+Lcc_CEI!N63</f>
        <v>3194843</v>
      </c>
      <c r="O63" s="165">
        <f t="shared" si="102"/>
        <v>6380305</v>
      </c>
      <c r="P63" s="38">
        <f>+Lcc_BKK!P63+Lcc_DMK!P63+Lcc_CNX!P63+Lcc_HDY!P63+Lcc_HKT!P63+Lcc_CEI!P63</f>
        <v>8011</v>
      </c>
      <c r="Q63" s="168">
        <f t="shared" si="103"/>
        <v>6388316</v>
      </c>
      <c r="R63" s="39">
        <f>'Lcc_BKK+DMK'!R63+Lcc_CNX!R63+Lcc_HDY!R63+Lcc_HKT!R63+Lcc_CEI!R63</f>
        <v>3180670</v>
      </c>
      <c r="S63" s="37">
        <f>'Lcc_BKK+DMK'!S63+Lcc_CNX!S63+Lcc_HDY!S63+Lcc_HKT!S63+Lcc_CEI!S63</f>
        <v>3200758</v>
      </c>
      <c r="T63" s="165">
        <f t="shared" si="104"/>
        <v>6381428</v>
      </c>
      <c r="U63" s="38">
        <f>+Lcc_BKK!U63+Lcc_DMK!U63+Lcc_CNX!U63+Lcc_HDY!U63+Lcc_HKT!U63+Lcc_CEI!U63</f>
        <v>4139</v>
      </c>
      <c r="V63" s="168">
        <f t="shared" si="105"/>
        <v>6385567</v>
      </c>
      <c r="W63" s="40">
        <f t="shared" si="106"/>
        <v>-4.3031684719418983E-2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6" t="s">
        <v>57</v>
      </c>
      <c r="C64" s="127">
        <f t="shared" si="101"/>
        <v>58521</v>
      </c>
      <c r="D64" s="129">
        <f t="shared" si="101"/>
        <v>58518</v>
      </c>
      <c r="E64" s="151">
        <f t="shared" si="101"/>
        <v>117039</v>
      </c>
      <c r="F64" s="127">
        <f t="shared" si="101"/>
        <v>58586</v>
      </c>
      <c r="G64" s="129">
        <f t="shared" si="101"/>
        <v>58569</v>
      </c>
      <c r="H64" s="151">
        <f t="shared" si="101"/>
        <v>117155</v>
      </c>
      <c r="I64" s="130">
        <f t="shared" ref="I64:I66" si="107">IF(E64=0,0,((H64/E64)-1)*100)</f>
        <v>9.9112261724720874E-2</v>
      </c>
      <c r="J64" s="3"/>
      <c r="L64" s="41" t="s">
        <v>57</v>
      </c>
      <c r="M64" s="45">
        <f t="shared" ref="M64:Q64" si="108">+M61+M62+M63</f>
        <v>8940026</v>
      </c>
      <c r="N64" s="43">
        <f t="shared" si="108"/>
        <v>8944672</v>
      </c>
      <c r="O64" s="166">
        <f t="shared" si="108"/>
        <v>17884698</v>
      </c>
      <c r="P64" s="43">
        <f t="shared" si="108"/>
        <v>16510</v>
      </c>
      <c r="Q64" s="166">
        <f t="shared" si="108"/>
        <v>17901208</v>
      </c>
      <c r="R64" s="45">
        <f t="shared" ref="R64:V64" si="109">+R61+R62+R63</f>
        <v>9260344</v>
      </c>
      <c r="S64" s="43">
        <f t="shared" si="109"/>
        <v>9293662</v>
      </c>
      <c r="T64" s="166">
        <f t="shared" si="109"/>
        <v>18554006</v>
      </c>
      <c r="U64" s="43">
        <f t="shared" si="109"/>
        <v>10068</v>
      </c>
      <c r="V64" s="166">
        <f t="shared" si="109"/>
        <v>18564074</v>
      </c>
      <c r="W64" s="46">
        <f>IF(Q64=0,0,((V64/Q64)-1)*100)</f>
        <v>3.702912116321988</v>
      </c>
    </row>
    <row r="65" spans="1:23" ht="14.25" thickTop="1" thickBot="1" x14ac:dyDescent="0.25">
      <c r="A65" s="3" t="str">
        <f t="shared" si="14"/>
        <v xml:space="preserve"> </v>
      </c>
      <c r="B65" s="106" t="s">
        <v>13</v>
      </c>
      <c r="C65" s="120">
        <f t="shared" si="101"/>
        <v>20650</v>
      </c>
      <c r="D65" s="122">
        <f t="shared" si="101"/>
        <v>20651</v>
      </c>
      <c r="E65" s="148">
        <f t="shared" si="101"/>
        <v>41301</v>
      </c>
      <c r="F65" s="120">
        <f t="shared" si="101"/>
        <v>20026</v>
      </c>
      <c r="G65" s="122">
        <f t="shared" si="101"/>
        <v>20047</v>
      </c>
      <c r="H65" s="148">
        <f t="shared" si="101"/>
        <v>40073</v>
      </c>
      <c r="I65" s="123">
        <f t="shared" si="107"/>
        <v>-2.9732936248517028</v>
      </c>
      <c r="J65" s="3"/>
      <c r="L65" s="13" t="s">
        <v>13</v>
      </c>
      <c r="M65" s="39">
        <f>'Lcc_BKK+DMK'!M65+Lcc_CNX!M65+Lcc_HDY!M65+Lcc_HKT!M65+Lcc_CEI!M65</f>
        <v>3297631</v>
      </c>
      <c r="N65" s="37">
        <f>'Lcc_BKK+DMK'!N65+Lcc_CNX!N65+Lcc_HDY!N65+Lcc_HKT!N65+Lcc_CEI!N65</f>
        <v>3257303</v>
      </c>
      <c r="O65" s="165">
        <f t="shared" ref="O65" si="110">SUM(M65:N65)</f>
        <v>6554934</v>
      </c>
      <c r="P65" s="38">
        <f>+Lcc_BKK!P65+Lcc_DMK!P65+Lcc_CNX!P65+Lcc_HDY!P65+Lcc_HKT!P65+Lcc_CEI!P65</f>
        <v>4466</v>
      </c>
      <c r="Q65" s="168">
        <f t="shared" ref="Q65" si="111">O65+P65</f>
        <v>6559400</v>
      </c>
      <c r="R65" s="39">
        <f>'Lcc_BKK+DMK'!R65+Lcc_CNX!R65+Lcc_HDY!R65+Lcc_HKT!R65+Lcc_CEI!R65</f>
        <v>3217863</v>
      </c>
      <c r="S65" s="37">
        <f>'Lcc_BKK+DMK'!S65+Lcc_CNX!S65+Lcc_HDY!S65+Lcc_HKT!S65+Lcc_CEI!S65</f>
        <v>3227461</v>
      </c>
      <c r="T65" s="165">
        <f t="shared" ref="T65" si="112">SUM(R65:S65)</f>
        <v>6445324</v>
      </c>
      <c r="U65" s="38">
        <f>+Lcc_BKK!U65+Lcc_DMK!U65+Lcc_CNX!U65+Lcc_HDY!U65+Lcc_HKT!U65+Lcc_CEI!U65</f>
        <v>4050</v>
      </c>
      <c r="V65" s="168">
        <f t="shared" ref="V65" si="113">T65+U65</f>
        <v>6449374</v>
      </c>
      <c r="W65" s="40">
        <f t="shared" ref="W65:W66" si="114">IF(Q65=0,0,((V65/Q65)-1)*100)</f>
        <v>-1.677379028569681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66</v>
      </c>
      <c r="C66" s="127">
        <f>+C64+C65</f>
        <v>79171</v>
      </c>
      <c r="D66" s="129">
        <f t="shared" ref="D66" si="115">+D64+D65</f>
        <v>79169</v>
      </c>
      <c r="E66" s="151">
        <f t="shared" ref="E66" si="116">+E64+E65</f>
        <v>158340</v>
      </c>
      <c r="F66" s="127">
        <f t="shared" ref="F66" si="117">+F64+F65</f>
        <v>78612</v>
      </c>
      <c r="G66" s="129">
        <f t="shared" ref="G66" si="118">+G64+G65</f>
        <v>78616</v>
      </c>
      <c r="H66" s="151">
        <f t="shared" ref="H66" si="119">+H64+H65</f>
        <v>157228</v>
      </c>
      <c r="I66" s="130">
        <f t="shared" si="107"/>
        <v>-0.70228621952760362</v>
      </c>
      <c r="J66" s="3"/>
      <c r="L66" s="41" t="s">
        <v>66</v>
      </c>
      <c r="M66" s="45">
        <f>+M64+M65</f>
        <v>12237657</v>
      </c>
      <c r="N66" s="43">
        <f t="shared" ref="N66" si="120">+N64+N65</f>
        <v>12201975</v>
      </c>
      <c r="O66" s="166">
        <f t="shared" ref="O66" si="121">+O64+O65</f>
        <v>24439632</v>
      </c>
      <c r="P66" s="43">
        <f t="shared" ref="P66" si="122">+P64+P65</f>
        <v>20976</v>
      </c>
      <c r="Q66" s="166">
        <f t="shared" ref="Q66" si="123">+Q64+Q65</f>
        <v>24460608</v>
      </c>
      <c r="R66" s="45">
        <f t="shared" ref="R66" si="124">+R64+R65</f>
        <v>12478207</v>
      </c>
      <c r="S66" s="43">
        <f t="shared" ref="S66" si="125">+S64+S65</f>
        <v>12521123</v>
      </c>
      <c r="T66" s="166">
        <f t="shared" ref="T66" si="126">+T64+T65</f>
        <v>24999330</v>
      </c>
      <c r="U66" s="43">
        <f t="shared" ref="U66" si="127">+U64+U65</f>
        <v>14118</v>
      </c>
      <c r="V66" s="166">
        <f t="shared" ref="V66" si="128">+V64+V65</f>
        <v>25013448</v>
      </c>
      <c r="W66" s="46">
        <f t="shared" si="114"/>
        <v>2.2601237058375689</v>
      </c>
    </row>
    <row r="67" spans="1:23" ht="13.5" thickTop="1" x14ac:dyDescent="0.2">
      <c r="A67" s="3" t="str">
        <f>IF(ISERROR(F67/G67)," ",IF(F67/G67&gt;0.5,IF(F67/G67&lt;1.5," ","NOT OK"),"NOT OK"))</f>
        <v xml:space="preserve"> </v>
      </c>
      <c r="B67" s="106" t="s">
        <v>14</v>
      </c>
      <c r="C67" s="120">
        <f t="shared" ref="C67:E68" si="129">+C15+C41</f>
        <v>18628</v>
      </c>
      <c r="D67" s="122">
        <f t="shared" si="129"/>
        <v>18636</v>
      </c>
      <c r="E67" s="148">
        <f t="shared" si="129"/>
        <v>37264</v>
      </c>
      <c r="F67" s="120"/>
      <c r="G67" s="122"/>
      <c r="H67" s="148"/>
      <c r="I67" s="123"/>
      <c r="J67" s="3"/>
      <c r="L67" s="13" t="s">
        <v>14</v>
      </c>
      <c r="M67" s="39">
        <f>'Lcc_BKK+DMK'!M67+Lcc_CNX!M67+Lcc_HDY!M67+Lcc_HKT!M67+Lcc_CEI!M67</f>
        <v>3008943</v>
      </c>
      <c r="N67" s="37">
        <f>'Lcc_BKK+DMK'!N67+Lcc_CNX!N67+Lcc_HDY!N67+Lcc_HKT!N67+Lcc_CEI!N67</f>
        <v>3051609</v>
      </c>
      <c r="O67" s="165">
        <f>SUM(M67:N67)</f>
        <v>6060552</v>
      </c>
      <c r="P67" s="38">
        <f>+Lcc_BKK!P67+Lcc_DMK!P67+Lcc_CNX!P67+Lcc_HDY!P67+Lcc_HKT!P67+Lcc_CEI!P67</f>
        <v>4448</v>
      </c>
      <c r="Q67" s="168">
        <f>O67+P67</f>
        <v>6065000</v>
      </c>
      <c r="R67" s="39"/>
      <c r="S67" s="37"/>
      <c r="T67" s="165"/>
      <c r="U67" s="38"/>
      <c r="V67" s="168"/>
      <c r="W67" s="40"/>
    </row>
    <row r="68" spans="1:23" ht="13.5" thickBot="1" x14ac:dyDescent="0.25">
      <c r="A68" s="3" t="str">
        <f>IF(ISERROR(F68/G68)," ",IF(F68/G68&gt;0.5,IF(F68/G68&lt;1.5," ","NOT OK"),"NOT OK"))</f>
        <v xml:space="preserve"> </v>
      </c>
      <c r="B68" s="106" t="s">
        <v>15</v>
      </c>
      <c r="C68" s="120">
        <f t="shared" si="129"/>
        <v>20284</v>
      </c>
      <c r="D68" s="122">
        <f t="shared" si="129"/>
        <v>20285</v>
      </c>
      <c r="E68" s="148">
        <f t="shared" si="129"/>
        <v>40569</v>
      </c>
      <c r="F68" s="120"/>
      <c r="G68" s="122"/>
      <c r="H68" s="148"/>
      <c r="I68" s="123"/>
      <c r="J68" s="3"/>
      <c r="L68" s="13" t="s">
        <v>15</v>
      </c>
      <c r="M68" s="39">
        <f>'Lcc_BKK+DMK'!M68+Lcc_CNX!M68+Lcc_HDY!M68+Lcc_HKT!M68+Lcc_CEI!M68</f>
        <v>3204798</v>
      </c>
      <c r="N68" s="37">
        <f>'Lcc_BKK+DMK'!N68+Lcc_CNX!N68+Lcc_HDY!N68+Lcc_HKT!N68+Lcc_CEI!N68</f>
        <v>3238346</v>
      </c>
      <c r="O68" s="165">
        <f>SUM(M68:N68)</f>
        <v>6443144</v>
      </c>
      <c r="P68" s="38">
        <f>+Lcc_BKK!P68+Lcc_DMK!P68+Lcc_CNX!P68+Lcc_HDY!P68+Lcc_HKT!P68+Lcc_CEI!P68</f>
        <v>7238</v>
      </c>
      <c r="Q68" s="168">
        <f>O68+P68</f>
        <v>6450382</v>
      </c>
      <c r="R68" s="39"/>
      <c r="S68" s="37"/>
      <c r="T68" s="165"/>
      <c r="U68" s="38"/>
      <c r="V68" s="168"/>
      <c r="W68" s="40"/>
    </row>
    <row r="69" spans="1:23" ht="14.25" thickTop="1" thickBot="1" x14ac:dyDescent="0.25">
      <c r="A69" s="3" t="str">
        <f>IF(ISERROR(F69/G69)," ",IF(F69/G69&gt;0.5,IF(F69/G69&lt;1.5," ","NOT OK"),"NOT OK"))</f>
        <v xml:space="preserve"> </v>
      </c>
      <c r="B69" s="126" t="s">
        <v>61</v>
      </c>
      <c r="C69" s="127">
        <f>+C65+C67+C68</f>
        <v>59562</v>
      </c>
      <c r="D69" s="129">
        <f t="shared" ref="D69" si="130">+D65+D67+D68</f>
        <v>59572</v>
      </c>
      <c r="E69" s="151">
        <f t="shared" ref="E69" si="131">+E65+E67+E68</f>
        <v>119134</v>
      </c>
      <c r="F69" s="127"/>
      <c r="G69" s="129"/>
      <c r="H69" s="151"/>
      <c r="I69" s="130"/>
      <c r="J69" s="3"/>
      <c r="L69" s="41" t="s">
        <v>61</v>
      </c>
      <c r="M69" s="45">
        <f>+M65+M67+M68</f>
        <v>9511372</v>
      </c>
      <c r="N69" s="43">
        <f t="shared" ref="N69" si="132">+N65+N67+N68</f>
        <v>9547258</v>
      </c>
      <c r="O69" s="166">
        <f t="shared" ref="O69" si="133">+O65+O67+O68</f>
        <v>19058630</v>
      </c>
      <c r="P69" s="43">
        <f t="shared" ref="P69" si="134">+P65+P67+P68</f>
        <v>16152</v>
      </c>
      <c r="Q69" s="166">
        <f t="shared" ref="Q69" si="135">+Q65+Q67+Q68</f>
        <v>19074782</v>
      </c>
      <c r="R69" s="43"/>
      <c r="S69" s="472"/>
      <c r="T69" s="479"/>
      <c r="U69" s="485"/>
      <c r="V69" s="166"/>
      <c r="W69" s="46"/>
    </row>
    <row r="70" spans="1:23" ht="13.5" thickTop="1" x14ac:dyDescent="0.2">
      <c r="A70" s="3" t="str">
        <f t="shared" ref="A70" si="136">IF(ISERROR(F70/G70)," ",IF(F70/G70&gt;0.5,IF(F70/G70&lt;1.5," ","NOT OK"),"NOT OK"))</f>
        <v xml:space="preserve"> </v>
      </c>
      <c r="B70" s="106" t="s">
        <v>16</v>
      </c>
      <c r="C70" s="120">
        <f t="shared" ref="C70:E72" si="137">+C18+C44</f>
        <v>19405</v>
      </c>
      <c r="D70" s="122">
        <f t="shared" si="137"/>
        <v>19402</v>
      </c>
      <c r="E70" s="148">
        <f t="shared" si="137"/>
        <v>38807</v>
      </c>
      <c r="F70" s="120"/>
      <c r="G70" s="122"/>
      <c r="H70" s="148"/>
      <c r="I70" s="123"/>
      <c r="J70" s="7"/>
      <c r="L70" s="13" t="s">
        <v>16</v>
      </c>
      <c r="M70" s="39">
        <f>'Lcc_BKK+DMK'!M70+Lcc_CNX!M70+Lcc_HDY!M70+Lcc_HKT!M70+Lcc_CEI!M70</f>
        <v>3053477</v>
      </c>
      <c r="N70" s="37">
        <f>'Lcc_BKK+DMK'!N70+Lcc_CNX!N70+Lcc_HDY!N70+Lcc_HKT!N70+Lcc_CEI!N70</f>
        <v>3027992</v>
      </c>
      <c r="O70" s="165">
        <f>SUM(M70:N70)</f>
        <v>6081469</v>
      </c>
      <c r="P70" s="38">
        <f>+Lcc_BKK!P70+Lcc_DMK!P70+Lcc_CNX!P70+Lcc_HDY!P70+Lcc_HKT!P70+Lcc_CEI!P70</f>
        <v>4436</v>
      </c>
      <c r="Q70" s="168">
        <f>O70+P70</f>
        <v>6085905</v>
      </c>
      <c r="R70" s="39"/>
      <c r="S70" s="37"/>
      <c r="T70" s="165"/>
      <c r="U70" s="38"/>
      <c r="V70" s="168"/>
      <c r="W70" s="40"/>
    </row>
    <row r="71" spans="1:23" x14ac:dyDescent="0.2">
      <c r="A71" s="3" t="str">
        <f t="shared" ref="A71" si="138">IF(ISERROR(F71/G71)," ",IF(F71/G71&gt;0.5,IF(F71/G71&lt;1.5," ","NOT OK"),"NOT OK"))</f>
        <v xml:space="preserve"> </v>
      </c>
      <c r="B71" s="106" t="s">
        <v>17</v>
      </c>
      <c r="C71" s="120">
        <f t="shared" si="137"/>
        <v>19284</v>
      </c>
      <c r="D71" s="122">
        <f t="shared" si="137"/>
        <v>19292</v>
      </c>
      <c r="E71" s="148">
        <f t="shared" si="137"/>
        <v>38576</v>
      </c>
      <c r="F71" s="120"/>
      <c r="G71" s="122"/>
      <c r="H71" s="148"/>
      <c r="I71" s="123"/>
      <c r="J71" s="3"/>
      <c r="L71" s="13" t="s">
        <v>17</v>
      </c>
      <c r="M71" s="39">
        <f>'Lcc_BKK+DMK'!M71+Lcc_CNX!M71+Lcc_HDY!M71+Lcc_HKT!M71+Lcc_CEI!M71</f>
        <v>2866017</v>
      </c>
      <c r="N71" s="37">
        <f>'Lcc_BKK+DMK'!N71+Lcc_CNX!N71+Lcc_HDY!N71+Lcc_HKT!N71+Lcc_CEI!N71</f>
        <v>2896941</v>
      </c>
      <c r="O71" s="165">
        <f>SUM(M71:N71)</f>
        <v>5762958</v>
      </c>
      <c r="P71" s="38">
        <f>+Lcc_BKK!P71+Lcc_DMK!P71+Lcc_CNX!P71+Lcc_HDY!P71+Lcc_HKT!P71+Lcc_CEI!P71</f>
        <v>4054</v>
      </c>
      <c r="Q71" s="168">
        <f>O71+P71</f>
        <v>5767012</v>
      </c>
      <c r="R71" s="39"/>
      <c r="S71" s="37"/>
      <c r="T71" s="165"/>
      <c r="U71" s="38"/>
      <c r="V71" s="168"/>
      <c r="W71" s="40"/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18</v>
      </c>
      <c r="C72" s="120">
        <f t="shared" si="137"/>
        <v>18820</v>
      </c>
      <c r="D72" s="122">
        <f t="shared" si="137"/>
        <v>18820</v>
      </c>
      <c r="E72" s="148">
        <f t="shared" si="137"/>
        <v>37640</v>
      </c>
      <c r="F72" s="120"/>
      <c r="G72" s="122"/>
      <c r="H72" s="148"/>
      <c r="I72" s="123"/>
      <c r="J72" s="3"/>
      <c r="L72" s="13" t="s">
        <v>18</v>
      </c>
      <c r="M72" s="39">
        <f>'Lcc_BKK+DMK'!M72+Lcc_CNX!M72+Lcc_HDY!M72+Lcc_HKT!M72+Lcc_CEI!M72</f>
        <v>2818654</v>
      </c>
      <c r="N72" s="37">
        <f>'Lcc_BKK+DMK'!N72+Lcc_CNX!N72+Lcc_HDY!N72+Lcc_HKT!N72+Lcc_CEI!N72</f>
        <v>2808077</v>
      </c>
      <c r="O72" s="165">
        <f t="shared" ref="O72" si="139">SUM(M72:N72)</f>
        <v>5626731</v>
      </c>
      <c r="P72" s="38">
        <f>+Lcc_BKK!P72+Lcc_DMK!P72+Lcc_CNX!P72+Lcc_HDY!P72+Lcc_HKT!P72+Lcc_CEI!P72</f>
        <v>2864</v>
      </c>
      <c r="Q72" s="168">
        <f t="shared" ref="Q72" si="140">O72+P72</f>
        <v>5629595</v>
      </c>
      <c r="R72" s="39"/>
      <c r="S72" s="37"/>
      <c r="T72" s="165"/>
      <c r="U72" s="38"/>
      <c r="V72" s="168"/>
      <c r="W72" s="40"/>
    </row>
    <row r="73" spans="1:23" ht="15.75" customHeight="1" thickTop="1" thickBot="1" x14ac:dyDescent="0.25">
      <c r="A73" s="9" t="str">
        <f>IF(ISERROR(F73/G73)," ",IF(F73/G73&gt;0.5,IF(F73/G73&lt;1.5," ","NOT OK"),"NOT OK"))</f>
        <v xml:space="preserve"> </v>
      </c>
      <c r="B73" s="133" t="s">
        <v>19</v>
      </c>
      <c r="C73" s="127">
        <f>+C70+C71+C72</f>
        <v>57509</v>
      </c>
      <c r="D73" s="135">
        <f t="shared" ref="D73" si="141">+D70+D71+D72</f>
        <v>57514</v>
      </c>
      <c r="E73" s="149">
        <f t="shared" ref="E73" si="142">+E70+E71+E72</f>
        <v>115023</v>
      </c>
      <c r="F73" s="127"/>
      <c r="G73" s="135"/>
      <c r="H73" s="149"/>
      <c r="I73" s="130"/>
      <c r="J73" s="9"/>
      <c r="K73" s="10"/>
      <c r="L73" s="47" t="s">
        <v>19</v>
      </c>
      <c r="M73" s="48">
        <f>+M70+M71+M72</f>
        <v>8738148</v>
      </c>
      <c r="N73" s="49">
        <f t="shared" ref="N73" si="143">+N70+N71+N72</f>
        <v>8733010</v>
      </c>
      <c r="O73" s="167">
        <f t="shared" ref="O73" si="144">+O70+O71+O72</f>
        <v>17471158</v>
      </c>
      <c r="P73" s="49">
        <f t="shared" ref="P73" si="145">+P70+P71+P72</f>
        <v>11354</v>
      </c>
      <c r="Q73" s="167">
        <f t="shared" ref="Q73" si="146">+Q70+Q71+Q72</f>
        <v>17482512</v>
      </c>
      <c r="R73" s="49"/>
      <c r="S73" s="473"/>
      <c r="T73" s="480"/>
      <c r="U73" s="486"/>
      <c r="V73" s="167"/>
      <c r="W73" s="50"/>
    </row>
    <row r="74" spans="1:23" ht="13.5" thickTop="1" x14ac:dyDescent="0.2">
      <c r="A74" s="3" t="str">
        <f>IF(ISERROR(F74/G74)," ",IF(F74/G74&gt;0.5,IF(F74/G74&lt;1.5," ","NOT OK"),"NOT OK"))</f>
        <v xml:space="preserve"> </v>
      </c>
      <c r="B74" s="106" t="s">
        <v>20</v>
      </c>
      <c r="C74" s="120">
        <f t="shared" ref="C74:E78" si="147">+C22+C48</f>
        <v>19467</v>
      </c>
      <c r="D74" s="122">
        <f t="shared" si="147"/>
        <v>19470</v>
      </c>
      <c r="E74" s="148">
        <f t="shared" si="147"/>
        <v>38937</v>
      </c>
      <c r="F74" s="120"/>
      <c r="G74" s="122"/>
      <c r="H74" s="148"/>
      <c r="I74" s="123"/>
      <c r="J74" s="3"/>
      <c r="L74" s="13" t="s">
        <v>21</v>
      </c>
      <c r="M74" s="39">
        <f>'Lcc_BKK+DMK'!M74+Lcc_CNX!M74+Lcc_HDY!M74+Lcc_HKT!M74+Lcc_CEI!M74</f>
        <v>2972988</v>
      </c>
      <c r="N74" s="37">
        <f>'Lcc_BKK+DMK'!N74+Lcc_CNX!N74+Lcc_HDY!N74+Lcc_HKT!N74+Lcc_CEI!N74</f>
        <v>2969604</v>
      </c>
      <c r="O74" s="165">
        <f>SUM(M74:N74)</f>
        <v>5942592</v>
      </c>
      <c r="P74" s="38">
        <f>+Lcc_BKK!P74+Lcc_DMK!P74+Lcc_CNX!P74+Lcc_HDY!P74+Lcc_HKT!P74+Lcc_CEI!P74</f>
        <v>2733</v>
      </c>
      <c r="Q74" s="168">
        <f>O74+P74</f>
        <v>5945325</v>
      </c>
      <c r="R74" s="39"/>
      <c r="S74" s="37"/>
      <c r="T74" s="165"/>
      <c r="U74" s="38"/>
      <c r="V74" s="168"/>
      <c r="W74" s="40"/>
    </row>
    <row r="75" spans="1:23" x14ac:dyDescent="0.2">
      <c r="A75" s="3" t="str">
        <f t="shared" ref="A75" si="148">IF(ISERROR(F75/G75)," ",IF(F75/G75&gt;0.5,IF(F75/G75&lt;1.5," ","NOT OK"),"NOT OK"))</f>
        <v xml:space="preserve"> </v>
      </c>
      <c r="B75" s="106" t="s">
        <v>22</v>
      </c>
      <c r="C75" s="120">
        <f t="shared" si="147"/>
        <v>19848</v>
      </c>
      <c r="D75" s="122">
        <f t="shared" si="147"/>
        <v>19836</v>
      </c>
      <c r="E75" s="148">
        <f t="shared" si="147"/>
        <v>39684</v>
      </c>
      <c r="F75" s="120"/>
      <c r="G75" s="122"/>
      <c r="H75" s="148"/>
      <c r="I75" s="123"/>
      <c r="J75" s="3"/>
      <c r="L75" s="13" t="s">
        <v>22</v>
      </c>
      <c r="M75" s="39">
        <f>'Lcc_BKK+DMK'!M75+Lcc_CNX!M75+Lcc_HDY!M75+Lcc_HKT!M75+Lcc_CEI!M75</f>
        <v>3080315</v>
      </c>
      <c r="N75" s="37">
        <f>'Lcc_BKK+DMK'!N75+Lcc_CNX!N75+Lcc_HDY!N75+Lcc_HKT!N75+Lcc_CEI!N75</f>
        <v>3081777</v>
      </c>
      <c r="O75" s="165">
        <f>SUM(M75:N75)</f>
        <v>6162092</v>
      </c>
      <c r="P75" s="38">
        <f>+Lcc_BKK!P75+Lcc_DMK!P75+Lcc_CNX!P75+Lcc_HDY!P75+Lcc_HKT!P75+Lcc_CEI!P75</f>
        <v>4474</v>
      </c>
      <c r="Q75" s="168">
        <f>O75+P75</f>
        <v>6166566</v>
      </c>
      <c r="R75" s="39"/>
      <c r="S75" s="37"/>
      <c r="T75" s="165"/>
      <c r="U75" s="38"/>
      <c r="V75" s="168"/>
      <c r="W75" s="40"/>
    </row>
    <row r="76" spans="1:23" ht="13.5" thickBot="1" x14ac:dyDescent="0.25">
      <c r="A76" s="3" t="str">
        <f t="shared" ref="A76" si="149">IF(ISERROR(F76/G76)," ",IF(F76/G76&gt;0.5,IF(F76/G76&lt;1.5," ","NOT OK"),"NOT OK"))</f>
        <v xml:space="preserve"> </v>
      </c>
      <c r="B76" s="106" t="s">
        <v>23</v>
      </c>
      <c r="C76" s="120">
        <f t="shared" si="147"/>
        <v>18447</v>
      </c>
      <c r="D76" s="122">
        <f t="shared" si="147"/>
        <v>18462</v>
      </c>
      <c r="E76" s="148">
        <f t="shared" si="147"/>
        <v>36909</v>
      </c>
      <c r="F76" s="120"/>
      <c r="G76" s="122"/>
      <c r="H76" s="148"/>
      <c r="I76" s="123"/>
      <c r="J76" s="3"/>
      <c r="L76" s="13" t="s">
        <v>23</v>
      </c>
      <c r="M76" s="39">
        <f>'Lcc_BKK+DMK'!M76+Lcc_CNX!M76+Lcc_HDY!M76+Lcc_HKT!M76+Lcc_CEI!M76</f>
        <v>2728824</v>
      </c>
      <c r="N76" s="37">
        <f>'Lcc_BKK+DMK'!N76+Lcc_CNX!N76+Lcc_HDY!N76+Lcc_HKT!N76+Lcc_CEI!N76</f>
        <v>2749313</v>
      </c>
      <c r="O76" s="165">
        <f t="shared" ref="O76" si="150">SUM(M76:N76)</f>
        <v>5478137</v>
      </c>
      <c r="P76" s="38">
        <f>+Lcc_BKK!P76+Lcc_DMK!P76+Lcc_CNX!P76+Lcc_HDY!P76+Lcc_HKT!P76+Lcc_CEI!P76</f>
        <v>3711</v>
      </c>
      <c r="Q76" s="168">
        <f t="shared" ref="Q76" si="151">O76+P76</f>
        <v>5481848</v>
      </c>
      <c r="R76" s="39"/>
      <c r="S76" s="37"/>
      <c r="T76" s="165"/>
      <c r="U76" s="38"/>
      <c r="V76" s="168"/>
      <c r="W76" s="40"/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6" t="s">
        <v>40</v>
      </c>
      <c r="C77" s="127">
        <f t="shared" si="147"/>
        <v>57762</v>
      </c>
      <c r="D77" s="127">
        <f t="shared" si="147"/>
        <v>57768</v>
      </c>
      <c r="E77" s="127">
        <f t="shared" si="147"/>
        <v>115530</v>
      </c>
      <c r="F77" s="127"/>
      <c r="G77" s="127"/>
      <c r="H77" s="127"/>
      <c r="I77" s="130"/>
      <c r="J77" s="3"/>
      <c r="L77" s="470" t="s">
        <v>40</v>
      </c>
      <c r="M77" s="45">
        <f t="shared" ref="M77:Q77" si="152">+M74+M75+M76</f>
        <v>8782127</v>
      </c>
      <c r="N77" s="43">
        <f t="shared" si="152"/>
        <v>8800694</v>
      </c>
      <c r="O77" s="166">
        <f t="shared" si="152"/>
        <v>17582821</v>
      </c>
      <c r="P77" s="43">
        <f t="shared" si="152"/>
        <v>10918</v>
      </c>
      <c r="Q77" s="166">
        <f t="shared" si="152"/>
        <v>17593739</v>
      </c>
      <c r="R77" s="43"/>
      <c r="S77" s="472"/>
      <c r="T77" s="479"/>
      <c r="U77" s="485"/>
      <c r="V77" s="166"/>
      <c r="W77" s="46"/>
    </row>
    <row r="78" spans="1:23" ht="14.25" thickTop="1" thickBot="1" x14ac:dyDescent="0.25">
      <c r="A78" s="3" t="str">
        <f>IF(ISERROR(F78/G78)," ",IF(F78/G78&gt;0.5,IF(F78/G78&lt;1.5," ","NOT OK"),"NOT OK"))</f>
        <v xml:space="preserve"> </v>
      </c>
      <c r="B78" s="126" t="s">
        <v>63</v>
      </c>
      <c r="C78" s="127">
        <f t="shared" si="147"/>
        <v>233354</v>
      </c>
      <c r="D78" s="129">
        <f t="shared" si="147"/>
        <v>233372</v>
      </c>
      <c r="E78" s="300">
        <f t="shared" si="147"/>
        <v>466726</v>
      </c>
      <c r="F78" s="127"/>
      <c r="G78" s="129"/>
      <c r="H78" s="300"/>
      <c r="I78" s="130"/>
      <c r="J78" s="3"/>
      <c r="L78" s="470" t="s">
        <v>63</v>
      </c>
      <c r="M78" s="45">
        <f t="shared" ref="M78:Q78" si="153">+M64+M69+M73+M77</f>
        <v>35971673</v>
      </c>
      <c r="N78" s="43">
        <f t="shared" si="153"/>
        <v>36025634</v>
      </c>
      <c r="O78" s="302">
        <f t="shared" si="153"/>
        <v>71997307</v>
      </c>
      <c r="P78" s="43">
        <f t="shared" si="153"/>
        <v>54934</v>
      </c>
      <c r="Q78" s="302">
        <f t="shared" si="153"/>
        <v>72052241</v>
      </c>
      <c r="R78" s="43"/>
      <c r="S78" s="472"/>
      <c r="T78" s="476"/>
      <c r="U78" s="485"/>
      <c r="V78" s="302"/>
      <c r="W78" s="46"/>
    </row>
    <row r="79" spans="1:23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2"/>
      <c r="J79" s="102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738" t="s">
        <v>33</v>
      </c>
      <c r="M80" s="739"/>
      <c r="N80" s="739"/>
      <c r="O80" s="739"/>
      <c r="P80" s="739"/>
      <c r="Q80" s="739"/>
      <c r="R80" s="739"/>
      <c r="S80" s="739"/>
      <c r="T80" s="739"/>
      <c r="U80" s="739"/>
      <c r="V80" s="739"/>
      <c r="W80" s="740"/>
    </row>
    <row r="81" spans="12:23" ht="13.5" thickBot="1" x14ac:dyDescent="0.25">
      <c r="L81" s="732" t="s">
        <v>43</v>
      </c>
      <c r="M81" s="733"/>
      <c r="N81" s="733"/>
      <c r="O81" s="733"/>
      <c r="P81" s="733"/>
      <c r="Q81" s="733"/>
      <c r="R81" s="733"/>
      <c r="S81" s="733"/>
      <c r="T81" s="733"/>
      <c r="U81" s="733"/>
      <c r="V81" s="733"/>
      <c r="W81" s="734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3" ht="24.75" customHeight="1" thickTop="1" thickBot="1" x14ac:dyDescent="0.25">
      <c r="L83" s="57"/>
      <c r="M83" s="735" t="s">
        <v>64</v>
      </c>
      <c r="N83" s="736"/>
      <c r="O83" s="736"/>
      <c r="P83" s="736"/>
      <c r="Q83" s="737"/>
      <c r="R83" s="735" t="s">
        <v>65</v>
      </c>
      <c r="S83" s="736"/>
      <c r="T83" s="736"/>
      <c r="U83" s="736"/>
      <c r="V83" s="737"/>
      <c r="W83" s="312" t="s">
        <v>2</v>
      </c>
    </row>
    <row r="84" spans="12:23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3" t="s">
        <v>4</v>
      </c>
    </row>
    <row r="85" spans="12:23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1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10</v>
      </c>
      <c r="M87" s="75">
        <f>'Lcc_BKK+DMK'!M87+Lcc_CNX!M87+Lcc_HDY!M87+Lcc_HKT!M87+Lcc_CEI!M87</f>
        <v>2026</v>
      </c>
      <c r="N87" s="76">
        <f>'Lcc_BKK+DMK'!N87+Lcc_CNX!N87+Lcc_HDY!N87+Lcc_HKT!N87+Lcc_CEI!N87</f>
        <v>4704</v>
      </c>
      <c r="O87" s="180">
        <f>SUM(M87:N87)</f>
        <v>6730</v>
      </c>
      <c r="P87" s="77">
        <f>'Lcc_BKK+DMK'!P87+Lcc_CNX!P87+Lcc_HDY!P87+Lcc_HKT!P87+Lcc_CEI!P87</f>
        <v>0</v>
      </c>
      <c r="Q87" s="178">
        <f>O87+P87</f>
        <v>6730</v>
      </c>
      <c r="R87" s="75">
        <f>'Lcc_BKK+DMK'!R87+Lcc_CNX!R87+Lcc_HDY!R87+Lcc_HKT!R87+Lcc_CEI!R87</f>
        <v>2649</v>
      </c>
      <c r="S87" s="76">
        <f>'Lcc_BKK+DMK'!S87+Lcc_CNX!S87+Lcc_HDY!S87+Lcc_HKT!S87+Lcc_CEI!S87</f>
        <v>4310</v>
      </c>
      <c r="T87" s="180">
        <f>SUM(R87:S87)</f>
        <v>6959</v>
      </c>
      <c r="U87" s="77">
        <f>'Lcc_BKK+DMK'!U87+Lcc_CNX!U87+Lcc_HDY!U87+Lcc_HKT!U87+Lcc_CEI!U87</f>
        <v>0</v>
      </c>
      <c r="V87" s="178">
        <f>T87+U87</f>
        <v>6959</v>
      </c>
      <c r="W87" s="78">
        <f>IF(Q87=0,0,((V87/Q87)-1)*100)</f>
        <v>3.4026745913818823</v>
      </c>
    </row>
    <row r="88" spans="12:23" x14ac:dyDescent="0.2">
      <c r="L88" s="59" t="s">
        <v>11</v>
      </c>
      <c r="M88" s="75">
        <f>'Lcc_BKK+DMK'!M88+Lcc_CNX!M88+Lcc_HDY!M88+Lcc_HKT!M88+Lcc_CEI!M88</f>
        <v>2354</v>
      </c>
      <c r="N88" s="76">
        <f>'Lcc_BKK+DMK'!N88+Lcc_CNX!N88+Lcc_HDY!N88+Lcc_HKT!N88+Lcc_CEI!N88</f>
        <v>4415</v>
      </c>
      <c r="O88" s="180">
        <f t="shared" ref="O88:O89" si="154">SUM(M88:N88)</f>
        <v>6769</v>
      </c>
      <c r="P88" s="77">
        <f>'Lcc_BKK+DMK'!P88+Lcc_CNX!P88+Lcc_HDY!P88+Lcc_HKT!P88+Lcc_CEI!P88</f>
        <v>0</v>
      </c>
      <c r="Q88" s="178">
        <f t="shared" ref="Q88:Q89" si="155">O88+P88</f>
        <v>6769</v>
      </c>
      <c r="R88" s="75">
        <f>'Lcc_BKK+DMK'!R88+Lcc_CNX!R88+Lcc_HDY!R88+Lcc_HKT!R88+Lcc_CEI!R88</f>
        <v>2971</v>
      </c>
      <c r="S88" s="76">
        <f>'Lcc_BKK+DMK'!S88+Lcc_CNX!S88+Lcc_HDY!S88+Lcc_HKT!S88+Lcc_CEI!S88</f>
        <v>3430</v>
      </c>
      <c r="T88" s="180">
        <f t="shared" ref="T88:T89" si="156">SUM(R88:S88)</f>
        <v>6401</v>
      </c>
      <c r="U88" s="77">
        <f>'Lcc_BKK+DMK'!U88+Lcc_CNX!U88+Lcc_HDY!U88+Lcc_HKT!U88+Lcc_CEI!U88</f>
        <v>0</v>
      </c>
      <c r="V88" s="178">
        <f t="shared" ref="V88:V89" si="157">T88+U88</f>
        <v>6401</v>
      </c>
      <c r="W88" s="78">
        <f t="shared" ref="W88:W89" si="158">IF(Q88=0,0,((V88/Q88)-1)*100)</f>
        <v>-5.4365489732604466</v>
      </c>
    </row>
    <row r="89" spans="12:23" ht="13.5" thickBot="1" x14ac:dyDescent="0.25">
      <c r="L89" s="64" t="s">
        <v>12</v>
      </c>
      <c r="M89" s="75">
        <f>'Lcc_BKK+DMK'!M89+Lcc_CNX!M89+Lcc_HDY!M89+Lcc_HKT!M89+Lcc_CEI!M89</f>
        <v>2219</v>
      </c>
      <c r="N89" s="76">
        <f>'Lcc_BKK+DMK'!N89+Lcc_CNX!N89+Lcc_HDY!N89+Lcc_HKT!N89+Lcc_CEI!N89</f>
        <v>4108</v>
      </c>
      <c r="O89" s="180">
        <f t="shared" si="154"/>
        <v>6327</v>
      </c>
      <c r="P89" s="77">
        <f>'Lcc_BKK+DMK'!P89+Lcc_CNX!P89+Lcc_HDY!P89+Lcc_HKT!P89+Lcc_CEI!P89</f>
        <v>6</v>
      </c>
      <c r="Q89" s="178">
        <f t="shared" si="155"/>
        <v>6333</v>
      </c>
      <c r="R89" s="75">
        <f>'Lcc_BKK+DMK'!R89+Lcc_CNX!R89+Lcc_HDY!R89+Lcc_HKT!R89+Lcc_CEI!R89</f>
        <v>2562</v>
      </c>
      <c r="S89" s="76">
        <f>'Lcc_BKK+DMK'!S89+Lcc_CNX!S89+Lcc_HDY!S89+Lcc_HKT!S89+Lcc_CEI!S89</f>
        <v>4370</v>
      </c>
      <c r="T89" s="180">
        <f t="shared" si="156"/>
        <v>6932</v>
      </c>
      <c r="U89" s="77">
        <f>'Lcc_BKK+DMK'!U89+Lcc_CNX!U89+Lcc_HDY!U89+Lcc_HKT!U89+Lcc_CEI!U89</f>
        <v>0</v>
      </c>
      <c r="V89" s="178">
        <f t="shared" si="157"/>
        <v>6932</v>
      </c>
      <c r="W89" s="78">
        <f t="shared" si="158"/>
        <v>9.4583925469761567</v>
      </c>
    </row>
    <row r="90" spans="12:23" ht="14.25" thickTop="1" thickBot="1" x14ac:dyDescent="0.25">
      <c r="L90" s="79" t="s">
        <v>57</v>
      </c>
      <c r="M90" s="80">
        <f t="shared" ref="M90:V90" si="159">+M87+M88+M89</f>
        <v>6599</v>
      </c>
      <c r="N90" s="81">
        <f t="shared" si="159"/>
        <v>13227</v>
      </c>
      <c r="O90" s="179">
        <f t="shared" si="159"/>
        <v>19826</v>
      </c>
      <c r="P90" s="80">
        <f t="shared" si="159"/>
        <v>6</v>
      </c>
      <c r="Q90" s="179">
        <f t="shared" si="159"/>
        <v>19832</v>
      </c>
      <c r="R90" s="80">
        <f t="shared" si="159"/>
        <v>8182</v>
      </c>
      <c r="S90" s="81">
        <f t="shared" si="159"/>
        <v>12110</v>
      </c>
      <c r="T90" s="179">
        <f t="shared" si="159"/>
        <v>20292</v>
      </c>
      <c r="U90" s="80">
        <f t="shared" si="159"/>
        <v>0</v>
      </c>
      <c r="V90" s="179">
        <f t="shared" si="159"/>
        <v>20292</v>
      </c>
      <c r="W90" s="82">
        <f t="shared" ref="W90:W91" si="160">IF(Q90=0,0,((V90/Q90)-1)*100)</f>
        <v>2.3194836627672411</v>
      </c>
    </row>
    <row r="91" spans="12:23" ht="14.25" thickTop="1" thickBot="1" x14ac:dyDescent="0.25">
      <c r="L91" s="59" t="s">
        <v>13</v>
      </c>
      <c r="M91" s="75">
        <f>'Lcc_BKK+DMK'!M91+Lcc_CNX!M91+Lcc_HDY!M91+Lcc_HKT!M91+Lcc_CEI!M91</f>
        <v>2071</v>
      </c>
      <c r="N91" s="76">
        <f>'Lcc_BKK+DMK'!N91+Lcc_CNX!N91+Lcc_HDY!N91+Lcc_HKT!N91+Lcc_CEI!N91</f>
        <v>3581</v>
      </c>
      <c r="O91" s="180">
        <f t="shared" ref="O91" si="161">SUM(M91:N91)</f>
        <v>5652</v>
      </c>
      <c r="P91" s="77">
        <f>'Lcc_BKK+DMK'!P91+Lcc_CNX!P91+Lcc_HDY!P91+Lcc_HKT!P91+Lcc_CEI!P91</f>
        <v>21</v>
      </c>
      <c r="Q91" s="178">
        <f t="shared" ref="Q91" si="162">O91+P91</f>
        <v>5673</v>
      </c>
      <c r="R91" s="75">
        <f>'Lcc_BKK+DMK'!R91+Lcc_CNX!R91+Lcc_HDY!R91+Lcc_HKT!R91+Lcc_CEI!R91</f>
        <v>2152</v>
      </c>
      <c r="S91" s="76">
        <f>'Lcc_BKK+DMK'!S91+Lcc_CNX!S91+Lcc_HDY!S91+Lcc_HKT!S91+Lcc_CEI!S91</f>
        <v>3303</v>
      </c>
      <c r="T91" s="180">
        <f t="shared" ref="T91" si="163">SUM(R91:S91)</f>
        <v>5455</v>
      </c>
      <c r="U91" s="77">
        <f>'Lcc_BKK+DMK'!U91+Lcc_CNX!U91+Lcc_HDY!U91+Lcc_HKT!U91+Lcc_CEI!U91</f>
        <v>0</v>
      </c>
      <c r="V91" s="178">
        <f t="shared" ref="V91" si="164">T91+U91</f>
        <v>5455</v>
      </c>
      <c r="W91" s="78">
        <f t="shared" si="160"/>
        <v>-3.8427639696809401</v>
      </c>
    </row>
    <row r="92" spans="12:23" ht="14.25" thickTop="1" thickBot="1" x14ac:dyDescent="0.25">
      <c r="L92" s="79" t="s">
        <v>67</v>
      </c>
      <c r="M92" s="80">
        <f>+M90+M91</f>
        <v>8670</v>
      </c>
      <c r="N92" s="81">
        <f t="shared" ref="N92:V92" si="165">+N90+N91</f>
        <v>16808</v>
      </c>
      <c r="O92" s="179">
        <f t="shared" si="165"/>
        <v>25478</v>
      </c>
      <c r="P92" s="80">
        <f t="shared" si="165"/>
        <v>27</v>
      </c>
      <c r="Q92" s="179">
        <f t="shared" si="165"/>
        <v>25505</v>
      </c>
      <c r="R92" s="80">
        <f t="shared" si="165"/>
        <v>10334</v>
      </c>
      <c r="S92" s="81">
        <f t="shared" si="165"/>
        <v>15413</v>
      </c>
      <c r="T92" s="179">
        <f t="shared" si="165"/>
        <v>25747</v>
      </c>
      <c r="U92" s="80">
        <f t="shared" si="165"/>
        <v>0</v>
      </c>
      <c r="V92" s="179">
        <f t="shared" si="165"/>
        <v>25747</v>
      </c>
      <c r="W92" s="82">
        <f t="shared" ref="W92" si="166">IF(Q92=0,0,((V92/Q92)-1)*100)</f>
        <v>0.94883356204664704</v>
      </c>
    </row>
    <row r="93" spans="12:23" ht="13.5" thickTop="1" x14ac:dyDescent="0.2">
      <c r="L93" s="59" t="s">
        <v>14</v>
      </c>
      <c r="M93" s="75">
        <f>'Lcc_BKK+DMK'!M93+Lcc_CNX!M93+Lcc_HDY!M93+Lcc_HKT!M93+Lcc_CEI!M93</f>
        <v>1642</v>
      </c>
      <c r="N93" s="76">
        <f>'Lcc_BKK+DMK'!N93+Lcc_CNX!N93+Lcc_HDY!N93+Lcc_HKT!N93+Lcc_CEI!N93</f>
        <v>3021</v>
      </c>
      <c r="O93" s="180">
        <f>SUM(M93:N93)</f>
        <v>4663</v>
      </c>
      <c r="P93" s="77">
        <f>'Lcc_BKK+DMK'!P93+Lcc_CNX!P93+Lcc_HDY!P93+Lcc_HKT!P93+Lcc_CEI!P93</f>
        <v>0</v>
      </c>
      <c r="Q93" s="178">
        <f>O93+P93</f>
        <v>4663</v>
      </c>
      <c r="R93" s="75"/>
      <c r="S93" s="76"/>
      <c r="T93" s="180"/>
      <c r="U93" s="77"/>
      <c r="V93" s="178"/>
      <c r="W93" s="78"/>
    </row>
    <row r="94" spans="12:23" ht="13.5" thickBot="1" x14ac:dyDescent="0.25">
      <c r="L94" s="59" t="s">
        <v>15</v>
      </c>
      <c r="M94" s="75">
        <f>'Lcc_BKK+DMK'!M94+Lcc_CNX!M94+Lcc_HDY!M94+Lcc_HKT!M94+Lcc_CEI!M94</f>
        <v>2494</v>
      </c>
      <c r="N94" s="76">
        <f>'Lcc_BKK+DMK'!N94+Lcc_CNX!N94+Lcc_HDY!N94+Lcc_HKT!N94+Lcc_CEI!N94</f>
        <v>4102</v>
      </c>
      <c r="O94" s="180">
        <f>SUM(M94:N94)</f>
        <v>6596</v>
      </c>
      <c r="P94" s="77">
        <f>'Lcc_BKK+DMK'!P94+Lcc_CNX!P94+Lcc_HDY!P94+Lcc_HKT!P94+Lcc_CEI!P94</f>
        <v>0</v>
      </c>
      <c r="Q94" s="178">
        <f>O94+P94</f>
        <v>6596</v>
      </c>
      <c r="R94" s="75"/>
      <c r="S94" s="76"/>
      <c r="T94" s="180"/>
      <c r="U94" s="77"/>
      <c r="V94" s="178"/>
      <c r="W94" s="78"/>
    </row>
    <row r="95" spans="12:23" ht="14.25" thickTop="1" thickBot="1" x14ac:dyDescent="0.25">
      <c r="L95" s="79" t="s">
        <v>61</v>
      </c>
      <c r="M95" s="80">
        <f>+M91+M93+M94</f>
        <v>6207</v>
      </c>
      <c r="N95" s="81">
        <f t="shared" ref="N95:Q95" si="167">+N91+N93+N94</f>
        <v>10704</v>
      </c>
      <c r="O95" s="179">
        <f t="shared" si="167"/>
        <v>16911</v>
      </c>
      <c r="P95" s="80">
        <f t="shared" si="167"/>
        <v>21</v>
      </c>
      <c r="Q95" s="179">
        <f t="shared" si="167"/>
        <v>16932</v>
      </c>
      <c r="R95" s="80"/>
      <c r="S95" s="81"/>
      <c r="T95" s="179"/>
      <c r="U95" s="80"/>
      <c r="V95" s="179"/>
      <c r="W95" s="82"/>
    </row>
    <row r="96" spans="12:23" ht="13.5" thickTop="1" x14ac:dyDescent="0.2">
      <c r="L96" s="59" t="s">
        <v>16</v>
      </c>
      <c r="M96" s="75">
        <f>'Lcc_BKK+DMK'!M96+Lcc_CNX!M96+Lcc_HDY!M96+Lcc_HKT!M96+Lcc_CEI!M96</f>
        <v>1840</v>
      </c>
      <c r="N96" s="76">
        <f>'Lcc_BKK+DMK'!N96+Lcc_CNX!N96+Lcc_HDY!N96+Lcc_HKT!N96+Lcc_CEI!N96</f>
        <v>3740</v>
      </c>
      <c r="O96" s="180">
        <f>SUM(M96:N96)</f>
        <v>5580</v>
      </c>
      <c r="P96" s="77">
        <f>'Lcc_BKK+DMK'!P96+Lcc_CNX!P96+Lcc_HDY!P96+Lcc_HKT!P96+Lcc_CEI!P96</f>
        <v>0</v>
      </c>
      <c r="Q96" s="178">
        <f>O96+P96</f>
        <v>5580</v>
      </c>
      <c r="R96" s="75"/>
      <c r="S96" s="76"/>
      <c r="T96" s="180"/>
      <c r="U96" s="77"/>
      <c r="V96" s="178"/>
      <c r="W96" s="78"/>
    </row>
    <row r="97" spans="1:23" x14ac:dyDescent="0.2">
      <c r="L97" s="59" t="s">
        <v>17</v>
      </c>
      <c r="M97" s="75">
        <f>'Lcc_BKK+DMK'!M97+Lcc_CNX!M97+Lcc_HDY!M97+Lcc_HKT!M97+Lcc_CEI!M97</f>
        <v>1449</v>
      </c>
      <c r="N97" s="76">
        <f>'Lcc_BKK+DMK'!N97+Lcc_CNX!N97+Lcc_HDY!N97+Lcc_HKT!N97+Lcc_CEI!N97</f>
        <v>4776</v>
      </c>
      <c r="O97" s="180">
        <f t="shared" ref="O97" si="168">SUM(M97:N97)</f>
        <v>6225</v>
      </c>
      <c r="P97" s="77">
        <f>'Lcc_BKK+DMK'!P97+Lcc_CNX!P97+Lcc_HDY!P97+Lcc_HKT!P97+Lcc_CEI!P97</f>
        <v>0</v>
      </c>
      <c r="Q97" s="178">
        <f t="shared" ref="Q97" si="169">O97+P97</f>
        <v>6225</v>
      </c>
      <c r="R97" s="75"/>
      <c r="S97" s="76"/>
      <c r="T97" s="180"/>
      <c r="U97" s="77"/>
      <c r="V97" s="178"/>
      <c r="W97" s="78"/>
    </row>
    <row r="98" spans="1:23" ht="13.5" thickBot="1" x14ac:dyDescent="0.25">
      <c r="L98" s="59" t="s">
        <v>18</v>
      </c>
      <c r="M98" s="75">
        <f>'Lcc_BKK+DMK'!M98+Lcc_CNX!M98+Lcc_HDY!M98+Lcc_HKT!M98+Lcc_CEI!M98</f>
        <v>1353</v>
      </c>
      <c r="N98" s="76">
        <f>'Lcc_BKK+DMK'!N98+Lcc_CNX!N98+Lcc_HDY!N98+Lcc_HKT!N98+Lcc_CEI!N98</f>
        <v>3620</v>
      </c>
      <c r="O98" s="180">
        <f>SUM(M98:N98)</f>
        <v>4973</v>
      </c>
      <c r="P98" s="77">
        <f>'Lcc_BKK+DMK'!P98+Lcc_CNX!P98+Lcc_HDY!P98+Lcc_HKT!P98+Lcc_CEI!P98</f>
        <v>0</v>
      </c>
      <c r="Q98" s="178">
        <f>O98+P98</f>
        <v>4973</v>
      </c>
      <c r="R98" s="75"/>
      <c r="S98" s="76"/>
      <c r="T98" s="180"/>
      <c r="U98" s="77"/>
      <c r="V98" s="178"/>
      <c r="W98" s="78"/>
    </row>
    <row r="99" spans="1:23" ht="14.25" thickTop="1" thickBot="1" x14ac:dyDescent="0.25">
      <c r="A99" s="3" t="str">
        <f>IF(ISERROR(F99/G99)," ",IF(F99/G99&gt;0.5,IF(F99/G99&lt;1.5," ","NOT OK"),"NOT OK"))</f>
        <v xml:space="preserve"> </v>
      </c>
      <c r="L99" s="84" t="s">
        <v>19</v>
      </c>
      <c r="M99" s="85">
        <f>+M96+M97+M98</f>
        <v>4642</v>
      </c>
      <c r="N99" s="85">
        <f t="shared" ref="N99:Q99" si="170">+N96+N97+N98</f>
        <v>12136</v>
      </c>
      <c r="O99" s="181">
        <f t="shared" si="170"/>
        <v>16778</v>
      </c>
      <c r="P99" s="86">
        <f t="shared" si="170"/>
        <v>0</v>
      </c>
      <c r="Q99" s="181">
        <f t="shared" si="170"/>
        <v>16778</v>
      </c>
      <c r="R99" s="85"/>
      <c r="S99" s="85"/>
      <c r="T99" s="181"/>
      <c r="U99" s="86"/>
      <c r="V99" s="181"/>
      <c r="W99" s="87"/>
    </row>
    <row r="100" spans="1:23" ht="13.5" thickTop="1" x14ac:dyDescent="0.2">
      <c r="L100" s="59" t="s">
        <v>21</v>
      </c>
      <c r="M100" s="75">
        <f>'Lcc_BKK+DMK'!M100+Lcc_CNX!M100+Lcc_HDY!M100+Lcc_HKT!M100+Lcc_CEI!M100</f>
        <v>2224</v>
      </c>
      <c r="N100" s="76">
        <f>'Lcc_BKK+DMK'!N100+Lcc_CNX!N100+Lcc_HDY!N100+Lcc_HKT!N100+Lcc_CEI!N100</f>
        <v>3657</v>
      </c>
      <c r="O100" s="180">
        <f>SUM(M100:N100)</f>
        <v>5881</v>
      </c>
      <c r="P100" s="77">
        <f>'Lcc_BKK+DMK'!P100+Lcc_CNX!P100+Lcc_HDY!P100+Lcc_HKT!P100+Lcc_CEI!P100</f>
        <v>0</v>
      </c>
      <c r="Q100" s="178">
        <f>O100+P100</f>
        <v>5881</v>
      </c>
      <c r="R100" s="75"/>
      <c r="S100" s="76"/>
      <c r="T100" s="180"/>
      <c r="U100" s="77"/>
      <c r="V100" s="178"/>
      <c r="W100" s="78"/>
    </row>
    <row r="101" spans="1:23" x14ac:dyDescent="0.2">
      <c r="L101" s="59" t="s">
        <v>22</v>
      </c>
      <c r="M101" s="75">
        <f>'Lcc_BKK+DMK'!M101+Lcc_CNX!M101+Lcc_HDY!M101+Lcc_HKT!M101+Lcc_CEI!M101</f>
        <v>2305</v>
      </c>
      <c r="N101" s="76">
        <f>'Lcc_BKK+DMK'!N101+Lcc_CNX!N101+Lcc_HDY!N101+Lcc_HKT!N101+Lcc_CEI!N101</f>
        <v>3811</v>
      </c>
      <c r="O101" s="180">
        <f>SUM(M101:N101)</f>
        <v>6116</v>
      </c>
      <c r="P101" s="77">
        <f>'Lcc_BKK+DMK'!P101+Lcc_CNX!P101+Lcc_HDY!P101+Lcc_HKT!P101+Lcc_CEI!P101</f>
        <v>0</v>
      </c>
      <c r="Q101" s="178">
        <f>O101+P101</f>
        <v>6116</v>
      </c>
      <c r="R101" s="75"/>
      <c r="S101" s="76"/>
      <c r="T101" s="180"/>
      <c r="U101" s="77"/>
      <c r="V101" s="178"/>
      <c r="W101" s="78"/>
    </row>
    <row r="102" spans="1:23" ht="13.5" thickBot="1" x14ac:dyDescent="0.25">
      <c r="L102" s="59" t="s">
        <v>23</v>
      </c>
      <c r="M102" s="75">
        <f>'Lcc_BKK+DMK'!M102+Lcc_CNX!M102+Lcc_HDY!M102+Lcc_HKT!M102+Lcc_CEI!M102</f>
        <v>1402</v>
      </c>
      <c r="N102" s="76">
        <f>'Lcc_BKK+DMK'!N102+Lcc_CNX!N102+Lcc_HDY!N102+Lcc_HKT!N102+Lcc_CEI!N102</f>
        <v>3605</v>
      </c>
      <c r="O102" s="180">
        <f t="shared" ref="O102" si="171">SUM(M102:N102)</f>
        <v>5007</v>
      </c>
      <c r="P102" s="77">
        <f>'Lcc_BKK+DMK'!P102+Lcc_CNX!P102+Lcc_HDY!P102+Lcc_HKT!P102+Lcc_CEI!P102</f>
        <v>0</v>
      </c>
      <c r="Q102" s="178">
        <f t="shared" ref="Q102" si="172">O102+P102</f>
        <v>5007</v>
      </c>
      <c r="R102" s="75"/>
      <c r="S102" s="76"/>
      <c r="T102" s="180"/>
      <c r="U102" s="77"/>
      <c r="V102" s="178"/>
      <c r="W102" s="78"/>
    </row>
    <row r="103" spans="1:23" ht="14.25" thickTop="1" thickBot="1" x14ac:dyDescent="0.25">
      <c r="L103" s="79" t="s">
        <v>24</v>
      </c>
      <c r="M103" s="80">
        <f t="shared" ref="M103:Q103" si="173">+M100+M101+M102</f>
        <v>5931</v>
      </c>
      <c r="N103" s="81">
        <f t="shared" si="173"/>
        <v>11073</v>
      </c>
      <c r="O103" s="179">
        <f t="shared" si="173"/>
        <v>17004</v>
      </c>
      <c r="P103" s="80">
        <f t="shared" si="173"/>
        <v>0</v>
      </c>
      <c r="Q103" s="179">
        <f t="shared" si="173"/>
        <v>17004</v>
      </c>
      <c r="R103" s="80"/>
      <c r="S103" s="81"/>
      <c r="T103" s="179"/>
      <c r="U103" s="80"/>
      <c r="V103" s="179"/>
      <c r="W103" s="82"/>
    </row>
    <row r="104" spans="1:23" ht="14.25" thickTop="1" thickBot="1" x14ac:dyDescent="0.25">
      <c r="L104" s="79" t="s">
        <v>63</v>
      </c>
      <c r="M104" s="80">
        <f t="shared" ref="M104:Q104" si="174">+M90+M95+M99+M103</f>
        <v>23379</v>
      </c>
      <c r="N104" s="81">
        <f t="shared" si="174"/>
        <v>47140</v>
      </c>
      <c r="O104" s="175">
        <f t="shared" si="174"/>
        <v>70519</v>
      </c>
      <c r="P104" s="80">
        <f t="shared" si="174"/>
        <v>27</v>
      </c>
      <c r="Q104" s="175">
        <f t="shared" si="174"/>
        <v>70546</v>
      </c>
      <c r="R104" s="80"/>
      <c r="S104" s="81"/>
      <c r="T104" s="175"/>
      <c r="U104" s="80"/>
      <c r="V104" s="175"/>
      <c r="W104" s="82"/>
    </row>
    <row r="105" spans="1:23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738" t="s">
        <v>41</v>
      </c>
      <c r="M106" s="739"/>
      <c r="N106" s="739"/>
      <c r="O106" s="739"/>
      <c r="P106" s="739"/>
      <c r="Q106" s="739"/>
      <c r="R106" s="739"/>
      <c r="S106" s="739"/>
      <c r="T106" s="739"/>
      <c r="U106" s="739"/>
      <c r="V106" s="739"/>
      <c r="W106" s="740"/>
    </row>
    <row r="107" spans="1:23" ht="13.5" thickBot="1" x14ac:dyDescent="0.25">
      <c r="L107" s="732" t="s">
        <v>44</v>
      </c>
      <c r="M107" s="733"/>
      <c r="N107" s="733"/>
      <c r="O107" s="733"/>
      <c r="P107" s="733"/>
      <c r="Q107" s="733"/>
      <c r="R107" s="733"/>
      <c r="S107" s="733"/>
      <c r="T107" s="733"/>
      <c r="U107" s="733"/>
      <c r="V107" s="733"/>
      <c r="W107" s="734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:23" ht="14.25" thickTop="1" thickBot="1" x14ac:dyDescent="0.25">
      <c r="L109" s="57"/>
      <c r="M109" s="735" t="s">
        <v>64</v>
      </c>
      <c r="N109" s="736"/>
      <c r="O109" s="736"/>
      <c r="P109" s="736"/>
      <c r="Q109" s="737"/>
      <c r="R109" s="735" t="s">
        <v>65</v>
      </c>
      <c r="S109" s="736"/>
      <c r="T109" s="736"/>
      <c r="U109" s="736"/>
      <c r="V109" s="737"/>
      <c r="W109" s="312" t="s">
        <v>2</v>
      </c>
    </row>
    <row r="110" spans="1:23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3" t="s">
        <v>4</v>
      </c>
    </row>
    <row r="111" spans="1:23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4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10</v>
      </c>
      <c r="M113" s="75">
        <f>+'Lcc_BKK+DMK'!M113+Lcc_CNX!M113+Lcc_HDY!M113+Lcc_HKT!M113+Lcc_CEI!M113</f>
        <v>666</v>
      </c>
      <c r="N113" s="76">
        <f>+'Lcc_BKK+DMK'!N113+Lcc_CNX!N113+Lcc_HDY!N113+Lcc_HKT!N113+Lcc_CEI!N113</f>
        <v>691</v>
      </c>
      <c r="O113" s="180">
        <f>SUM(M113:N113)</f>
        <v>1357</v>
      </c>
      <c r="P113" s="77">
        <f>+'Lcc_BKK+DMK'!P113+Lcc_CNX!P113+Lcc_HDY!P113+Lcc_HKT!P113+Lcc_CEI!P113</f>
        <v>0</v>
      </c>
      <c r="Q113" s="178">
        <f>O113+P113</f>
        <v>1357</v>
      </c>
      <c r="R113" s="75">
        <f>+'Lcc_BKK+DMK'!R113+Lcc_CNX!R113+Lcc_HDY!R113+Lcc_HKT!R113+Lcc_CEI!R113</f>
        <v>437.80200000000002</v>
      </c>
      <c r="S113" s="76">
        <f>+'Lcc_BKK+DMK'!S113+Lcc_CNX!S113+Lcc_HDY!S113+Lcc_HKT!S113+Lcc_CEI!S113</f>
        <v>591.51800000000003</v>
      </c>
      <c r="T113" s="180">
        <f>SUM(R113:S113)</f>
        <v>1029.3200000000002</v>
      </c>
      <c r="U113" s="77">
        <f>+'Lcc_BKK+DMK'!U113+Lcc_CNX!U113+Lcc_HDY!U113+Lcc_HKT!U113+Lcc_CEI!U113</f>
        <v>0</v>
      </c>
      <c r="V113" s="178">
        <f>T113+U113</f>
        <v>1029.3200000000002</v>
      </c>
      <c r="W113" s="78">
        <f>IF(Q113=0,0,((V113/Q113)-1)*100)</f>
        <v>-24.147383935151055</v>
      </c>
    </row>
    <row r="114" spans="1:23" x14ac:dyDescent="0.2">
      <c r="L114" s="59" t="s">
        <v>11</v>
      </c>
      <c r="M114" s="75">
        <f>+'Lcc_BKK+DMK'!M114+Lcc_CNX!M114+Lcc_HDY!M114+Lcc_HKT!M114+Lcc_CEI!M114</f>
        <v>653</v>
      </c>
      <c r="N114" s="76">
        <f>+'Lcc_BKK+DMK'!N114+Lcc_CNX!N114+Lcc_HDY!N114+Lcc_HKT!N114+Lcc_CEI!N114</f>
        <v>706</v>
      </c>
      <c r="O114" s="180">
        <f t="shared" ref="O114:O115" si="175">SUM(M114:N114)</f>
        <v>1359</v>
      </c>
      <c r="P114" s="77">
        <f>+'Lcc_BKK+DMK'!P114+Lcc_CNX!P114+Lcc_HDY!P114+Lcc_HKT!P114+Lcc_CEI!P114</f>
        <v>0</v>
      </c>
      <c r="Q114" s="178">
        <f t="shared" ref="Q114:Q115" si="176">O114+P114</f>
        <v>1359</v>
      </c>
      <c r="R114" s="75">
        <f>+'Lcc_BKK+DMK'!R114+Lcc_CNX!R114+Lcc_HDY!R114+Lcc_HKT!R114+Lcc_CEI!R114</f>
        <v>507</v>
      </c>
      <c r="S114" s="76">
        <f>+'Lcc_BKK+DMK'!S114+Lcc_CNX!S114+Lcc_HDY!S114+Lcc_HKT!S114+Lcc_CEI!S114</f>
        <v>635</v>
      </c>
      <c r="T114" s="180">
        <f t="shared" ref="T114:T115" si="177">SUM(R114:S114)</f>
        <v>1142</v>
      </c>
      <c r="U114" s="77">
        <f>+'Lcc_BKK+DMK'!U114+Lcc_CNX!U114+Lcc_HDY!U114+Lcc_HKT!U114+Lcc_CEI!U114</f>
        <v>0</v>
      </c>
      <c r="V114" s="178">
        <f t="shared" ref="V114:V115" si="178">T114+U114</f>
        <v>1142</v>
      </c>
      <c r="W114" s="78">
        <f t="shared" ref="W114:W115" si="179">IF(Q114=0,0,((V114/Q114)-1)*100)</f>
        <v>-15.96762325239146</v>
      </c>
    </row>
    <row r="115" spans="1:23" ht="13.5" thickBot="1" x14ac:dyDescent="0.25">
      <c r="L115" s="64" t="s">
        <v>12</v>
      </c>
      <c r="M115" s="75">
        <f>+'Lcc_BKK+DMK'!M115+Lcc_CNX!M115+Lcc_HDY!M115+Lcc_HKT!M115+Lcc_CEI!M115</f>
        <v>608</v>
      </c>
      <c r="N115" s="76">
        <f>+'Lcc_BKK+DMK'!N115+Lcc_CNX!N115+Lcc_HDY!N115+Lcc_HKT!N115+Lcc_CEI!N115</f>
        <v>767</v>
      </c>
      <c r="O115" s="180">
        <f t="shared" si="175"/>
        <v>1375</v>
      </c>
      <c r="P115" s="77">
        <f>+'Lcc_BKK+DMK'!P115+Lcc_CNX!P115+Lcc_HDY!P115+Lcc_HKT!P115+Lcc_CEI!P115</f>
        <v>0</v>
      </c>
      <c r="Q115" s="178">
        <f t="shared" si="176"/>
        <v>1375</v>
      </c>
      <c r="R115" s="75">
        <f>+'Lcc_BKK+DMK'!R115+Lcc_CNX!R115+Lcc_HDY!R115+Lcc_HKT!R115+Lcc_CEI!R115</f>
        <v>569</v>
      </c>
      <c r="S115" s="76">
        <f>+'Lcc_BKK+DMK'!S115+Lcc_CNX!S115+Lcc_HDY!S115+Lcc_HKT!S115+Lcc_CEI!S115</f>
        <v>674</v>
      </c>
      <c r="T115" s="180">
        <f t="shared" si="177"/>
        <v>1243</v>
      </c>
      <c r="U115" s="77">
        <f>+'Lcc_BKK+DMK'!U115+Lcc_CNX!U115+Lcc_HDY!U115+Lcc_HKT!U115+Lcc_CEI!U115</f>
        <v>0</v>
      </c>
      <c r="V115" s="178">
        <f t="shared" si="178"/>
        <v>1243</v>
      </c>
      <c r="W115" s="78">
        <f t="shared" si="179"/>
        <v>-9.5999999999999979</v>
      </c>
    </row>
    <row r="116" spans="1:23" ht="14.25" thickTop="1" thickBot="1" x14ac:dyDescent="0.25">
      <c r="L116" s="79" t="s">
        <v>57</v>
      </c>
      <c r="M116" s="80">
        <f t="shared" ref="M116:V116" si="180">+M113+M114+M115</f>
        <v>1927</v>
      </c>
      <c r="N116" s="81">
        <f t="shared" si="180"/>
        <v>2164</v>
      </c>
      <c r="O116" s="179">
        <f t="shared" si="180"/>
        <v>4091</v>
      </c>
      <c r="P116" s="80">
        <f t="shared" si="180"/>
        <v>0</v>
      </c>
      <c r="Q116" s="179">
        <f t="shared" si="180"/>
        <v>4091</v>
      </c>
      <c r="R116" s="80">
        <f t="shared" si="180"/>
        <v>1513.8020000000001</v>
      </c>
      <c r="S116" s="81">
        <f t="shared" si="180"/>
        <v>1900.518</v>
      </c>
      <c r="T116" s="179">
        <f t="shared" si="180"/>
        <v>3414.32</v>
      </c>
      <c r="U116" s="80">
        <f t="shared" si="180"/>
        <v>0</v>
      </c>
      <c r="V116" s="179">
        <f t="shared" si="180"/>
        <v>3414.32</v>
      </c>
      <c r="W116" s="82">
        <f t="shared" ref="W116:W118" si="181">IF(Q116=0,0,((V116/Q116)-1)*100)</f>
        <v>-16.540699095575651</v>
      </c>
    </row>
    <row r="117" spans="1:23" ht="14.25" thickTop="1" thickBot="1" x14ac:dyDescent="0.25">
      <c r="L117" s="59" t="s">
        <v>13</v>
      </c>
      <c r="M117" s="75">
        <f>+'Lcc_BKK+DMK'!M117+Lcc_CNX!M117+Lcc_HDY!M117+Lcc_HKT!M117+Lcc_CEI!M117</f>
        <v>692</v>
      </c>
      <c r="N117" s="76">
        <f>+'Lcc_BKK+DMK'!N117+Lcc_CNX!N117+Lcc_HDY!N117+Lcc_HKT!N117+Lcc_CEI!N117</f>
        <v>855</v>
      </c>
      <c r="O117" s="180">
        <f t="shared" ref="O117" si="182">SUM(M117:N117)</f>
        <v>1547</v>
      </c>
      <c r="P117" s="77">
        <f>+'Lcc_BKK+DMK'!P117+Lcc_CNX!P117+Lcc_HDY!P117+Lcc_HKT!P117+Lcc_CEI!P117</f>
        <v>0</v>
      </c>
      <c r="Q117" s="178">
        <f t="shared" ref="Q117" si="183">O117+P117</f>
        <v>1547</v>
      </c>
      <c r="R117" s="75">
        <f>+'Lcc_BKK+DMK'!R117+Lcc_CNX!R117+Lcc_HDY!R117+Lcc_HKT!R117+Lcc_CEI!R117</f>
        <v>478.71899999999999</v>
      </c>
      <c r="S117" s="76">
        <f>+'Lcc_BKK+DMK'!S117+Lcc_CNX!S117+Lcc_HDY!S117+Lcc_HKT!S117+Lcc_CEI!S117</f>
        <v>652.29899999999998</v>
      </c>
      <c r="T117" s="180">
        <f t="shared" ref="T117" si="184">SUM(R117:S117)</f>
        <v>1131.018</v>
      </c>
      <c r="U117" s="77">
        <f>+'Lcc_BKK+DMK'!U117+Lcc_CNX!U117+Lcc_HDY!U117+Lcc_HKT!U117+Lcc_CEI!U117</f>
        <v>0</v>
      </c>
      <c r="V117" s="178">
        <f t="shared" ref="V117" si="185">T117+U117</f>
        <v>1131.018</v>
      </c>
      <c r="W117" s="78">
        <f t="shared" si="181"/>
        <v>-26.889592760180992</v>
      </c>
    </row>
    <row r="118" spans="1:23" ht="14.25" thickTop="1" thickBot="1" x14ac:dyDescent="0.25">
      <c r="L118" s="79" t="s">
        <v>67</v>
      </c>
      <c r="M118" s="80">
        <f>+M116+M117</f>
        <v>2619</v>
      </c>
      <c r="N118" s="81">
        <f t="shared" ref="N118" si="186">+N116+N117</f>
        <v>3019</v>
      </c>
      <c r="O118" s="179">
        <f t="shared" ref="O118" si="187">+O116+O117</f>
        <v>5638</v>
      </c>
      <c r="P118" s="80">
        <f t="shared" ref="P118" si="188">+P116+P117</f>
        <v>0</v>
      </c>
      <c r="Q118" s="179">
        <f t="shared" ref="Q118" si="189">+Q116+Q117</f>
        <v>5638</v>
      </c>
      <c r="R118" s="80">
        <f t="shared" ref="R118" si="190">+R116+R117</f>
        <v>1992.5210000000002</v>
      </c>
      <c r="S118" s="81">
        <f t="shared" ref="S118" si="191">+S116+S117</f>
        <v>2552.817</v>
      </c>
      <c r="T118" s="179">
        <f t="shared" ref="T118" si="192">+T116+T117</f>
        <v>4545.3379999999997</v>
      </c>
      <c r="U118" s="80">
        <f t="shared" ref="U118" si="193">+U116+U117</f>
        <v>0</v>
      </c>
      <c r="V118" s="179">
        <f t="shared" ref="V118" si="194">+V116+V117</f>
        <v>4545.3379999999997</v>
      </c>
      <c r="W118" s="82">
        <f t="shared" si="181"/>
        <v>-19.380312167435264</v>
      </c>
    </row>
    <row r="119" spans="1:23" ht="13.5" thickTop="1" x14ac:dyDescent="0.2">
      <c r="L119" s="59" t="s">
        <v>14</v>
      </c>
      <c r="M119" s="75">
        <f>+'Lcc_BKK+DMK'!M119+Lcc_CNX!M119+Lcc_HDY!M119+Lcc_HKT!M119+Lcc_CEI!M119</f>
        <v>594</v>
      </c>
      <c r="N119" s="76">
        <f>+'Lcc_BKK+DMK'!N119+Lcc_CNX!N119+Lcc_HDY!N119+Lcc_HKT!N119+Lcc_CEI!N119</f>
        <v>764</v>
      </c>
      <c r="O119" s="180">
        <f>SUM(M119:N119)</f>
        <v>1358</v>
      </c>
      <c r="P119" s="77">
        <f>+'Lcc_BKK+DMK'!P119+Lcc_CNX!P119+Lcc_HDY!P119+Lcc_HKT!P119+Lcc_CEI!P119</f>
        <v>0</v>
      </c>
      <c r="Q119" s="178">
        <f>O119+P119</f>
        <v>1358</v>
      </c>
      <c r="R119" s="75"/>
      <c r="S119" s="76"/>
      <c r="T119" s="180"/>
      <c r="U119" s="77"/>
      <c r="V119" s="178"/>
      <c r="W119" s="78"/>
    </row>
    <row r="120" spans="1:23" ht="13.5" thickBot="1" x14ac:dyDescent="0.25">
      <c r="L120" s="59" t="s">
        <v>15</v>
      </c>
      <c r="M120" s="75">
        <f>+'Lcc_BKK+DMK'!M120+Lcc_CNX!M120+Lcc_HDY!M120+Lcc_HKT!M120+Lcc_CEI!M120</f>
        <v>679</v>
      </c>
      <c r="N120" s="76">
        <f>+'Lcc_BKK+DMK'!N120+Lcc_CNX!N120+Lcc_HDY!N120+Lcc_HKT!N120+Lcc_CEI!N120</f>
        <v>790</v>
      </c>
      <c r="O120" s="180">
        <f>SUM(M120:N120)</f>
        <v>1469</v>
      </c>
      <c r="P120" s="77">
        <f>+'Lcc_BKK+DMK'!P120+Lcc_CNX!P120+Lcc_HDY!P120+Lcc_HKT!P120+Lcc_CEI!P120</f>
        <v>0</v>
      </c>
      <c r="Q120" s="178">
        <f>O120+P120</f>
        <v>1469</v>
      </c>
      <c r="R120" s="75"/>
      <c r="S120" s="76"/>
      <c r="T120" s="180"/>
      <c r="U120" s="77"/>
      <c r="V120" s="178"/>
      <c r="W120" s="78"/>
    </row>
    <row r="121" spans="1:23" ht="14.25" thickTop="1" thickBot="1" x14ac:dyDescent="0.25">
      <c r="L121" s="79" t="s">
        <v>61</v>
      </c>
      <c r="M121" s="80">
        <f>+M117+M119+M120</f>
        <v>1965</v>
      </c>
      <c r="N121" s="81">
        <f t="shared" ref="N121" si="195">+N117+N119+N120</f>
        <v>2409</v>
      </c>
      <c r="O121" s="179">
        <f t="shared" ref="O121" si="196">+O117+O119+O120</f>
        <v>4374</v>
      </c>
      <c r="P121" s="80">
        <f t="shared" ref="P121" si="197">+P117+P119+P120</f>
        <v>0</v>
      </c>
      <c r="Q121" s="179">
        <f t="shared" ref="Q121" si="198">+Q117+Q119+Q120</f>
        <v>4374</v>
      </c>
      <c r="R121" s="80"/>
      <c r="S121" s="81"/>
      <c r="T121" s="179"/>
      <c r="U121" s="80"/>
      <c r="V121" s="179"/>
      <c r="W121" s="82"/>
    </row>
    <row r="122" spans="1:23" ht="13.5" thickTop="1" x14ac:dyDescent="0.2">
      <c r="L122" s="59" t="s">
        <v>16</v>
      </c>
      <c r="M122" s="75">
        <f>+'Lcc_BKK+DMK'!M122+Lcc_CNX!M122+Lcc_HDY!M122+Lcc_HKT!M122+Lcc_CEI!M122</f>
        <v>486</v>
      </c>
      <c r="N122" s="76">
        <f>+'Lcc_BKK+DMK'!N122+Lcc_CNX!N122+Lcc_HDY!N122+Lcc_HKT!N122+Lcc_CEI!N122</f>
        <v>526</v>
      </c>
      <c r="O122" s="180">
        <f>SUM(M122:N122)</f>
        <v>1012</v>
      </c>
      <c r="P122" s="77">
        <f>+'Lcc_BKK+DMK'!P122+Lcc_CNX!P122+Lcc_HDY!P122+Lcc_HKT!P122+Lcc_CEI!P122</f>
        <v>0</v>
      </c>
      <c r="Q122" s="178">
        <f>O122+P122</f>
        <v>1012</v>
      </c>
      <c r="R122" s="75"/>
      <c r="S122" s="76"/>
      <c r="T122" s="180"/>
      <c r="U122" s="77"/>
      <c r="V122" s="178"/>
      <c r="W122" s="78"/>
    </row>
    <row r="123" spans="1:23" x14ac:dyDescent="0.2">
      <c r="L123" s="59" t="s">
        <v>17</v>
      </c>
      <c r="M123" s="75">
        <f>+'Lcc_BKK+DMK'!M123+Lcc_CNX!M123+Lcc_HDY!M123+Lcc_HKT!M123+Lcc_CEI!M123</f>
        <v>476</v>
      </c>
      <c r="N123" s="76">
        <f>+'Lcc_BKK+DMK'!N123+Lcc_CNX!N123+Lcc_HDY!N123+Lcc_HKT!N123+Lcc_CEI!N123</f>
        <v>461</v>
      </c>
      <c r="O123" s="180">
        <f t="shared" ref="O123" si="199">SUM(M123:N123)</f>
        <v>937</v>
      </c>
      <c r="P123" s="77">
        <f>+'Lcc_BKK+DMK'!P123+Lcc_CNX!P123+Lcc_HDY!P123+Lcc_HKT!P123+Lcc_CEI!P123</f>
        <v>0</v>
      </c>
      <c r="Q123" s="178">
        <f t="shared" ref="Q123" si="200">O123+P123</f>
        <v>937</v>
      </c>
      <c r="R123" s="75"/>
      <c r="S123" s="76"/>
      <c r="T123" s="180"/>
      <c r="U123" s="77"/>
      <c r="V123" s="178"/>
      <c r="W123" s="78"/>
    </row>
    <row r="124" spans="1:23" ht="13.5" thickBot="1" x14ac:dyDescent="0.25">
      <c r="L124" s="59" t="s">
        <v>18</v>
      </c>
      <c r="M124" s="75">
        <f>+'Lcc_BKK+DMK'!M124+Lcc_CNX!M124+Lcc_HDY!M124+Lcc_HKT!M124+Lcc_CEI!M124</f>
        <v>411</v>
      </c>
      <c r="N124" s="76">
        <f>+'Lcc_BKK+DMK'!N124+Lcc_CNX!N124+Lcc_HDY!N124+Lcc_HKT!N124+Lcc_CEI!N124</f>
        <v>449</v>
      </c>
      <c r="O124" s="180">
        <f>SUM(M124:N124)</f>
        <v>860</v>
      </c>
      <c r="P124" s="77">
        <f>+'Lcc_BKK+DMK'!P124+Lcc_CNX!P124+Lcc_HDY!P124+Lcc_HKT!P124+Lcc_CEI!P124</f>
        <v>0</v>
      </c>
      <c r="Q124" s="178">
        <f>O124+P124</f>
        <v>860</v>
      </c>
      <c r="R124" s="75"/>
      <c r="S124" s="76"/>
      <c r="T124" s="180"/>
      <c r="U124" s="77"/>
      <c r="V124" s="178"/>
      <c r="W124" s="78"/>
    </row>
    <row r="125" spans="1:23" ht="14.25" thickTop="1" thickBot="1" x14ac:dyDescent="0.25">
      <c r="A125" s="3" t="str">
        <f>IF(ISERROR(F125/G125)," ",IF(F125/G125&gt;0.5,IF(F125/G125&lt;1.5," ","NOT OK"),"NOT OK"))</f>
        <v xml:space="preserve"> </v>
      </c>
      <c r="L125" s="84" t="s">
        <v>19</v>
      </c>
      <c r="M125" s="85">
        <f>+M122+M123+M124</f>
        <v>1373</v>
      </c>
      <c r="N125" s="85">
        <f t="shared" ref="N125" si="201">+N122+N123+N124</f>
        <v>1436</v>
      </c>
      <c r="O125" s="181">
        <f t="shared" ref="O125" si="202">+O122+O123+O124</f>
        <v>2809</v>
      </c>
      <c r="P125" s="86">
        <f t="shared" ref="P125" si="203">+P122+P123+P124</f>
        <v>0</v>
      </c>
      <c r="Q125" s="181">
        <f t="shared" ref="Q125" si="204">+Q122+Q123+Q124</f>
        <v>2809</v>
      </c>
      <c r="R125" s="85"/>
      <c r="S125" s="85"/>
      <c r="T125" s="181"/>
      <c r="U125" s="86"/>
      <c r="V125" s="181"/>
      <c r="W125" s="87"/>
    </row>
    <row r="126" spans="1:23" ht="13.5" thickTop="1" x14ac:dyDescent="0.2">
      <c r="A126" s="326"/>
      <c r="K126" s="326"/>
      <c r="L126" s="59" t="s">
        <v>21</v>
      </c>
      <c r="M126" s="75">
        <f>+'Lcc_BKK+DMK'!M126+Lcc_CNX!M126+Lcc_HDY!M126+Lcc_HKT!M126+Lcc_CEI!M126</f>
        <v>547.55799999999999</v>
      </c>
      <c r="N126" s="76">
        <f>+'Lcc_BKK+DMK'!N126+Lcc_CNX!N126+Lcc_HDY!N126+Lcc_HKT!N126+Lcc_CEI!N126</f>
        <v>496.03199999999998</v>
      </c>
      <c r="O126" s="180">
        <f>SUM(M126:N126)</f>
        <v>1043.5899999999999</v>
      </c>
      <c r="P126" s="77">
        <f>+'Lcc_BKK+DMK'!P126+Lcc_CNX!P126+Lcc_HDY!P126+Lcc_HKT!P126+Lcc_CEI!P126</f>
        <v>0</v>
      </c>
      <c r="Q126" s="178">
        <f>O126+P126</f>
        <v>1043.5899999999999</v>
      </c>
      <c r="R126" s="75"/>
      <c r="S126" s="76"/>
      <c r="T126" s="180"/>
      <c r="U126" s="77"/>
      <c r="V126" s="178"/>
      <c r="W126" s="78"/>
    </row>
    <row r="127" spans="1:23" x14ac:dyDescent="0.2">
      <c r="A127" s="326"/>
      <c r="K127" s="326"/>
      <c r="L127" s="59" t="s">
        <v>22</v>
      </c>
      <c r="M127" s="75">
        <f>+'Lcc_BKK+DMK'!M127+Lcc_CNX!M127+Lcc_HDY!M127+Lcc_HKT!M127+Lcc_CEI!M127</f>
        <v>530.995</v>
      </c>
      <c r="N127" s="76">
        <f>+'Lcc_BKK+DMK'!N127+Lcc_CNX!N127+Lcc_HDY!N127+Lcc_HKT!N127+Lcc_CEI!N127</f>
        <v>576.67200000000003</v>
      </c>
      <c r="O127" s="180">
        <f>SUM(M127:N127)</f>
        <v>1107.6669999999999</v>
      </c>
      <c r="P127" s="77">
        <f>+'Lcc_BKK+DMK'!P127+Lcc_CNX!P127+Lcc_HDY!P127+Lcc_HKT!P127+Lcc_CEI!P127</f>
        <v>0</v>
      </c>
      <c r="Q127" s="178">
        <f>O127+P127</f>
        <v>1107.6669999999999</v>
      </c>
      <c r="R127" s="75"/>
      <c r="S127" s="76"/>
      <c r="T127" s="180"/>
      <c r="U127" s="77"/>
      <c r="V127" s="178"/>
      <c r="W127" s="78"/>
    </row>
    <row r="128" spans="1:23" ht="13.5" thickBot="1" x14ac:dyDescent="0.25">
      <c r="A128" s="326"/>
      <c r="K128" s="326"/>
      <c r="L128" s="59" t="s">
        <v>23</v>
      </c>
      <c r="M128" s="75">
        <f>+'Lcc_BKK+DMK'!M128+Lcc_CNX!M128+Lcc_HDY!M128+Lcc_HKT!M128+Lcc_CEI!M128</f>
        <v>381</v>
      </c>
      <c r="N128" s="76">
        <f>+'Lcc_BKK+DMK'!N128+Lcc_CNX!N128+Lcc_HDY!N128+Lcc_HKT!N128+Lcc_CEI!N128</f>
        <v>478</v>
      </c>
      <c r="O128" s="180">
        <f t="shared" ref="O128" si="205">SUM(M128:N128)</f>
        <v>859</v>
      </c>
      <c r="P128" s="77">
        <f>+'Lcc_BKK+DMK'!P128+Lcc_CNX!P128+Lcc_HDY!P128+Lcc_HKT!P128+Lcc_CEI!P128</f>
        <v>0</v>
      </c>
      <c r="Q128" s="178">
        <f t="shared" ref="Q128" si="206">O128+P128</f>
        <v>859</v>
      </c>
      <c r="R128" s="75"/>
      <c r="S128" s="76"/>
      <c r="T128" s="180"/>
      <c r="U128" s="77"/>
      <c r="V128" s="178"/>
      <c r="W128" s="78"/>
    </row>
    <row r="129" spans="12:23" ht="14.25" thickTop="1" thickBot="1" x14ac:dyDescent="0.25">
      <c r="L129" s="79" t="s">
        <v>24</v>
      </c>
      <c r="M129" s="80">
        <f t="shared" ref="M129:Q129" si="207">+M126+M127+M128</f>
        <v>1459.5529999999999</v>
      </c>
      <c r="N129" s="81">
        <f t="shared" si="207"/>
        <v>1550.704</v>
      </c>
      <c r="O129" s="179">
        <f t="shared" si="207"/>
        <v>3010.2569999999996</v>
      </c>
      <c r="P129" s="80">
        <f t="shared" si="207"/>
        <v>0</v>
      </c>
      <c r="Q129" s="179">
        <f t="shared" si="207"/>
        <v>3010.2569999999996</v>
      </c>
      <c r="R129" s="80"/>
      <c r="S129" s="81"/>
      <c r="T129" s="179"/>
      <c r="U129" s="80"/>
      <c r="V129" s="179"/>
      <c r="W129" s="82"/>
    </row>
    <row r="130" spans="12:23" ht="14.25" thickTop="1" thickBot="1" x14ac:dyDescent="0.25">
      <c r="L130" s="79" t="s">
        <v>63</v>
      </c>
      <c r="M130" s="80">
        <f t="shared" ref="M130:Q130" si="208">+M116+M121+M125+M129</f>
        <v>6724.5529999999999</v>
      </c>
      <c r="N130" s="81">
        <f t="shared" si="208"/>
        <v>7559.7039999999997</v>
      </c>
      <c r="O130" s="175">
        <f t="shared" si="208"/>
        <v>14284.257</v>
      </c>
      <c r="P130" s="80">
        <f t="shared" si="208"/>
        <v>0</v>
      </c>
      <c r="Q130" s="175">
        <f t="shared" si="208"/>
        <v>14284.257</v>
      </c>
      <c r="R130" s="80"/>
      <c r="S130" s="81"/>
      <c r="T130" s="175"/>
      <c r="U130" s="80"/>
      <c r="V130" s="175"/>
      <c r="W130" s="82"/>
    </row>
    <row r="131" spans="12:23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738" t="s">
        <v>42</v>
      </c>
      <c r="M132" s="739"/>
      <c r="N132" s="739"/>
      <c r="O132" s="739"/>
      <c r="P132" s="739"/>
      <c r="Q132" s="739"/>
      <c r="R132" s="739"/>
      <c r="S132" s="739"/>
      <c r="T132" s="739"/>
      <c r="U132" s="739"/>
      <c r="V132" s="739"/>
      <c r="W132" s="740"/>
    </row>
    <row r="133" spans="12:23" ht="13.5" thickBot="1" x14ac:dyDescent="0.25">
      <c r="L133" s="732" t="s">
        <v>45</v>
      </c>
      <c r="M133" s="733"/>
      <c r="N133" s="733"/>
      <c r="O133" s="733"/>
      <c r="P133" s="733"/>
      <c r="Q133" s="733"/>
      <c r="R133" s="733"/>
      <c r="S133" s="733"/>
      <c r="T133" s="733"/>
      <c r="U133" s="733"/>
      <c r="V133" s="733"/>
      <c r="W133" s="734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3" ht="14.25" thickTop="1" thickBot="1" x14ac:dyDescent="0.25">
      <c r="L135" s="57"/>
      <c r="M135" s="735" t="s">
        <v>64</v>
      </c>
      <c r="N135" s="736"/>
      <c r="O135" s="736"/>
      <c r="P135" s="736"/>
      <c r="Q135" s="737"/>
      <c r="R135" s="735" t="s">
        <v>65</v>
      </c>
      <c r="S135" s="736"/>
      <c r="T135" s="736"/>
      <c r="U135" s="736"/>
      <c r="V135" s="737"/>
      <c r="W135" s="312" t="s">
        <v>2</v>
      </c>
    </row>
    <row r="136" spans="12:23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3" t="s">
        <v>4</v>
      </c>
    </row>
    <row r="137" spans="12:23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4"/>
    </row>
    <row r="138" spans="12:23" ht="5.25" customHeight="1" thickTop="1" x14ac:dyDescent="0.2">
      <c r="L138" s="59"/>
      <c r="M138" s="70"/>
      <c r="N138" s="71"/>
      <c r="O138" s="72"/>
      <c r="P138" s="73"/>
      <c r="Q138" s="142"/>
      <c r="R138" s="70"/>
      <c r="S138" s="71"/>
      <c r="T138" s="72"/>
      <c r="U138" s="73"/>
      <c r="V138" s="142"/>
      <c r="W138" s="74"/>
    </row>
    <row r="139" spans="12:23" x14ac:dyDescent="0.2">
      <c r="L139" s="59" t="s">
        <v>10</v>
      </c>
      <c r="M139" s="75">
        <f t="shared" ref="M139:N143" si="209">+M87+M113</f>
        <v>2692</v>
      </c>
      <c r="N139" s="76">
        <f t="shared" si="209"/>
        <v>5395</v>
      </c>
      <c r="O139" s="178">
        <f>M139+N139</f>
        <v>8087</v>
      </c>
      <c r="P139" s="77">
        <f>+P87+P113</f>
        <v>0</v>
      </c>
      <c r="Q139" s="186">
        <f>O139+P139</f>
        <v>8087</v>
      </c>
      <c r="R139" s="75">
        <f t="shared" ref="R139:S143" si="210">+R87+R113</f>
        <v>3086.8020000000001</v>
      </c>
      <c r="S139" s="76">
        <f t="shared" si="210"/>
        <v>4901.518</v>
      </c>
      <c r="T139" s="178">
        <f>R139+S139</f>
        <v>7988.32</v>
      </c>
      <c r="U139" s="77">
        <f>+U87+U113</f>
        <v>0</v>
      </c>
      <c r="V139" s="186">
        <f>T139+U139</f>
        <v>7988.32</v>
      </c>
      <c r="W139" s="78">
        <f>IF(Q139=0,0,((V139/Q139)-1)*100)</f>
        <v>-1.2202299987634557</v>
      </c>
    </row>
    <row r="140" spans="12:23" x14ac:dyDescent="0.2">
      <c r="L140" s="59" t="s">
        <v>11</v>
      </c>
      <c r="M140" s="75">
        <f t="shared" si="209"/>
        <v>3007</v>
      </c>
      <c r="N140" s="76">
        <f t="shared" si="209"/>
        <v>5121</v>
      </c>
      <c r="O140" s="178">
        <f>M140+N140</f>
        <v>8128</v>
      </c>
      <c r="P140" s="77">
        <f>+P88+P114</f>
        <v>0</v>
      </c>
      <c r="Q140" s="186">
        <f>O140+P140</f>
        <v>8128</v>
      </c>
      <c r="R140" s="75">
        <f t="shared" si="210"/>
        <v>3478</v>
      </c>
      <c r="S140" s="76">
        <f t="shared" si="210"/>
        <v>4065</v>
      </c>
      <c r="T140" s="178">
        <f>R140+S140</f>
        <v>7543</v>
      </c>
      <c r="U140" s="77">
        <f>+U88+U114</f>
        <v>0</v>
      </c>
      <c r="V140" s="186">
        <f>T140+U140</f>
        <v>7543</v>
      </c>
      <c r="W140" s="78">
        <f>IF(Q140=0,0,((V140/Q140)-1)*100)</f>
        <v>-7.1973425196850354</v>
      </c>
    </row>
    <row r="141" spans="12:23" ht="13.5" thickBot="1" x14ac:dyDescent="0.25">
      <c r="L141" s="64" t="s">
        <v>12</v>
      </c>
      <c r="M141" s="75">
        <f t="shared" si="209"/>
        <v>2827</v>
      </c>
      <c r="N141" s="76">
        <f t="shared" si="209"/>
        <v>4875</v>
      </c>
      <c r="O141" s="178">
        <f>M141+N141</f>
        <v>7702</v>
      </c>
      <c r="P141" s="77">
        <f>+P89+P115</f>
        <v>6</v>
      </c>
      <c r="Q141" s="186">
        <f>O141+P141</f>
        <v>7708</v>
      </c>
      <c r="R141" s="75">
        <f t="shared" si="210"/>
        <v>3131</v>
      </c>
      <c r="S141" s="76">
        <f t="shared" si="210"/>
        <v>5044</v>
      </c>
      <c r="T141" s="178">
        <f>R141+S141</f>
        <v>8175</v>
      </c>
      <c r="U141" s="77">
        <f>+U89+U115</f>
        <v>0</v>
      </c>
      <c r="V141" s="186">
        <f>T141+U141</f>
        <v>8175</v>
      </c>
      <c r="W141" s="78">
        <f>IF(Q141=0,0,((V141/Q141)-1)*100)</f>
        <v>6.0586403736377692</v>
      </c>
    </row>
    <row r="142" spans="12:23" ht="14.25" thickTop="1" thickBot="1" x14ac:dyDescent="0.25">
      <c r="L142" s="79" t="s">
        <v>57</v>
      </c>
      <c r="M142" s="80">
        <f t="shared" si="209"/>
        <v>8526</v>
      </c>
      <c r="N142" s="81">
        <f t="shared" si="209"/>
        <v>15391</v>
      </c>
      <c r="O142" s="179">
        <f>+O90+O116</f>
        <v>23917</v>
      </c>
      <c r="P142" s="80">
        <f>+P90+P116</f>
        <v>6</v>
      </c>
      <c r="Q142" s="179">
        <f>+Q90+Q116</f>
        <v>23923</v>
      </c>
      <c r="R142" s="80">
        <f t="shared" si="210"/>
        <v>9695.8019999999997</v>
      </c>
      <c r="S142" s="81">
        <f t="shared" si="210"/>
        <v>14010.518</v>
      </c>
      <c r="T142" s="179">
        <f>+T90+T116</f>
        <v>23706.32</v>
      </c>
      <c r="U142" s="80">
        <f>+U90+U116</f>
        <v>0</v>
      </c>
      <c r="V142" s="179">
        <f>+V90+V116</f>
        <v>23706.32</v>
      </c>
      <c r="W142" s="82">
        <f>IF(Q142=0,0,((V142/Q142)-1)*100)</f>
        <v>-0.90573924674999251</v>
      </c>
    </row>
    <row r="143" spans="12:23" ht="14.25" thickTop="1" thickBot="1" x14ac:dyDescent="0.25">
      <c r="L143" s="59" t="s">
        <v>13</v>
      </c>
      <c r="M143" s="75">
        <f t="shared" si="209"/>
        <v>2763</v>
      </c>
      <c r="N143" s="76">
        <f t="shared" si="209"/>
        <v>4436</v>
      </c>
      <c r="O143" s="178">
        <f t="shared" ref="O143" si="211">M143+N143</f>
        <v>7199</v>
      </c>
      <c r="P143" s="77">
        <f>+P91+P117</f>
        <v>21</v>
      </c>
      <c r="Q143" s="186">
        <f t="shared" ref="Q143" si="212">O143+P143</f>
        <v>7220</v>
      </c>
      <c r="R143" s="75">
        <f t="shared" si="210"/>
        <v>2630.7190000000001</v>
      </c>
      <c r="S143" s="76">
        <f t="shared" si="210"/>
        <v>3955.299</v>
      </c>
      <c r="T143" s="178">
        <f t="shared" ref="T143" si="213">R143+S143</f>
        <v>6586.018</v>
      </c>
      <c r="U143" s="77">
        <f>+U91+U117</f>
        <v>0</v>
      </c>
      <c r="V143" s="186">
        <f t="shared" ref="V143" si="214">T143+U143</f>
        <v>6586.018</v>
      </c>
      <c r="W143" s="78">
        <f t="shared" ref="W143:W144" si="215">IF(Q143=0,0,((V143/Q143)-1)*100)</f>
        <v>-8.7809141274238218</v>
      </c>
    </row>
    <row r="144" spans="12:23" ht="14.25" thickTop="1" thickBot="1" x14ac:dyDescent="0.25">
      <c r="L144" s="79" t="s">
        <v>67</v>
      </c>
      <c r="M144" s="80">
        <f>+M142+M143</f>
        <v>11289</v>
      </c>
      <c r="N144" s="81">
        <f t="shared" ref="N144" si="216">+N142+N143</f>
        <v>19827</v>
      </c>
      <c r="O144" s="179">
        <f t="shared" ref="O144" si="217">+O142+O143</f>
        <v>31116</v>
      </c>
      <c r="P144" s="80">
        <f t="shared" ref="P144" si="218">+P142+P143</f>
        <v>27</v>
      </c>
      <c r="Q144" s="179">
        <f t="shared" ref="Q144" si="219">+Q142+Q143</f>
        <v>31143</v>
      </c>
      <c r="R144" s="80">
        <f t="shared" ref="R144" si="220">+R142+R143</f>
        <v>12326.521000000001</v>
      </c>
      <c r="S144" s="81">
        <f t="shared" ref="S144" si="221">+S142+S143</f>
        <v>17965.816999999999</v>
      </c>
      <c r="T144" s="179">
        <f t="shared" ref="T144" si="222">+T142+T143</f>
        <v>30292.338</v>
      </c>
      <c r="U144" s="80">
        <f t="shared" ref="U144" si="223">+U142+U143</f>
        <v>0</v>
      </c>
      <c r="V144" s="179">
        <f t="shared" ref="V144" si="224">+V142+V143</f>
        <v>30292.338</v>
      </c>
      <c r="W144" s="82">
        <f t="shared" si="215"/>
        <v>-2.7314709565552486</v>
      </c>
    </row>
    <row r="145" spans="1:23" ht="13.5" thickTop="1" x14ac:dyDescent="0.2">
      <c r="L145" s="59" t="s">
        <v>14</v>
      </c>
      <c r="M145" s="75">
        <f>+M93+M119</f>
        <v>2236</v>
      </c>
      <c r="N145" s="76">
        <f>+N93+N119</f>
        <v>3785</v>
      </c>
      <c r="O145" s="178">
        <f>M145+N145</f>
        <v>6021</v>
      </c>
      <c r="P145" s="77">
        <f>+P93+P119</f>
        <v>0</v>
      </c>
      <c r="Q145" s="186">
        <f>O145+P145</f>
        <v>6021</v>
      </c>
      <c r="R145" s="75"/>
      <c r="S145" s="76"/>
      <c r="T145" s="178"/>
      <c r="U145" s="77"/>
      <c r="V145" s="186"/>
      <c r="W145" s="78"/>
    </row>
    <row r="146" spans="1:23" ht="13.5" thickBot="1" x14ac:dyDescent="0.25">
      <c r="L146" s="59" t="s">
        <v>15</v>
      </c>
      <c r="M146" s="75">
        <f>+M94+M120</f>
        <v>3173</v>
      </c>
      <c r="N146" s="76">
        <f>+N94+N120</f>
        <v>4892</v>
      </c>
      <c r="O146" s="178">
        <f>M146+N146</f>
        <v>8065</v>
      </c>
      <c r="P146" s="77">
        <f>+P94+P120</f>
        <v>0</v>
      </c>
      <c r="Q146" s="186">
        <f>O146+P146</f>
        <v>8065</v>
      </c>
      <c r="R146" s="75"/>
      <c r="S146" s="76"/>
      <c r="T146" s="178"/>
      <c r="U146" s="77"/>
      <c r="V146" s="186"/>
      <c r="W146" s="78"/>
    </row>
    <row r="147" spans="1:23" ht="14.25" thickTop="1" thickBot="1" x14ac:dyDescent="0.25">
      <c r="L147" s="79" t="s">
        <v>61</v>
      </c>
      <c r="M147" s="80">
        <f>+M143+M145+M146</f>
        <v>8172</v>
      </c>
      <c r="N147" s="81">
        <f t="shared" ref="N147" si="225">+N143+N145+N146</f>
        <v>13113</v>
      </c>
      <c r="O147" s="179">
        <f t="shared" ref="O147" si="226">+O143+O145+O146</f>
        <v>21285</v>
      </c>
      <c r="P147" s="80">
        <f t="shared" ref="P147" si="227">+P143+P145+P146</f>
        <v>21</v>
      </c>
      <c r="Q147" s="179">
        <f t="shared" ref="Q147" si="228">+Q143+Q145+Q146</f>
        <v>21306</v>
      </c>
      <c r="R147" s="80"/>
      <c r="S147" s="81"/>
      <c r="T147" s="179"/>
      <c r="U147" s="80"/>
      <c r="V147" s="179"/>
      <c r="W147" s="82"/>
    </row>
    <row r="148" spans="1:23" ht="13.5" thickTop="1" x14ac:dyDescent="0.2">
      <c r="L148" s="59" t="s">
        <v>16</v>
      </c>
      <c r="M148" s="75">
        <f t="shared" ref="M148:N150" si="229">+M96+M122</f>
        <v>2326</v>
      </c>
      <c r="N148" s="76">
        <f t="shared" si="229"/>
        <v>4266</v>
      </c>
      <c r="O148" s="178">
        <f>M148+N148</f>
        <v>6592</v>
      </c>
      <c r="P148" s="77">
        <f>+P96+P122</f>
        <v>0</v>
      </c>
      <c r="Q148" s="186">
        <f>O148+P148</f>
        <v>6592</v>
      </c>
      <c r="R148" s="75"/>
      <c r="S148" s="76"/>
      <c r="T148" s="178"/>
      <c r="U148" s="77"/>
      <c r="V148" s="186"/>
      <c r="W148" s="78"/>
    </row>
    <row r="149" spans="1:23" x14ac:dyDescent="0.2">
      <c r="L149" s="59" t="s">
        <v>17</v>
      </c>
      <c r="M149" s="75">
        <f t="shared" si="229"/>
        <v>1925</v>
      </c>
      <c r="N149" s="76">
        <f t="shared" si="229"/>
        <v>5237</v>
      </c>
      <c r="O149" s="178">
        <f>M149+N149</f>
        <v>7162</v>
      </c>
      <c r="P149" s="77">
        <f>+P97+P123</f>
        <v>0</v>
      </c>
      <c r="Q149" s="186">
        <f>O149+P149</f>
        <v>7162</v>
      </c>
      <c r="R149" s="75"/>
      <c r="S149" s="76"/>
      <c r="T149" s="178"/>
      <c r="U149" s="77"/>
      <c r="V149" s="186"/>
      <c r="W149" s="78"/>
    </row>
    <row r="150" spans="1:23" ht="13.5" thickBot="1" x14ac:dyDescent="0.25">
      <c r="L150" s="59" t="s">
        <v>18</v>
      </c>
      <c r="M150" s="75">
        <f t="shared" si="229"/>
        <v>1764</v>
      </c>
      <c r="N150" s="76">
        <f t="shared" si="229"/>
        <v>4069</v>
      </c>
      <c r="O150" s="180">
        <f>M150+N150</f>
        <v>5833</v>
      </c>
      <c r="P150" s="83">
        <f>+P98+P124</f>
        <v>0</v>
      </c>
      <c r="Q150" s="186">
        <f>O150+P150</f>
        <v>5833</v>
      </c>
      <c r="R150" s="75"/>
      <c r="S150" s="76"/>
      <c r="T150" s="180"/>
      <c r="U150" s="83"/>
      <c r="V150" s="186"/>
      <c r="W150" s="78"/>
    </row>
    <row r="151" spans="1:23" ht="14.25" thickTop="1" thickBot="1" x14ac:dyDescent="0.25">
      <c r="A151" s="3" t="str">
        <f>IF(ISERROR(F151/G151)," ",IF(F151/G151&gt;0.5,IF(F151/G151&lt;1.5," ","NOT OK"),"NOT OK"))</f>
        <v xml:space="preserve"> </v>
      </c>
      <c r="L151" s="84" t="s">
        <v>19</v>
      </c>
      <c r="M151" s="85">
        <f>+M148+M149+M150</f>
        <v>6015</v>
      </c>
      <c r="N151" s="85">
        <f t="shared" ref="N151" si="230">+N148+N149+N150</f>
        <v>13572</v>
      </c>
      <c r="O151" s="181">
        <f t="shared" ref="O151" si="231">+O148+O149+O150</f>
        <v>19587</v>
      </c>
      <c r="P151" s="86">
        <f t="shared" ref="P151" si="232">+P148+P149+P150</f>
        <v>0</v>
      </c>
      <c r="Q151" s="181">
        <f t="shared" ref="Q151" si="233">+Q148+Q149+Q150</f>
        <v>19587</v>
      </c>
      <c r="R151" s="85"/>
      <c r="S151" s="85"/>
      <c r="T151" s="181"/>
      <c r="U151" s="86"/>
      <c r="V151" s="181"/>
      <c r="W151" s="87"/>
    </row>
    <row r="152" spans="1:23" ht="13.5" thickTop="1" x14ac:dyDescent="0.2">
      <c r="L152" s="59" t="s">
        <v>21</v>
      </c>
      <c r="M152" s="75">
        <f t="shared" ref="M152:N154" si="234">+M100+M126</f>
        <v>2771.558</v>
      </c>
      <c r="N152" s="76">
        <f t="shared" si="234"/>
        <v>4153.0320000000002</v>
      </c>
      <c r="O152" s="180">
        <f>M152+N152</f>
        <v>6924.59</v>
      </c>
      <c r="P152" s="88">
        <f>+P100+P126</f>
        <v>0</v>
      </c>
      <c r="Q152" s="186">
        <f>O152+P152</f>
        <v>6924.59</v>
      </c>
      <c r="R152" s="75"/>
      <c r="S152" s="76"/>
      <c r="T152" s="180"/>
      <c r="U152" s="88"/>
      <c r="V152" s="186"/>
      <c r="W152" s="78"/>
    </row>
    <row r="153" spans="1:23" x14ac:dyDescent="0.2">
      <c r="L153" s="59" t="s">
        <v>22</v>
      </c>
      <c r="M153" s="75">
        <f t="shared" si="234"/>
        <v>2835.9949999999999</v>
      </c>
      <c r="N153" s="76">
        <f t="shared" si="234"/>
        <v>4387.6720000000005</v>
      </c>
      <c r="O153" s="180">
        <f t="shared" ref="O153" si="235">M153+N153</f>
        <v>7223.6670000000004</v>
      </c>
      <c r="P153" s="77">
        <f>+P101+P127</f>
        <v>0</v>
      </c>
      <c r="Q153" s="186">
        <f t="shared" ref="Q153" si="236">O153+P153</f>
        <v>7223.6670000000004</v>
      </c>
      <c r="R153" s="75"/>
      <c r="S153" s="76"/>
      <c r="T153" s="180"/>
      <c r="U153" s="77"/>
      <c r="V153" s="186"/>
      <c r="W153" s="78"/>
    </row>
    <row r="154" spans="1:23" ht="13.5" thickBot="1" x14ac:dyDescent="0.25">
      <c r="A154" s="326"/>
      <c r="K154" s="326"/>
      <c r="L154" s="59" t="s">
        <v>23</v>
      </c>
      <c r="M154" s="75">
        <f t="shared" si="234"/>
        <v>1783</v>
      </c>
      <c r="N154" s="76">
        <f t="shared" si="234"/>
        <v>4083</v>
      </c>
      <c r="O154" s="180">
        <f>M154+N154</f>
        <v>5866</v>
      </c>
      <c r="P154" s="77">
        <f>+P102+P128</f>
        <v>0</v>
      </c>
      <c r="Q154" s="186">
        <f>O154+P154</f>
        <v>5866</v>
      </c>
      <c r="R154" s="75"/>
      <c r="S154" s="76"/>
      <c r="T154" s="180"/>
      <c r="U154" s="77"/>
      <c r="V154" s="186"/>
      <c r="W154" s="78"/>
    </row>
    <row r="155" spans="1:23" ht="14.25" thickTop="1" thickBot="1" x14ac:dyDescent="0.25">
      <c r="L155" s="79" t="s">
        <v>24</v>
      </c>
      <c r="M155" s="80">
        <f t="shared" ref="M155:Q155" si="237">+M152+M153+M154</f>
        <v>7390.5529999999999</v>
      </c>
      <c r="N155" s="81">
        <f t="shared" si="237"/>
        <v>12623.704000000002</v>
      </c>
      <c r="O155" s="179">
        <f t="shared" si="237"/>
        <v>20014.257000000001</v>
      </c>
      <c r="P155" s="80">
        <f t="shared" si="237"/>
        <v>0</v>
      </c>
      <c r="Q155" s="179">
        <f t="shared" si="237"/>
        <v>20014.257000000001</v>
      </c>
      <c r="R155" s="80"/>
      <c r="S155" s="81"/>
      <c r="T155" s="179"/>
      <c r="U155" s="80"/>
      <c r="V155" s="179"/>
      <c r="W155" s="82"/>
    </row>
    <row r="156" spans="1:23" ht="14.25" thickTop="1" thickBot="1" x14ac:dyDescent="0.25">
      <c r="L156" s="79" t="s">
        <v>63</v>
      </c>
      <c r="M156" s="80">
        <f t="shared" ref="M156:Q156" si="238">+M142+M147+M151+M155</f>
        <v>30103.553</v>
      </c>
      <c r="N156" s="81">
        <f t="shared" si="238"/>
        <v>54699.703999999998</v>
      </c>
      <c r="O156" s="175">
        <f t="shared" si="238"/>
        <v>84803.256999999998</v>
      </c>
      <c r="P156" s="80">
        <f t="shared" si="238"/>
        <v>27</v>
      </c>
      <c r="Q156" s="175">
        <f t="shared" si="238"/>
        <v>84830.256999999998</v>
      </c>
      <c r="R156" s="80"/>
      <c r="S156" s="81"/>
      <c r="T156" s="175"/>
      <c r="U156" s="80"/>
      <c r="V156" s="175"/>
      <c r="W156" s="82"/>
    </row>
    <row r="157" spans="1:23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759" t="s">
        <v>54</v>
      </c>
      <c r="M158" s="760"/>
      <c r="N158" s="760"/>
      <c r="O158" s="760"/>
      <c r="P158" s="760"/>
      <c r="Q158" s="760"/>
      <c r="R158" s="760"/>
      <c r="S158" s="760"/>
      <c r="T158" s="760"/>
      <c r="U158" s="760"/>
      <c r="V158" s="760"/>
      <c r="W158" s="761"/>
    </row>
    <row r="159" spans="1:23" ht="13.5" customHeight="1" thickBot="1" x14ac:dyDescent="0.25">
      <c r="L159" s="762" t="s">
        <v>51</v>
      </c>
      <c r="M159" s="763"/>
      <c r="N159" s="763"/>
      <c r="O159" s="763"/>
      <c r="P159" s="763"/>
      <c r="Q159" s="763"/>
      <c r="R159" s="763"/>
      <c r="S159" s="763"/>
      <c r="T159" s="763"/>
      <c r="U159" s="763"/>
      <c r="V159" s="763"/>
      <c r="W159" s="764"/>
    </row>
    <row r="160" spans="1:23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3" ht="14.25" thickTop="1" thickBot="1" x14ac:dyDescent="0.25">
      <c r="L161" s="214"/>
      <c r="M161" s="215" t="s">
        <v>64</v>
      </c>
      <c r="N161" s="216"/>
      <c r="O161" s="253"/>
      <c r="P161" s="215"/>
      <c r="Q161" s="215"/>
      <c r="R161" s="215" t="s">
        <v>65</v>
      </c>
      <c r="S161" s="216"/>
      <c r="T161" s="253"/>
      <c r="U161" s="215"/>
      <c r="V161" s="215"/>
      <c r="W161" s="309" t="s">
        <v>2</v>
      </c>
    </row>
    <row r="162" spans="12:23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10" t="s">
        <v>4</v>
      </c>
    </row>
    <row r="163" spans="12:23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1"/>
    </row>
    <row r="164" spans="12:23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3" x14ac:dyDescent="0.2">
      <c r="L165" s="218" t="s">
        <v>10</v>
      </c>
      <c r="M165" s="234">
        <f>'Lcc_BKK+DMK'!M165+Lcc_CNX!M165+Lcc_HDY!M165+Lcc_HKT!M165+Lcc_CEI!M165</f>
        <v>42</v>
      </c>
      <c r="N165" s="235">
        <f>'Lcc_BKK+DMK'!N165+Lcc_CNX!N165+Lcc_HDY!N165+Lcc_HKT!N165+Lcc_CEI!N165</f>
        <v>1</v>
      </c>
      <c r="O165" s="244">
        <f>SUM(M165:N165)</f>
        <v>43</v>
      </c>
      <c r="P165" s="237">
        <f>+'Lcc_BKK+DMK'!P165+Lcc_CNX!P165+Lcc_HDY!P165+Lcc_HKT!P165+Lcc_CEI!P165</f>
        <v>0</v>
      </c>
      <c r="Q165" s="236">
        <f>O165+P165</f>
        <v>43</v>
      </c>
      <c r="R165" s="234">
        <f>'Lcc_BKK+DMK'!R165+Lcc_CNX!R165+Lcc_HDY!R165+Lcc_HKT!R165+Lcc_CEI!R165</f>
        <v>35</v>
      </c>
      <c r="S165" s="235">
        <f>'Lcc_BKK+DMK'!S165+Lcc_CNX!S165+Lcc_HDY!S165+Lcc_HKT!S165+Lcc_CEI!S165</f>
        <v>2</v>
      </c>
      <c r="T165" s="244">
        <f>SUM(R165:S165)</f>
        <v>37</v>
      </c>
      <c r="U165" s="237">
        <f>+'Lcc_BKK+DMK'!U165+Lcc_CNX!U165+Lcc_HDY!U165+Lcc_HKT!U165+Lcc_CEI!U165</f>
        <v>0</v>
      </c>
      <c r="V165" s="236">
        <f>T165+U165</f>
        <v>37</v>
      </c>
      <c r="W165" s="238">
        <f>IF(Q165=0,0,((V165/Q165)-1)*100)</f>
        <v>-13.953488372093027</v>
      </c>
    </row>
    <row r="166" spans="12:23" x14ac:dyDescent="0.2">
      <c r="L166" s="218" t="s">
        <v>11</v>
      </c>
      <c r="M166" s="234">
        <f>'Lcc_BKK+DMK'!M166+Lcc_CNX!M166+Lcc_HDY!M166+Lcc_HKT!M166+Lcc_CEI!M166</f>
        <v>56</v>
      </c>
      <c r="N166" s="235">
        <f>'Lcc_BKK+DMK'!N166+Lcc_CNX!N166+Lcc_HDY!N166+Lcc_HKT!N166+Lcc_CEI!N166</f>
        <v>0</v>
      </c>
      <c r="O166" s="244">
        <f t="shared" ref="O166:O167" si="239">SUM(M166:N166)</f>
        <v>56</v>
      </c>
      <c r="P166" s="237">
        <f>+'Lcc_BKK+DMK'!P166+Lcc_CNX!P166+Lcc_HDY!P166+Lcc_HKT!P166+Lcc_CEI!P166</f>
        <v>0</v>
      </c>
      <c r="Q166" s="236">
        <f t="shared" ref="Q166:Q167" si="240">O166+P166</f>
        <v>56</v>
      </c>
      <c r="R166" s="234">
        <f>'Lcc_BKK+DMK'!R166+Lcc_CNX!R166+Lcc_HDY!R166+Lcc_HKT!R166+Lcc_CEI!R166</f>
        <v>36</v>
      </c>
      <c r="S166" s="235">
        <f>'Lcc_BKK+DMK'!S166+Lcc_CNX!S166+Lcc_HDY!S166+Lcc_HKT!S166+Lcc_CEI!S166</f>
        <v>0</v>
      </c>
      <c r="T166" s="244">
        <f t="shared" ref="T166:T167" si="241">SUM(R166:S166)</f>
        <v>36</v>
      </c>
      <c r="U166" s="237">
        <f>+'Lcc_BKK+DMK'!U166+Lcc_CNX!U166+Lcc_HDY!U166+Lcc_HKT!U166+Lcc_CEI!U166</f>
        <v>0</v>
      </c>
      <c r="V166" s="236">
        <f t="shared" ref="V166:V167" si="242">T166+U166</f>
        <v>36</v>
      </c>
      <c r="W166" s="238">
        <f t="shared" ref="W166:W167" si="243">IF(Q166=0,0,((V166/Q166)-1)*100)</f>
        <v>-35.714285714285708</v>
      </c>
    </row>
    <row r="167" spans="12:23" ht="13.5" thickBot="1" x14ac:dyDescent="0.25">
      <c r="L167" s="223" t="s">
        <v>12</v>
      </c>
      <c r="M167" s="234">
        <f>'Lcc_BKK+DMK'!M167+Lcc_CNX!M167+Lcc_HDY!M167+Lcc_HKT!M167+Lcc_CEI!M167</f>
        <v>46</v>
      </c>
      <c r="N167" s="235">
        <f>'Lcc_BKK+DMK'!N167+Lcc_CNX!N167+Lcc_HDY!N167+Lcc_HKT!N167+Lcc_CEI!N167</f>
        <v>0</v>
      </c>
      <c r="O167" s="244">
        <f t="shared" si="239"/>
        <v>46</v>
      </c>
      <c r="P167" s="237">
        <f>+'Lcc_BKK+DMK'!P167+Lcc_CNX!P167+Lcc_HDY!P167+Lcc_HKT!P167+Lcc_CEI!P167</f>
        <v>0</v>
      </c>
      <c r="Q167" s="236">
        <f t="shared" si="240"/>
        <v>46</v>
      </c>
      <c r="R167" s="234">
        <f>'Lcc_BKK+DMK'!R167+Lcc_CNX!R167+Lcc_HDY!R167+Lcc_HKT!R167+Lcc_CEI!R167</f>
        <v>35</v>
      </c>
      <c r="S167" s="235">
        <f>'Lcc_BKK+DMK'!S167+Lcc_CNX!S167+Lcc_HDY!S167+Lcc_HKT!S167+Lcc_CEI!S167</f>
        <v>0</v>
      </c>
      <c r="T167" s="244">
        <f t="shared" si="241"/>
        <v>35</v>
      </c>
      <c r="U167" s="237">
        <f>+'Lcc_BKK+DMK'!U167+Lcc_CNX!U167+Lcc_HDY!U167+Lcc_HKT!U167+Lcc_CEI!U167</f>
        <v>0</v>
      </c>
      <c r="V167" s="236">
        <f t="shared" si="242"/>
        <v>35</v>
      </c>
      <c r="W167" s="238">
        <f t="shared" si="243"/>
        <v>-23.913043478260864</v>
      </c>
    </row>
    <row r="168" spans="12:23" ht="14.25" thickTop="1" thickBot="1" x14ac:dyDescent="0.25">
      <c r="L168" s="239" t="s">
        <v>57</v>
      </c>
      <c r="M168" s="240">
        <f t="shared" ref="M168:N168" si="244">+M165+M166+M167</f>
        <v>144</v>
      </c>
      <c r="N168" s="241">
        <f t="shared" si="244"/>
        <v>1</v>
      </c>
      <c r="O168" s="242">
        <f>+O165+O166+O167</f>
        <v>145</v>
      </c>
      <c r="P168" s="240">
        <f t="shared" ref="P168:V168" si="245">+P165+P166+P167</f>
        <v>0</v>
      </c>
      <c r="Q168" s="242">
        <f t="shared" si="245"/>
        <v>145</v>
      </c>
      <c r="R168" s="240">
        <f t="shared" si="245"/>
        <v>106</v>
      </c>
      <c r="S168" s="241">
        <f t="shared" si="245"/>
        <v>2</v>
      </c>
      <c r="T168" s="242">
        <f>+T165+T166+T167</f>
        <v>108</v>
      </c>
      <c r="U168" s="240">
        <f t="shared" si="245"/>
        <v>0</v>
      </c>
      <c r="V168" s="242">
        <f t="shared" si="245"/>
        <v>108</v>
      </c>
      <c r="W168" s="243">
        <f t="shared" ref="W168:W169" si="246">IF(Q168=0,0,((V168/Q168)-1)*100)</f>
        <v>-25.517241379310342</v>
      </c>
    </row>
    <row r="169" spans="12:23" ht="14.25" thickTop="1" thickBot="1" x14ac:dyDescent="0.25">
      <c r="L169" s="218" t="s">
        <v>13</v>
      </c>
      <c r="M169" s="234">
        <f>'Lcc_BKK+DMK'!M169+Lcc_CNX!M169+Lcc_HDY!M169+Lcc_HKT!M169+Lcc_CEI!M169</f>
        <v>51</v>
      </c>
      <c r="N169" s="235">
        <f>'Lcc_BKK+DMK'!N169+Lcc_CNX!N169+Lcc_HDY!N169+Lcc_HKT!N169+Lcc_CEI!N169</f>
        <v>0</v>
      </c>
      <c r="O169" s="244">
        <f t="shared" ref="O169" si="247">SUM(M169:N169)</f>
        <v>51</v>
      </c>
      <c r="P169" s="237">
        <f>+'Lcc_BKK+DMK'!P169+Lcc_CNX!P169+Lcc_HDY!P169+Lcc_HKT!P169+Lcc_CEI!P169</f>
        <v>0</v>
      </c>
      <c r="Q169" s="236">
        <f t="shared" ref="Q169" si="248">O169+P169</f>
        <v>51</v>
      </c>
      <c r="R169" s="234">
        <f>'Lcc_BKK+DMK'!R169+Lcc_CNX!R169+Lcc_HDY!R169+Lcc_HKT!R169+Lcc_CEI!R169</f>
        <v>29</v>
      </c>
      <c r="S169" s="235">
        <f>'Lcc_BKK+DMK'!S169+Lcc_CNX!S169+Lcc_HDY!S169+Lcc_HKT!S169+Lcc_CEI!S169</f>
        <v>0</v>
      </c>
      <c r="T169" s="244">
        <f t="shared" ref="T169" si="249">SUM(R169:S169)</f>
        <v>29</v>
      </c>
      <c r="U169" s="237">
        <f>+'Lcc_BKK+DMK'!U169+Lcc_CNX!U169+Lcc_HDY!U169+Lcc_HKT!U169+Lcc_CEI!U169</f>
        <v>0</v>
      </c>
      <c r="V169" s="236">
        <f t="shared" ref="V169" si="250">T169+U169</f>
        <v>29</v>
      </c>
      <c r="W169" s="238">
        <f t="shared" si="246"/>
        <v>-43.137254901960787</v>
      </c>
    </row>
    <row r="170" spans="12:23" ht="14.25" thickTop="1" thickBot="1" x14ac:dyDescent="0.25">
      <c r="L170" s="239" t="s">
        <v>67</v>
      </c>
      <c r="M170" s="240">
        <f>+M168+M169</f>
        <v>195</v>
      </c>
      <c r="N170" s="241">
        <f t="shared" ref="N170:V170" si="251">+N168+N169</f>
        <v>1</v>
      </c>
      <c r="O170" s="242">
        <f t="shared" si="251"/>
        <v>196</v>
      </c>
      <c r="P170" s="240">
        <f t="shared" si="251"/>
        <v>0</v>
      </c>
      <c r="Q170" s="242">
        <f t="shared" si="251"/>
        <v>196</v>
      </c>
      <c r="R170" s="240">
        <f t="shared" si="251"/>
        <v>135</v>
      </c>
      <c r="S170" s="241">
        <f t="shared" si="251"/>
        <v>2</v>
      </c>
      <c r="T170" s="242">
        <f t="shared" si="251"/>
        <v>137</v>
      </c>
      <c r="U170" s="240">
        <f t="shared" si="251"/>
        <v>0</v>
      </c>
      <c r="V170" s="242">
        <f t="shared" si="251"/>
        <v>137</v>
      </c>
      <c r="W170" s="243">
        <f t="shared" ref="W170" si="252">IF(Q170=0,0,((V170/Q170)-1)*100)</f>
        <v>-30.102040816326525</v>
      </c>
    </row>
    <row r="171" spans="12:23" ht="13.5" thickTop="1" x14ac:dyDescent="0.2">
      <c r="L171" s="218" t="s">
        <v>14</v>
      </c>
      <c r="M171" s="234">
        <f>'Lcc_BKK+DMK'!M171+Lcc_CNX!M171+Lcc_HDY!M171+Lcc_HKT!M171+Lcc_CEI!M171</f>
        <v>33</v>
      </c>
      <c r="N171" s="235">
        <f>'Lcc_BKK+DMK'!N171+Lcc_CNX!N171+Lcc_HDY!N171+Lcc_HKT!N171+Lcc_CEI!N171</f>
        <v>0</v>
      </c>
      <c r="O171" s="244">
        <f>SUM(M171:N171)</f>
        <v>33</v>
      </c>
      <c r="P171" s="237">
        <f>+'Lcc_BKK+DMK'!P171+Lcc_CNX!P171+Lcc_HDY!P171+Lcc_HKT!P171+Lcc_CEI!P171</f>
        <v>0</v>
      </c>
      <c r="Q171" s="236">
        <f>O171+P171</f>
        <v>33</v>
      </c>
      <c r="R171" s="234"/>
      <c r="S171" s="235"/>
      <c r="T171" s="244"/>
      <c r="U171" s="237"/>
      <c r="V171" s="236"/>
      <c r="W171" s="238"/>
    </row>
    <row r="172" spans="12:23" ht="13.5" thickBot="1" x14ac:dyDescent="0.25">
      <c r="L172" s="218" t="s">
        <v>15</v>
      </c>
      <c r="M172" s="234">
        <f>'Lcc_BKK+DMK'!M172+Lcc_CNX!M172+Lcc_HDY!M172+Lcc_HKT!M172+Lcc_CEI!M172</f>
        <v>34</v>
      </c>
      <c r="N172" s="235">
        <f>'Lcc_BKK+DMK'!N172+Lcc_CNX!N172+Lcc_HDY!N172+Lcc_HKT!N172+Lcc_CEI!N172</f>
        <v>2</v>
      </c>
      <c r="O172" s="244">
        <f>SUM(M172:N172)</f>
        <v>36</v>
      </c>
      <c r="P172" s="237">
        <f>+'Lcc_BKK+DMK'!P172+Lcc_CNX!P172+Lcc_HDY!P172+Lcc_HKT!P172+Lcc_CEI!P172</f>
        <v>0</v>
      </c>
      <c r="Q172" s="236">
        <f>O172+P172</f>
        <v>36</v>
      </c>
      <c r="R172" s="234"/>
      <c r="S172" s="235"/>
      <c r="T172" s="244"/>
      <c r="U172" s="237"/>
      <c r="V172" s="236"/>
      <c r="W172" s="238"/>
    </row>
    <row r="173" spans="12:23" ht="14.25" thickTop="1" thickBot="1" x14ac:dyDescent="0.25">
      <c r="L173" s="239" t="s">
        <v>61</v>
      </c>
      <c r="M173" s="240">
        <f t="shared" ref="M173:N173" si="253">+M169+M171+M172</f>
        <v>118</v>
      </c>
      <c r="N173" s="241">
        <f t="shared" si="253"/>
        <v>2</v>
      </c>
      <c r="O173" s="242">
        <f>+O169+O171+O172</f>
        <v>120</v>
      </c>
      <c r="P173" s="240">
        <f t="shared" ref="P173:Q173" si="254">+P169+P171+P172</f>
        <v>0</v>
      </c>
      <c r="Q173" s="242">
        <f t="shared" si="254"/>
        <v>120</v>
      </c>
      <c r="R173" s="240"/>
      <c r="S173" s="241"/>
      <c r="T173" s="242"/>
      <c r="U173" s="240"/>
      <c r="V173" s="242"/>
      <c r="W173" s="243"/>
    </row>
    <row r="174" spans="12:23" ht="13.5" thickTop="1" x14ac:dyDescent="0.2">
      <c r="L174" s="218" t="s">
        <v>16</v>
      </c>
      <c r="M174" s="234">
        <f>'Lcc_BKK+DMK'!M174+Lcc_CNX!M174+Lcc_HDY!M174+Lcc_HKT!M174+Lcc_CEI!M174</f>
        <v>42</v>
      </c>
      <c r="N174" s="235">
        <f>'Lcc_BKK+DMK'!N174+Lcc_CNX!N174+Lcc_HDY!N174+Lcc_HKT!N174+Lcc_CEI!N174</f>
        <v>3</v>
      </c>
      <c r="O174" s="244">
        <f>SUM(M174:N174)</f>
        <v>45</v>
      </c>
      <c r="P174" s="237">
        <f>+'Lcc_BKK+DMK'!P174+Lcc_CNX!P174+Lcc_HDY!P174+Lcc_HKT!P174+Lcc_CEI!P174</f>
        <v>0</v>
      </c>
      <c r="Q174" s="236">
        <f>O174+P174</f>
        <v>45</v>
      </c>
      <c r="R174" s="234"/>
      <c r="S174" s="235"/>
      <c r="T174" s="244"/>
      <c r="U174" s="237"/>
      <c r="V174" s="236"/>
      <c r="W174" s="238"/>
    </row>
    <row r="175" spans="12:23" x14ac:dyDescent="0.2">
      <c r="L175" s="218" t="s">
        <v>17</v>
      </c>
      <c r="M175" s="234">
        <f>'Lcc_BKK+DMK'!M175+Lcc_CNX!M175+Lcc_HDY!M175+Lcc_HKT!M175+Lcc_CEI!M175</f>
        <v>37</v>
      </c>
      <c r="N175" s="235">
        <f>'Lcc_BKK+DMK'!N175+Lcc_CNX!N175+Lcc_HDY!N175+Lcc_HKT!N175+Lcc_CEI!N175</f>
        <v>1</v>
      </c>
      <c r="O175" s="244">
        <f>SUM(M175:N175)</f>
        <v>38</v>
      </c>
      <c r="P175" s="237">
        <f>+'Lcc_BKK+DMK'!P175+Lcc_CNX!P175+Lcc_HDY!P175+Lcc_HKT!P175+Lcc_CEI!P175</f>
        <v>0</v>
      </c>
      <c r="Q175" s="236">
        <f>O175+P175</f>
        <v>38</v>
      </c>
      <c r="R175" s="234"/>
      <c r="S175" s="235"/>
      <c r="T175" s="244"/>
      <c r="U175" s="237"/>
      <c r="V175" s="236"/>
      <c r="W175" s="238"/>
    </row>
    <row r="176" spans="12:23" ht="13.5" thickBot="1" x14ac:dyDescent="0.25">
      <c r="L176" s="218" t="s">
        <v>18</v>
      </c>
      <c r="M176" s="234">
        <f>'Lcc_BKK+DMK'!M176+Lcc_CNX!M176+Lcc_HDY!M176+Lcc_HKT!M176+Lcc_CEI!M176</f>
        <v>37</v>
      </c>
      <c r="N176" s="235">
        <f>'Lcc_BKK+DMK'!N176+Lcc_CNX!N176+Lcc_HDY!N176+Lcc_HKT!N176+Lcc_CEI!N176</f>
        <v>0</v>
      </c>
      <c r="O176" s="244">
        <f>SUM(M176:N176)</f>
        <v>37</v>
      </c>
      <c r="P176" s="237">
        <f>+'Lcc_BKK+DMK'!P176+Lcc_CNX!P176+Lcc_HDY!P176+Lcc_HKT!P176+Lcc_CEI!P176</f>
        <v>0</v>
      </c>
      <c r="Q176" s="236">
        <f>O176+P176</f>
        <v>37</v>
      </c>
      <c r="R176" s="234"/>
      <c r="S176" s="235"/>
      <c r="T176" s="244"/>
      <c r="U176" s="237"/>
      <c r="V176" s="236"/>
      <c r="W176" s="238"/>
    </row>
    <row r="177" spans="1:23" ht="14.25" thickTop="1" thickBot="1" x14ac:dyDescent="0.25">
      <c r="L177" s="246" t="s">
        <v>19</v>
      </c>
      <c r="M177" s="247">
        <f>+M174+M175+M176</f>
        <v>116</v>
      </c>
      <c r="N177" s="247">
        <f t="shared" ref="N177:Q177" si="255">+N174+N175+N176</f>
        <v>4</v>
      </c>
      <c r="O177" s="248">
        <f t="shared" si="255"/>
        <v>120</v>
      </c>
      <c r="P177" s="249">
        <f t="shared" si="255"/>
        <v>0</v>
      </c>
      <c r="Q177" s="248">
        <f t="shared" si="255"/>
        <v>120</v>
      </c>
      <c r="R177" s="247"/>
      <c r="S177" s="247"/>
      <c r="T177" s="248"/>
      <c r="U177" s="249"/>
      <c r="V177" s="248"/>
      <c r="W177" s="250"/>
    </row>
    <row r="178" spans="1:23" ht="13.5" thickTop="1" x14ac:dyDescent="0.2">
      <c r="A178" s="326"/>
      <c r="K178" s="326"/>
      <c r="L178" s="218" t="s">
        <v>21</v>
      </c>
      <c r="M178" s="234">
        <f>'Lcc_BKK+DMK'!M178+Lcc_CNX!M178+Lcc_HDY!M178+Lcc_HKT!M178+Lcc_CEI!M178</f>
        <v>31</v>
      </c>
      <c r="N178" s="235">
        <f>'Lcc_BKK+DMK'!N178+Lcc_CNX!N178+Lcc_HDY!N178+Lcc_HKT!N178+Lcc_CEI!N178</f>
        <v>2</v>
      </c>
      <c r="O178" s="244">
        <f>SUM(M178:N178)</f>
        <v>33</v>
      </c>
      <c r="P178" s="237">
        <f>+'Lcc_BKK+DMK'!P178+Lcc_CNX!P178+Lcc_HDY!P178+Lcc_HKT!P178+Lcc_CEI!P178</f>
        <v>0</v>
      </c>
      <c r="Q178" s="236">
        <f>O178+P178</f>
        <v>33</v>
      </c>
      <c r="R178" s="234"/>
      <c r="S178" s="235"/>
      <c r="T178" s="244"/>
      <c r="U178" s="237"/>
      <c r="V178" s="236"/>
      <c r="W178" s="238"/>
    </row>
    <row r="179" spans="1:23" x14ac:dyDescent="0.2">
      <c r="A179" s="326"/>
      <c r="K179" s="326"/>
      <c r="L179" s="218" t="s">
        <v>22</v>
      </c>
      <c r="M179" s="234">
        <f>'Lcc_BKK+DMK'!M179+Lcc_CNX!M179+Lcc_HDY!M179+Lcc_HKT!M179+Lcc_CEI!M179</f>
        <v>28</v>
      </c>
      <c r="N179" s="235">
        <f>'Lcc_BKK+DMK'!N179+Lcc_CNX!N179+Lcc_HDY!N179+Lcc_HKT!N179+Lcc_CEI!N179</f>
        <v>0</v>
      </c>
      <c r="O179" s="244">
        <f>SUM(M179:N179)</f>
        <v>28</v>
      </c>
      <c r="P179" s="237">
        <f>+'Lcc_BKK+DMK'!P179+Lcc_CNX!P179+Lcc_HDY!P179+Lcc_HKT!P179+Lcc_CEI!P179</f>
        <v>0</v>
      </c>
      <c r="Q179" s="236">
        <f>O179+P179</f>
        <v>28</v>
      </c>
      <c r="R179" s="234"/>
      <c r="S179" s="235"/>
      <c r="T179" s="244"/>
      <c r="U179" s="237"/>
      <c r="V179" s="236"/>
      <c r="W179" s="238"/>
    </row>
    <row r="180" spans="1:23" ht="13.5" thickBot="1" x14ac:dyDescent="0.25">
      <c r="A180" s="326"/>
      <c r="K180" s="326"/>
      <c r="L180" s="218" t="s">
        <v>23</v>
      </c>
      <c r="M180" s="234">
        <f>'Lcc_BKK+DMK'!M180+Lcc_CNX!M180+Lcc_HDY!M180+Lcc_HKT!M180+Lcc_CEI!M180</f>
        <v>29</v>
      </c>
      <c r="N180" s="235">
        <f>'Lcc_BKK+DMK'!N180+Lcc_CNX!N180+Lcc_HDY!N180+Lcc_HKT!N180+Lcc_CEI!N180</f>
        <v>0</v>
      </c>
      <c r="O180" s="244">
        <f t="shared" ref="O180" si="256">SUM(M180:N180)</f>
        <v>29</v>
      </c>
      <c r="P180" s="237">
        <f>+'Lcc_BKK+DMK'!P180+Lcc_CNX!P180+Lcc_HDY!P180+Lcc_HKT!P180+Lcc_CEI!P180</f>
        <v>0</v>
      </c>
      <c r="Q180" s="236">
        <f t="shared" ref="Q180" si="257">O180+P180</f>
        <v>29</v>
      </c>
      <c r="R180" s="234"/>
      <c r="S180" s="235"/>
      <c r="T180" s="244"/>
      <c r="U180" s="237"/>
      <c r="V180" s="236"/>
      <c r="W180" s="238"/>
    </row>
    <row r="181" spans="1:23" ht="14.25" thickTop="1" thickBot="1" x14ac:dyDescent="0.25">
      <c r="L181" s="239" t="s">
        <v>40</v>
      </c>
      <c r="M181" s="240">
        <f t="shared" ref="M181:Q181" si="258">+M178+M179+M180</f>
        <v>88</v>
      </c>
      <c r="N181" s="241">
        <f t="shared" si="258"/>
        <v>2</v>
      </c>
      <c r="O181" s="242">
        <f t="shared" si="258"/>
        <v>90</v>
      </c>
      <c r="P181" s="240">
        <f t="shared" si="258"/>
        <v>0</v>
      </c>
      <c r="Q181" s="242">
        <f t="shared" si="258"/>
        <v>90</v>
      </c>
      <c r="R181" s="240"/>
      <c r="S181" s="241"/>
      <c r="T181" s="242"/>
      <c r="U181" s="240"/>
      <c r="V181" s="242"/>
      <c r="W181" s="243"/>
    </row>
    <row r="182" spans="1:23" ht="14.25" thickTop="1" thickBot="1" x14ac:dyDescent="0.25">
      <c r="L182" s="239" t="s">
        <v>63</v>
      </c>
      <c r="M182" s="240">
        <f t="shared" ref="M182:Q182" si="259">+M168+M173+M177+M181</f>
        <v>466</v>
      </c>
      <c r="N182" s="241">
        <f t="shared" si="259"/>
        <v>9</v>
      </c>
      <c r="O182" s="242">
        <f t="shared" si="259"/>
        <v>475</v>
      </c>
      <c r="P182" s="240">
        <f t="shared" si="259"/>
        <v>0</v>
      </c>
      <c r="Q182" s="242">
        <f t="shared" si="259"/>
        <v>475</v>
      </c>
      <c r="R182" s="240"/>
      <c r="S182" s="241"/>
      <c r="T182" s="242"/>
      <c r="U182" s="240"/>
      <c r="V182" s="242"/>
      <c r="W182" s="243"/>
    </row>
    <row r="183" spans="1:23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1:23" ht="13.5" customHeight="1" thickTop="1" x14ac:dyDescent="0.2">
      <c r="L184" s="759" t="s">
        <v>55</v>
      </c>
      <c r="M184" s="760"/>
      <c r="N184" s="760"/>
      <c r="O184" s="760"/>
      <c r="P184" s="760"/>
      <c r="Q184" s="760"/>
      <c r="R184" s="760"/>
      <c r="S184" s="760"/>
      <c r="T184" s="760"/>
      <c r="U184" s="760"/>
      <c r="V184" s="760"/>
      <c r="W184" s="761"/>
    </row>
    <row r="185" spans="1:23" ht="13.5" thickBot="1" x14ac:dyDescent="0.25">
      <c r="L185" s="762" t="s">
        <v>52</v>
      </c>
      <c r="M185" s="763"/>
      <c r="N185" s="763"/>
      <c r="O185" s="763"/>
      <c r="P185" s="763"/>
      <c r="Q185" s="763"/>
      <c r="R185" s="763"/>
      <c r="S185" s="763"/>
      <c r="T185" s="763"/>
      <c r="U185" s="763"/>
      <c r="V185" s="763"/>
      <c r="W185" s="764"/>
    </row>
    <row r="186" spans="1:23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1:23" ht="14.25" thickTop="1" thickBot="1" x14ac:dyDescent="0.25">
      <c r="L187" s="214"/>
      <c r="M187" s="215" t="s">
        <v>64</v>
      </c>
      <c r="N187" s="216"/>
      <c r="O187" s="253"/>
      <c r="P187" s="215"/>
      <c r="Q187" s="215"/>
      <c r="R187" s="215" t="s">
        <v>65</v>
      </c>
      <c r="S187" s="216"/>
      <c r="T187" s="253"/>
      <c r="U187" s="215"/>
      <c r="V187" s="215"/>
      <c r="W187" s="309" t="s">
        <v>2</v>
      </c>
    </row>
    <row r="188" spans="1:23" ht="13.5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10" t="s">
        <v>4</v>
      </c>
    </row>
    <row r="189" spans="1:23" ht="13.5" thickBot="1" x14ac:dyDescent="0.25"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1"/>
    </row>
    <row r="190" spans="1:23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1:23" x14ac:dyDescent="0.2">
      <c r="L191" s="218" t="s">
        <v>10</v>
      </c>
      <c r="M191" s="234">
        <f>+'Lcc_BKK+DMK'!M191+Lcc_CNX!M191+Lcc_HDY!M191+Lcc_HKT!M191+Lcc_CEI!M191</f>
        <v>2</v>
      </c>
      <c r="N191" s="235">
        <f>+'Lcc_BKK+DMK'!N191+Lcc_CNX!N191+Lcc_HDY!N191+Lcc_HKT!N191+Lcc_CEI!N191</f>
        <v>0</v>
      </c>
      <c r="O191" s="244">
        <f>SUM(M191:N191)</f>
        <v>2</v>
      </c>
      <c r="P191" s="237">
        <f>+'Lcc_BKK+DMK'!P191+Lcc_CNX!P191+Lcc_HDY!P191+Lcc_HKT!P191+Lcc_CEI!P191</f>
        <v>0</v>
      </c>
      <c r="Q191" s="236">
        <f>O191+P191</f>
        <v>2</v>
      </c>
      <c r="R191" s="234">
        <f>+'Lcc_BKK+DMK'!R191+Lcc_CNX!R191+Lcc_HDY!R191+Lcc_HKT!R191+Lcc_CEI!R191</f>
        <v>0</v>
      </c>
      <c r="S191" s="235">
        <f>+'Lcc_BKK+DMK'!S191+Lcc_CNX!S191+Lcc_HDY!S191+Lcc_HKT!S191+Lcc_CEI!S191</f>
        <v>0</v>
      </c>
      <c r="T191" s="244">
        <f>SUM(R191:S191)</f>
        <v>0</v>
      </c>
      <c r="U191" s="237">
        <f>+'Lcc_BKK+DMK'!U191+Lcc_CNX!U191+Lcc_HDY!U191+Lcc_HKT!U191+Lcc_CEI!U191</f>
        <v>0</v>
      </c>
      <c r="V191" s="236">
        <f>T191+U191</f>
        <v>0</v>
      </c>
      <c r="W191" s="238">
        <f>IF(Q191=0,0,((V191/Q191)-1)*100)</f>
        <v>-100</v>
      </c>
    </row>
    <row r="192" spans="1:23" x14ac:dyDescent="0.2">
      <c r="L192" s="218" t="s">
        <v>11</v>
      </c>
      <c r="M192" s="234">
        <f>+'Lcc_BKK+DMK'!M192+Lcc_CNX!M192+Lcc_HDY!M192+Lcc_HKT!M192+Lcc_CEI!M192</f>
        <v>1</v>
      </c>
      <c r="N192" s="235">
        <f>+'Lcc_BKK+DMK'!N192+Lcc_CNX!N192+Lcc_HDY!N192+Lcc_HKT!N192+Lcc_CEI!N192</f>
        <v>0</v>
      </c>
      <c r="O192" s="244">
        <f t="shared" ref="O192:O193" si="260">SUM(M192:N192)</f>
        <v>1</v>
      </c>
      <c r="P192" s="237">
        <f>+'Lcc_BKK+DMK'!P192+Lcc_CNX!P192+Lcc_HDY!P192+Lcc_HKT!P192+Lcc_CEI!P192</f>
        <v>0</v>
      </c>
      <c r="Q192" s="236">
        <f t="shared" ref="Q192:Q193" si="261">O192+P192</f>
        <v>1</v>
      </c>
      <c r="R192" s="234">
        <f>+'Lcc_BKK+DMK'!R192+Lcc_CNX!R192+Lcc_HDY!R192+Lcc_HKT!R192+Lcc_CEI!R192</f>
        <v>0</v>
      </c>
      <c r="S192" s="235">
        <f>+'Lcc_BKK+DMK'!S192+Lcc_CNX!S192+Lcc_HDY!S192+Lcc_HKT!S192+Lcc_CEI!S192</f>
        <v>0</v>
      </c>
      <c r="T192" s="244">
        <f t="shared" ref="T192:T193" si="262">SUM(R192:S192)</f>
        <v>0</v>
      </c>
      <c r="U192" s="237">
        <f>+'Lcc_BKK+DMK'!U192+Lcc_CNX!U192+Lcc_HDY!U192+Lcc_HKT!U192+Lcc_CEI!U192</f>
        <v>0</v>
      </c>
      <c r="V192" s="236">
        <f t="shared" ref="V192:V193" si="263">T192+U192</f>
        <v>0</v>
      </c>
      <c r="W192" s="238">
        <f t="shared" ref="W192:W193" si="264">IF(Q192=0,0,((V192/Q192)-1)*100)</f>
        <v>-100</v>
      </c>
    </row>
    <row r="193" spans="1:23" ht="13.5" thickBot="1" x14ac:dyDescent="0.25">
      <c r="L193" s="223" t="s">
        <v>12</v>
      </c>
      <c r="M193" s="234">
        <f>+'Lcc_BKK+DMK'!M193+Lcc_CNX!M193+Lcc_HDY!M193+Lcc_HKT!M193+Lcc_CEI!M193</f>
        <v>0</v>
      </c>
      <c r="N193" s="235">
        <f>+'Lcc_BKK+DMK'!N193+Lcc_CNX!N193+Lcc_HDY!N193+Lcc_HKT!N193+Lcc_CEI!N193</f>
        <v>0</v>
      </c>
      <c r="O193" s="244">
        <f t="shared" si="260"/>
        <v>0</v>
      </c>
      <c r="P193" s="237">
        <f>+'Lcc_BKK+DMK'!P193+Lcc_CNX!P193+Lcc_HDY!P193+Lcc_HKT!P193+Lcc_CEI!P193</f>
        <v>0</v>
      </c>
      <c r="Q193" s="236">
        <f t="shared" si="261"/>
        <v>0</v>
      </c>
      <c r="R193" s="234">
        <f>+'Lcc_BKK+DMK'!R193+Lcc_CNX!R193+Lcc_HDY!R193+Lcc_HKT!R193+Lcc_CEI!R193</f>
        <v>0</v>
      </c>
      <c r="S193" s="235">
        <f>+'Lcc_BKK+DMK'!S193+Lcc_CNX!S193+Lcc_HDY!S193+Lcc_HKT!S193+Lcc_CEI!S193</f>
        <v>0</v>
      </c>
      <c r="T193" s="244">
        <f t="shared" si="262"/>
        <v>0</v>
      </c>
      <c r="U193" s="237">
        <f>+'Lcc_BKK+DMK'!U193+Lcc_CNX!U193+Lcc_HDY!U193+Lcc_HKT!U193+Lcc_CEI!U193</f>
        <v>0</v>
      </c>
      <c r="V193" s="236">
        <f t="shared" si="263"/>
        <v>0</v>
      </c>
      <c r="W193" s="238">
        <f t="shared" si="264"/>
        <v>0</v>
      </c>
    </row>
    <row r="194" spans="1:23" ht="14.25" thickTop="1" thickBot="1" x14ac:dyDescent="0.25">
      <c r="L194" s="239" t="s">
        <v>57</v>
      </c>
      <c r="M194" s="240">
        <f t="shared" ref="M194:Q194" si="265">+M191+M192+M193</f>
        <v>3</v>
      </c>
      <c r="N194" s="241">
        <f t="shared" si="265"/>
        <v>0</v>
      </c>
      <c r="O194" s="242">
        <f t="shared" si="265"/>
        <v>3</v>
      </c>
      <c r="P194" s="240">
        <f t="shared" si="265"/>
        <v>0</v>
      </c>
      <c r="Q194" s="242">
        <f t="shared" si="265"/>
        <v>3</v>
      </c>
      <c r="R194" s="240">
        <f t="shared" ref="R194:V194" si="266">+R191+R192+R193</f>
        <v>0</v>
      </c>
      <c r="S194" s="241">
        <f t="shared" si="266"/>
        <v>0</v>
      </c>
      <c r="T194" s="242">
        <f t="shared" si="266"/>
        <v>0</v>
      </c>
      <c r="U194" s="240">
        <f t="shared" si="266"/>
        <v>0</v>
      </c>
      <c r="V194" s="242">
        <f t="shared" si="266"/>
        <v>0</v>
      </c>
      <c r="W194" s="243">
        <f t="shared" ref="W194:W196" si="267">IF(Q194=0,0,((V194/Q194)-1)*100)</f>
        <v>-100</v>
      </c>
    </row>
    <row r="195" spans="1:23" ht="14.25" thickTop="1" thickBot="1" x14ac:dyDescent="0.25">
      <c r="L195" s="218" t="s">
        <v>13</v>
      </c>
      <c r="M195" s="234">
        <f>+'Lcc_BKK+DMK'!M195+Lcc_CNX!M195+Lcc_HDY!M195+Lcc_HKT!M195+Lcc_CEI!M195</f>
        <v>1</v>
      </c>
      <c r="N195" s="235">
        <f>+'Lcc_BKK+DMK'!N195+Lcc_CNX!N195+Lcc_HDY!N195+Lcc_HKT!N195+Lcc_CEI!N195</f>
        <v>0</v>
      </c>
      <c r="O195" s="244">
        <f t="shared" ref="O195" si="268">SUM(M195:N195)</f>
        <v>1</v>
      </c>
      <c r="P195" s="237">
        <f>+'Lcc_BKK+DMK'!P195+Lcc_CNX!P195+Lcc_HDY!P195+Lcc_HKT!P195+Lcc_CEI!P195</f>
        <v>0</v>
      </c>
      <c r="Q195" s="236">
        <f t="shared" ref="Q195" si="269">O195+P195</f>
        <v>1</v>
      </c>
      <c r="R195" s="234">
        <f>+'Lcc_BKK+DMK'!R195+Lcc_CNX!R195+Lcc_HDY!R195+Lcc_HKT!R195+Lcc_CEI!R195</f>
        <v>0</v>
      </c>
      <c r="S195" s="235">
        <f>+'Lcc_BKK+DMK'!S195+Lcc_CNX!S195+Lcc_HDY!S195+Lcc_HKT!S195+Lcc_CEI!S195</f>
        <v>0</v>
      </c>
      <c r="T195" s="244">
        <f t="shared" ref="T195" si="270">SUM(R195:S195)</f>
        <v>0</v>
      </c>
      <c r="U195" s="237">
        <f>+'Lcc_BKK+DMK'!U195+Lcc_CNX!U195+Lcc_HDY!U195+Lcc_HKT!U195+Lcc_CEI!U195</f>
        <v>0</v>
      </c>
      <c r="V195" s="236">
        <f t="shared" ref="V195" si="271">T195+U195</f>
        <v>0</v>
      </c>
      <c r="W195" s="238">
        <f t="shared" si="267"/>
        <v>-100</v>
      </c>
    </row>
    <row r="196" spans="1:23" ht="14.25" thickTop="1" thickBot="1" x14ac:dyDescent="0.25">
      <c r="L196" s="239" t="s">
        <v>67</v>
      </c>
      <c r="M196" s="240">
        <f>+M194+M195</f>
        <v>4</v>
      </c>
      <c r="N196" s="241">
        <f t="shared" ref="N196" si="272">+N194+N195</f>
        <v>0</v>
      </c>
      <c r="O196" s="242">
        <f t="shared" ref="O196" si="273">+O194+O195</f>
        <v>4</v>
      </c>
      <c r="P196" s="240">
        <f t="shared" ref="P196" si="274">+P194+P195</f>
        <v>0</v>
      </c>
      <c r="Q196" s="242">
        <f t="shared" ref="Q196" si="275">+Q194+Q195</f>
        <v>4</v>
      </c>
      <c r="R196" s="240">
        <f t="shared" ref="R196" si="276">+R194+R195</f>
        <v>0</v>
      </c>
      <c r="S196" s="241">
        <f t="shared" ref="S196" si="277">+S194+S195</f>
        <v>0</v>
      </c>
      <c r="T196" s="242">
        <f t="shared" ref="T196" si="278">+T194+T195</f>
        <v>0</v>
      </c>
      <c r="U196" s="240">
        <f t="shared" ref="U196" si="279">+U194+U195</f>
        <v>0</v>
      </c>
      <c r="V196" s="242">
        <f t="shared" ref="V196" si="280">+V194+V195</f>
        <v>0</v>
      </c>
      <c r="W196" s="243">
        <f t="shared" si="267"/>
        <v>-100</v>
      </c>
    </row>
    <row r="197" spans="1:23" ht="13.5" thickTop="1" x14ac:dyDescent="0.2">
      <c r="L197" s="218" t="s">
        <v>14</v>
      </c>
      <c r="M197" s="234">
        <f>+'Lcc_BKK+DMK'!M197+Lcc_CNX!M197+Lcc_HDY!M197+Lcc_HKT!M197+Lcc_CEI!M197</f>
        <v>1</v>
      </c>
      <c r="N197" s="235">
        <f>+'Lcc_BKK+DMK'!N197+Lcc_CNX!N197+Lcc_HDY!N197+Lcc_HKT!N197+Lcc_CEI!N197</f>
        <v>0</v>
      </c>
      <c r="O197" s="244">
        <f>SUM(M197:N197)</f>
        <v>1</v>
      </c>
      <c r="P197" s="237">
        <f>+'Lcc_BKK+DMK'!P197+Lcc_CNX!P197+Lcc_HDY!P197+Lcc_HKT!P197+Lcc_CEI!P197</f>
        <v>0</v>
      </c>
      <c r="Q197" s="236">
        <f>O197+P197</f>
        <v>1</v>
      </c>
      <c r="R197" s="234"/>
      <c r="S197" s="235"/>
      <c r="T197" s="244"/>
      <c r="U197" s="237"/>
      <c r="V197" s="236"/>
      <c r="W197" s="238"/>
    </row>
    <row r="198" spans="1:23" ht="13.5" thickBot="1" x14ac:dyDescent="0.25">
      <c r="L198" s="218" t="s">
        <v>15</v>
      </c>
      <c r="M198" s="234">
        <f>+'Lcc_BKK+DMK'!M198+Lcc_CNX!M198+Lcc_HDY!M198+Lcc_HKT!M198+Lcc_CEI!M198</f>
        <v>0</v>
      </c>
      <c r="N198" s="235">
        <f>+'Lcc_BKK+DMK'!N198+Lcc_CNX!N198+Lcc_HDY!N198+Lcc_HKT!N198+Lcc_CEI!N198</f>
        <v>0</v>
      </c>
      <c r="O198" s="244">
        <f>SUM(M198:N198)</f>
        <v>0</v>
      </c>
      <c r="P198" s="237">
        <f>+'Lcc_BKK+DMK'!P198+Lcc_CNX!P198+Lcc_HDY!P198+Lcc_HKT!P198+Lcc_CEI!P198</f>
        <v>0</v>
      </c>
      <c r="Q198" s="236">
        <f>O198+P198</f>
        <v>0</v>
      </c>
      <c r="R198" s="234"/>
      <c r="S198" s="235"/>
      <c r="T198" s="244"/>
      <c r="U198" s="237"/>
      <c r="V198" s="236"/>
      <c r="W198" s="238"/>
    </row>
    <row r="199" spans="1:23" ht="14.25" thickTop="1" thickBot="1" x14ac:dyDescent="0.25">
      <c r="L199" s="239" t="s">
        <v>61</v>
      </c>
      <c r="M199" s="240">
        <f>+M195+M197+M198</f>
        <v>2</v>
      </c>
      <c r="N199" s="241">
        <f t="shared" ref="N199:Q199" si="281">+N195+N197+N198</f>
        <v>0</v>
      </c>
      <c r="O199" s="242">
        <f t="shared" si="281"/>
        <v>2</v>
      </c>
      <c r="P199" s="240">
        <f t="shared" si="281"/>
        <v>0</v>
      </c>
      <c r="Q199" s="242">
        <f t="shared" si="281"/>
        <v>2</v>
      </c>
      <c r="R199" s="240"/>
      <c r="S199" s="241"/>
      <c r="T199" s="242"/>
      <c r="U199" s="240"/>
      <c r="V199" s="242"/>
      <c r="W199" s="243"/>
    </row>
    <row r="200" spans="1:23" ht="13.5" thickTop="1" x14ac:dyDescent="0.2">
      <c r="L200" s="218" t="s">
        <v>16</v>
      </c>
      <c r="M200" s="234">
        <f>+'Lcc_BKK+DMK'!M200+Lcc_CNX!M200+Lcc_HDY!M200+Lcc_HKT!M200+Lcc_CEI!M200</f>
        <v>0</v>
      </c>
      <c r="N200" s="235">
        <f>+'Lcc_BKK+DMK'!N200+Lcc_CNX!N200+Lcc_HDY!N200+Lcc_HKT!N200+Lcc_CEI!N200</f>
        <v>0</v>
      </c>
      <c r="O200" s="244">
        <f>SUM(M200:N200)</f>
        <v>0</v>
      </c>
      <c r="P200" s="237">
        <f>+'Lcc_BKK+DMK'!P200+Lcc_CNX!P200+Lcc_HDY!P200+Lcc_HKT!P200+Lcc_CEI!P200</f>
        <v>0</v>
      </c>
      <c r="Q200" s="236">
        <f>O200+P200</f>
        <v>0</v>
      </c>
      <c r="R200" s="234"/>
      <c r="S200" s="235"/>
      <c r="T200" s="244"/>
      <c r="U200" s="237"/>
      <c r="V200" s="236"/>
      <c r="W200" s="238"/>
    </row>
    <row r="201" spans="1:23" x14ac:dyDescent="0.2">
      <c r="L201" s="218" t="s">
        <v>17</v>
      </c>
      <c r="M201" s="234">
        <f>+'Lcc_BKK+DMK'!M201+Lcc_CNX!M201+Lcc_HDY!M201+Lcc_HKT!M201+Lcc_CEI!M201</f>
        <v>0</v>
      </c>
      <c r="N201" s="235">
        <f>+'Lcc_BKK+DMK'!N201+Lcc_CNX!N201+Lcc_HDY!N201+Lcc_HKT!N201+Lcc_CEI!N201</f>
        <v>0</v>
      </c>
      <c r="O201" s="244">
        <f>SUM(M201:N201)</f>
        <v>0</v>
      </c>
      <c r="P201" s="237">
        <f>+'Lcc_BKK+DMK'!P201+Lcc_CNX!P201+Lcc_HDY!P201+Lcc_HKT!P201+Lcc_CEI!P201</f>
        <v>0</v>
      </c>
      <c r="Q201" s="236">
        <f>O201+P201</f>
        <v>0</v>
      </c>
      <c r="R201" s="234"/>
      <c r="S201" s="235"/>
      <c r="T201" s="244"/>
      <c r="U201" s="237"/>
      <c r="V201" s="236"/>
      <c r="W201" s="238"/>
    </row>
    <row r="202" spans="1:23" ht="13.5" thickBot="1" x14ac:dyDescent="0.25">
      <c r="L202" s="218" t="s">
        <v>18</v>
      </c>
      <c r="M202" s="234">
        <f>+'Lcc_BKK+DMK'!M202+Lcc_CNX!M202+Lcc_HDY!M202+Lcc_HKT!M202+Lcc_CEI!M202</f>
        <v>0</v>
      </c>
      <c r="N202" s="235">
        <f>+'Lcc_BKK+DMK'!N202+Lcc_CNX!N202+Lcc_HDY!N202+Lcc_HKT!N202+Lcc_CEI!N202</f>
        <v>0</v>
      </c>
      <c r="O202" s="244">
        <f>SUM(M202:N202)</f>
        <v>0</v>
      </c>
      <c r="P202" s="237">
        <f>+'Lcc_BKK+DMK'!P202+Lcc_CNX!P202+Lcc_HDY!P202+Lcc_HKT!P202+Lcc_CEI!P202</f>
        <v>0</v>
      </c>
      <c r="Q202" s="236">
        <f>O202+P202</f>
        <v>0</v>
      </c>
      <c r="R202" s="234"/>
      <c r="S202" s="235"/>
      <c r="T202" s="244"/>
      <c r="U202" s="237"/>
      <c r="V202" s="236"/>
      <c r="W202" s="238"/>
    </row>
    <row r="203" spans="1:23" ht="14.25" thickTop="1" thickBot="1" x14ac:dyDescent="0.25">
      <c r="L203" s="246" t="s">
        <v>19</v>
      </c>
      <c r="M203" s="247">
        <f>+M200+M201+M202</f>
        <v>0</v>
      </c>
      <c r="N203" s="247">
        <f t="shared" ref="N203" si="282">+N200+N201+N202</f>
        <v>0</v>
      </c>
      <c r="O203" s="248">
        <f t="shared" ref="O203" si="283">+O200+O201+O202</f>
        <v>0</v>
      </c>
      <c r="P203" s="249">
        <f t="shared" ref="P203" si="284">+P200+P201+P202</f>
        <v>0</v>
      </c>
      <c r="Q203" s="248">
        <f t="shared" ref="Q203" si="285">+Q200+Q201+Q202</f>
        <v>0</v>
      </c>
      <c r="R203" s="247"/>
      <c r="S203" s="247"/>
      <c r="T203" s="248"/>
      <c r="U203" s="249"/>
      <c r="V203" s="248"/>
      <c r="W203" s="250"/>
    </row>
    <row r="204" spans="1:23" ht="13.5" thickTop="1" x14ac:dyDescent="0.2">
      <c r="A204" s="326"/>
      <c r="K204" s="326"/>
      <c r="L204" s="218" t="s">
        <v>21</v>
      </c>
      <c r="M204" s="234">
        <f>+'Lcc_BKK+DMK'!M204+Lcc_CNX!M204+Lcc_HDY!M204+Lcc_HKT!M204+Lcc_CEI!M204</f>
        <v>0</v>
      </c>
      <c r="N204" s="235">
        <f>+'Lcc_BKK+DMK'!N204+Lcc_CNX!N204+Lcc_HDY!N204+Lcc_HKT!N204+Lcc_CEI!N204</f>
        <v>0</v>
      </c>
      <c r="O204" s="244">
        <f>SUM(M204:N204)</f>
        <v>0</v>
      </c>
      <c r="P204" s="237">
        <f>+'Lcc_BKK+DMK'!P204+Lcc_CNX!P204+Lcc_HDY!P204+Lcc_HKT!P204+Lcc_CEI!P204</f>
        <v>0</v>
      </c>
      <c r="Q204" s="236">
        <f>O204+P204</f>
        <v>0</v>
      </c>
      <c r="R204" s="234"/>
      <c r="S204" s="235"/>
      <c r="T204" s="244"/>
      <c r="U204" s="237"/>
      <c r="V204" s="236"/>
      <c r="W204" s="238"/>
    </row>
    <row r="205" spans="1:23" x14ac:dyDescent="0.2">
      <c r="A205" s="326"/>
      <c r="K205" s="326"/>
      <c r="L205" s="218" t="s">
        <v>22</v>
      </c>
      <c r="M205" s="234">
        <f>+'Lcc_BKK+DMK'!M205+Lcc_CNX!M205+Lcc_HDY!M205+Lcc_HKT!M205+Lcc_CEI!M205</f>
        <v>0</v>
      </c>
      <c r="N205" s="235">
        <f>+'Lcc_BKK+DMK'!N205+Lcc_CNX!N205+Lcc_HDY!N205+Lcc_HKT!N205+Lcc_CEI!N205</f>
        <v>0</v>
      </c>
      <c r="O205" s="244">
        <f>SUM(M205:N205)</f>
        <v>0</v>
      </c>
      <c r="P205" s="237">
        <f>+'Lcc_BKK+DMK'!P205+Lcc_CNX!P205+Lcc_HDY!P205+Lcc_HKT!P205+Lcc_CEI!P205</f>
        <v>0</v>
      </c>
      <c r="Q205" s="236">
        <f>O205+P205</f>
        <v>0</v>
      </c>
      <c r="R205" s="234"/>
      <c r="S205" s="235"/>
      <c r="T205" s="244"/>
      <c r="U205" s="237"/>
      <c r="V205" s="236"/>
      <c r="W205" s="238"/>
    </row>
    <row r="206" spans="1:23" ht="13.5" thickBot="1" x14ac:dyDescent="0.25">
      <c r="A206" s="326"/>
      <c r="K206" s="326"/>
      <c r="L206" s="218" t="s">
        <v>23</v>
      </c>
      <c r="M206" s="234">
        <f>+'Lcc_BKK+DMK'!M206+Lcc_CNX!M206+Lcc_HDY!M206+Lcc_HKT!M206+Lcc_CEI!M206</f>
        <v>0</v>
      </c>
      <c r="N206" s="235">
        <f>+'Lcc_BKK+DMK'!N206+Lcc_CNX!N206+Lcc_HDY!N206+Lcc_HKT!N206+Lcc_CEI!N206</f>
        <v>0</v>
      </c>
      <c r="O206" s="244">
        <f t="shared" ref="O206" si="286">SUM(M206:N206)</f>
        <v>0</v>
      </c>
      <c r="P206" s="237">
        <f>+'Lcc_BKK+DMK'!P206+Lcc_CNX!P206+Lcc_HDY!P206+Lcc_HKT!P206+Lcc_CEI!P206</f>
        <v>0</v>
      </c>
      <c r="Q206" s="236">
        <f t="shared" ref="Q206" si="287">O206+P206</f>
        <v>0</v>
      </c>
      <c r="R206" s="234"/>
      <c r="S206" s="235"/>
      <c r="T206" s="244"/>
      <c r="U206" s="237"/>
      <c r="V206" s="236"/>
      <c r="W206" s="238"/>
    </row>
    <row r="207" spans="1:23" ht="14.25" thickTop="1" thickBot="1" x14ac:dyDescent="0.25">
      <c r="L207" s="239" t="s">
        <v>40</v>
      </c>
      <c r="M207" s="240">
        <f t="shared" ref="M207:Q207" si="288">+M204+M205+M206</f>
        <v>0</v>
      </c>
      <c r="N207" s="241">
        <f t="shared" si="288"/>
        <v>0</v>
      </c>
      <c r="O207" s="242">
        <f t="shared" si="288"/>
        <v>0</v>
      </c>
      <c r="P207" s="240">
        <f t="shared" si="288"/>
        <v>0</v>
      </c>
      <c r="Q207" s="242">
        <f t="shared" si="288"/>
        <v>0</v>
      </c>
      <c r="R207" s="240"/>
      <c r="S207" s="241"/>
      <c r="T207" s="242"/>
      <c r="U207" s="240"/>
      <c r="V207" s="242"/>
      <c r="W207" s="243"/>
    </row>
    <row r="208" spans="1:23" ht="14.25" thickTop="1" thickBot="1" x14ac:dyDescent="0.25">
      <c r="L208" s="239" t="s">
        <v>63</v>
      </c>
      <c r="M208" s="240">
        <f t="shared" ref="M208:Q208" si="289">+M194+M199+M203+M207</f>
        <v>5</v>
      </c>
      <c r="N208" s="241">
        <f t="shared" si="289"/>
        <v>0</v>
      </c>
      <c r="O208" s="242">
        <f t="shared" si="289"/>
        <v>5</v>
      </c>
      <c r="P208" s="240">
        <f t="shared" si="289"/>
        <v>0</v>
      </c>
      <c r="Q208" s="242">
        <f t="shared" si="289"/>
        <v>5</v>
      </c>
      <c r="R208" s="240"/>
      <c r="S208" s="241"/>
      <c r="T208" s="242"/>
      <c r="U208" s="240"/>
      <c r="V208" s="242"/>
      <c r="W208" s="243"/>
    </row>
    <row r="209" spans="12:23" ht="13.5" customHeight="1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3" ht="13.5" thickTop="1" x14ac:dyDescent="0.2">
      <c r="L210" s="726" t="s">
        <v>56</v>
      </c>
      <c r="M210" s="727"/>
      <c r="N210" s="727"/>
      <c r="O210" s="727"/>
      <c r="P210" s="727"/>
      <c r="Q210" s="727"/>
      <c r="R210" s="727"/>
      <c r="S210" s="727"/>
      <c r="T210" s="727"/>
      <c r="U210" s="727"/>
      <c r="V210" s="727"/>
      <c r="W210" s="728"/>
    </row>
    <row r="211" spans="12:23" ht="13.5" thickBot="1" x14ac:dyDescent="0.25">
      <c r="L211" s="729" t="s">
        <v>53</v>
      </c>
      <c r="M211" s="730"/>
      <c r="N211" s="730"/>
      <c r="O211" s="730"/>
      <c r="P211" s="730"/>
      <c r="Q211" s="730"/>
      <c r="R211" s="730"/>
      <c r="S211" s="730"/>
      <c r="T211" s="730"/>
      <c r="U211" s="730"/>
      <c r="V211" s="730"/>
      <c r="W211" s="731"/>
    </row>
    <row r="212" spans="12:23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3" ht="14.25" thickTop="1" thickBot="1" x14ac:dyDescent="0.25">
      <c r="L213" s="214"/>
      <c r="M213" s="215" t="s">
        <v>64</v>
      </c>
      <c r="N213" s="216"/>
      <c r="O213" s="253"/>
      <c r="P213" s="215"/>
      <c r="Q213" s="215"/>
      <c r="R213" s="215" t="s">
        <v>65</v>
      </c>
      <c r="S213" s="216"/>
      <c r="T213" s="253"/>
      <c r="U213" s="215"/>
      <c r="V213" s="215"/>
      <c r="W213" s="309" t="s">
        <v>2</v>
      </c>
    </row>
    <row r="214" spans="12:23" ht="13.5" thickTop="1" x14ac:dyDescent="0.2">
      <c r="L214" s="218" t="s">
        <v>3</v>
      </c>
      <c r="M214" s="219"/>
      <c r="N214" s="211"/>
      <c r="O214" s="220"/>
      <c r="P214" s="221"/>
      <c r="Q214" s="308"/>
      <c r="R214" s="219"/>
      <c r="S214" s="211"/>
      <c r="T214" s="220"/>
      <c r="U214" s="221"/>
      <c r="V214" s="308"/>
      <c r="W214" s="310" t="s">
        <v>4</v>
      </c>
    </row>
    <row r="215" spans="12:23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04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4" t="s">
        <v>7</v>
      </c>
      <c r="W215" s="311"/>
    </row>
    <row r="216" spans="12:23" ht="4.5" customHeight="1" thickTop="1" x14ac:dyDescent="0.2">
      <c r="L216" s="218"/>
      <c r="M216" s="229"/>
      <c r="N216" s="230"/>
      <c r="O216" s="231"/>
      <c r="P216" s="232"/>
      <c r="Q216" s="264"/>
      <c r="R216" s="229"/>
      <c r="S216" s="230"/>
      <c r="T216" s="231"/>
      <c r="U216" s="232"/>
      <c r="V216" s="264"/>
      <c r="W216" s="233"/>
    </row>
    <row r="217" spans="12:23" ht="12.75" customHeight="1" x14ac:dyDescent="0.2">
      <c r="L217" s="218" t="s">
        <v>10</v>
      </c>
      <c r="M217" s="234">
        <f t="shared" ref="M217:N221" si="290">+M165+M191</f>
        <v>44</v>
      </c>
      <c r="N217" s="235">
        <f t="shared" si="290"/>
        <v>1</v>
      </c>
      <c r="O217" s="236">
        <f>M217+N217</f>
        <v>45</v>
      </c>
      <c r="P217" s="237">
        <f>+P165+P191</f>
        <v>0</v>
      </c>
      <c r="Q217" s="265">
        <f>O217+P217</f>
        <v>45</v>
      </c>
      <c r="R217" s="234">
        <f t="shared" ref="R217:S221" si="291">+R165+R191</f>
        <v>35</v>
      </c>
      <c r="S217" s="235">
        <f t="shared" si="291"/>
        <v>2</v>
      </c>
      <c r="T217" s="236">
        <f>R217+S217</f>
        <v>37</v>
      </c>
      <c r="U217" s="237">
        <f>+U165+U191</f>
        <v>0</v>
      </c>
      <c r="V217" s="265">
        <f>T217+U217</f>
        <v>37</v>
      </c>
      <c r="W217" s="238">
        <f>IF(Q217=0,0,((V217/Q217)-1)*100)</f>
        <v>-17.777777777777782</v>
      </c>
    </row>
    <row r="218" spans="12:23" ht="12.75" customHeight="1" x14ac:dyDescent="0.2">
      <c r="L218" s="218" t="s">
        <v>11</v>
      </c>
      <c r="M218" s="234">
        <f t="shared" si="290"/>
        <v>57</v>
      </c>
      <c r="N218" s="235">
        <f t="shared" si="290"/>
        <v>0</v>
      </c>
      <c r="O218" s="236">
        <f>M218+N218</f>
        <v>57</v>
      </c>
      <c r="P218" s="237">
        <f>+P166+P192</f>
        <v>0</v>
      </c>
      <c r="Q218" s="265">
        <f>O218+P218</f>
        <v>57</v>
      </c>
      <c r="R218" s="234">
        <f t="shared" si="291"/>
        <v>36</v>
      </c>
      <c r="S218" s="235">
        <f t="shared" si="291"/>
        <v>0</v>
      </c>
      <c r="T218" s="236">
        <f>R218+S218</f>
        <v>36</v>
      </c>
      <c r="U218" s="237">
        <f>+U166+U192</f>
        <v>0</v>
      </c>
      <c r="V218" s="265">
        <f>T218+U218</f>
        <v>36</v>
      </c>
      <c r="W218" s="238">
        <f>IF(Q218=0,0,((V218/Q218)-1)*100)</f>
        <v>-36.842105263157897</v>
      </c>
    </row>
    <row r="219" spans="12:23" ht="12.75" customHeight="1" thickBot="1" x14ac:dyDescent="0.25">
      <c r="L219" s="223" t="s">
        <v>12</v>
      </c>
      <c r="M219" s="234">
        <f t="shared" si="290"/>
        <v>46</v>
      </c>
      <c r="N219" s="235">
        <f t="shared" si="290"/>
        <v>0</v>
      </c>
      <c r="O219" s="236">
        <f>M219+N219</f>
        <v>46</v>
      </c>
      <c r="P219" s="237">
        <f>+P167+P193</f>
        <v>0</v>
      </c>
      <c r="Q219" s="265">
        <f>O219+P219</f>
        <v>46</v>
      </c>
      <c r="R219" s="234">
        <f t="shared" si="291"/>
        <v>35</v>
      </c>
      <c r="S219" s="235">
        <f t="shared" si="291"/>
        <v>0</v>
      </c>
      <c r="T219" s="236">
        <f>R219+S219</f>
        <v>35</v>
      </c>
      <c r="U219" s="237">
        <f>+U167+U193</f>
        <v>0</v>
      </c>
      <c r="V219" s="265">
        <f>T219+U219</f>
        <v>35</v>
      </c>
      <c r="W219" s="238">
        <f>IF(Q219=0,0,((V219/Q219)-1)*100)</f>
        <v>-23.913043478260864</v>
      </c>
    </row>
    <row r="220" spans="12:23" ht="12.75" customHeight="1" thickTop="1" thickBot="1" x14ac:dyDescent="0.25">
      <c r="L220" s="239" t="s">
        <v>57</v>
      </c>
      <c r="M220" s="240">
        <f t="shared" si="290"/>
        <v>147</v>
      </c>
      <c r="N220" s="241">
        <f t="shared" si="290"/>
        <v>1</v>
      </c>
      <c r="O220" s="242">
        <f>M220+N220</f>
        <v>148</v>
      </c>
      <c r="P220" s="240">
        <f>+P168+P194</f>
        <v>0</v>
      </c>
      <c r="Q220" s="242">
        <f>O220+P220</f>
        <v>148</v>
      </c>
      <c r="R220" s="240">
        <f t="shared" si="291"/>
        <v>106</v>
      </c>
      <c r="S220" s="241">
        <f t="shared" si="291"/>
        <v>2</v>
      </c>
      <c r="T220" s="242">
        <f>R220+S220</f>
        <v>108</v>
      </c>
      <c r="U220" s="240">
        <f>+U168+U194</f>
        <v>0</v>
      </c>
      <c r="V220" s="242">
        <f>T220+U220</f>
        <v>108</v>
      </c>
      <c r="W220" s="243">
        <f>IF(Q220=0,0,((V220/Q220)-1)*100)</f>
        <v>-27.027027027027028</v>
      </c>
    </row>
    <row r="221" spans="12:23" ht="12.75" customHeight="1" thickTop="1" thickBot="1" x14ac:dyDescent="0.25">
      <c r="L221" s="218" t="s">
        <v>13</v>
      </c>
      <c r="M221" s="234">
        <f t="shared" si="290"/>
        <v>52</v>
      </c>
      <c r="N221" s="235">
        <f t="shared" si="290"/>
        <v>0</v>
      </c>
      <c r="O221" s="236">
        <f t="shared" ref="O221" si="292">M221+N221</f>
        <v>52</v>
      </c>
      <c r="P221" s="258">
        <f>+P169+P195</f>
        <v>0</v>
      </c>
      <c r="Q221" s="335">
        <f t="shared" ref="Q221" si="293">O221+P221</f>
        <v>52</v>
      </c>
      <c r="R221" s="234">
        <f t="shared" si="291"/>
        <v>29</v>
      </c>
      <c r="S221" s="235">
        <f t="shared" si="291"/>
        <v>0</v>
      </c>
      <c r="T221" s="236">
        <f t="shared" ref="T221" si="294">R221+S221</f>
        <v>29</v>
      </c>
      <c r="U221" s="258">
        <f>+U169+U195</f>
        <v>0</v>
      </c>
      <c r="V221" s="335">
        <f t="shared" ref="V221" si="295">T221+U221</f>
        <v>29</v>
      </c>
      <c r="W221" s="238">
        <f t="shared" ref="W221:W222" si="296">IF(Q221=0,0,((V221/Q221)-1)*100)</f>
        <v>-44.230769230769226</v>
      </c>
    </row>
    <row r="222" spans="12:23" ht="14.25" thickTop="1" thickBot="1" x14ac:dyDescent="0.25">
      <c r="L222" s="239" t="s">
        <v>67</v>
      </c>
      <c r="M222" s="240">
        <f>+M220+M221</f>
        <v>199</v>
      </c>
      <c r="N222" s="241">
        <f t="shared" ref="N222" si="297">+N220+N221</f>
        <v>1</v>
      </c>
      <c r="O222" s="242">
        <f t="shared" ref="O222" si="298">+O220+O221</f>
        <v>200</v>
      </c>
      <c r="P222" s="240">
        <f t="shared" ref="P222" si="299">+P220+P221</f>
        <v>0</v>
      </c>
      <c r="Q222" s="242">
        <f t="shared" ref="Q222" si="300">+Q220+Q221</f>
        <v>200</v>
      </c>
      <c r="R222" s="240">
        <f t="shared" ref="R222" si="301">+R220+R221</f>
        <v>135</v>
      </c>
      <c r="S222" s="241">
        <f t="shared" ref="S222" si="302">+S220+S221</f>
        <v>2</v>
      </c>
      <c r="T222" s="242">
        <f t="shared" ref="T222" si="303">+T220+T221</f>
        <v>137</v>
      </c>
      <c r="U222" s="240">
        <f t="shared" ref="U222" si="304">+U220+U221</f>
        <v>0</v>
      </c>
      <c r="V222" s="242">
        <f t="shared" ref="V222" si="305">+V220+V221</f>
        <v>137</v>
      </c>
      <c r="W222" s="243">
        <f t="shared" si="296"/>
        <v>-31.499999999999993</v>
      </c>
    </row>
    <row r="223" spans="12:23" ht="12.75" customHeight="1" thickTop="1" x14ac:dyDescent="0.2">
      <c r="L223" s="218" t="s">
        <v>14</v>
      </c>
      <c r="M223" s="234">
        <f t="shared" ref="M223:N228" si="306">+M171+M197</f>
        <v>34</v>
      </c>
      <c r="N223" s="235">
        <f t="shared" si="306"/>
        <v>0</v>
      </c>
      <c r="O223" s="244">
        <f t="shared" ref="O223:O228" si="307">M223+N223</f>
        <v>34</v>
      </c>
      <c r="P223" s="258">
        <f t="shared" ref="P223:P228" si="308">+P171+P197</f>
        <v>0</v>
      </c>
      <c r="Q223" s="236">
        <f t="shared" ref="Q223:Q228" si="309">O223+P223</f>
        <v>34</v>
      </c>
      <c r="R223" s="234"/>
      <c r="S223" s="235"/>
      <c r="T223" s="244"/>
      <c r="U223" s="258"/>
      <c r="V223" s="236"/>
      <c r="W223" s="238"/>
    </row>
    <row r="224" spans="12:23" ht="12.75" customHeight="1" thickBot="1" x14ac:dyDescent="0.25">
      <c r="L224" s="218" t="s">
        <v>15</v>
      </c>
      <c r="M224" s="306">
        <f t="shared" si="306"/>
        <v>34</v>
      </c>
      <c r="N224" s="342">
        <f t="shared" si="306"/>
        <v>2</v>
      </c>
      <c r="O224" s="266">
        <f t="shared" si="307"/>
        <v>36</v>
      </c>
      <c r="P224" s="245">
        <f t="shared" si="308"/>
        <v>0</v>
      </c>
      <c r="Q224" s="343">
        <f t="shared" si="309"/>
        <v>36</v>
      </c>
      <c r="R224" s="306"/>
      <c r="S224" s="342"/>
      <c r="T224" s="266"/>
      <c r="U224" s="245"/>
      <c r="V224" s="343"/>
      <c r="W224" s="238"/>
    </row>
    <row r="225" spans="1:23" ht="14.25" thickTop="1" thickBot="1" x14ac:dyDescent="0.25">
      <c r="L225" s="239" t="s">
        <v>61</v>
      </c>
      <c r="M225" s="240">
        <f t="shared" si="306"/>
        <v>120</v>
      </c>
      <c r="N225" s="241">
        <f t="shared" si="306"/>
        <v>2</v>
      </c>
      <c r="O225" s="242">
        <f t="shared" si="307"/>
        <v>122</v>
      </c>
      <c r="P225" s="240">
        <f t="shared" si="308"/>
        <v>0</v>
      </c>
      <c r="Q225" s="242">
        <f t="shared" si="309"/>
        <v>122</v>
      </c>
      <c r="R225" s="240"/>
      <c r="S225" s="241"/>
      <c r="T225" s="242"/>
      <c r="U225" s="240"/>
      <c r="V225" s="242"/>
      <c r="W225" s="243"/>
    </row>
    <row r="226" spans="1:23" ht="12.75" customHeight="1" thickTop="1" x14ac:dyDescent="0.2">
      <c r="L226" s="218" t="s">
        <v>16</v>
      </c>
      <c r="M226" s="234">
        <f t="shared" si="306"/>
        <v>42</v>
      </c>
      <c r="N226" s="235">
        <f t="shared" si="306"/>
        <v>3</v>
      </c>
      <c r="O226" s="236">
        <f t="shared" si="307"/>
        <v>45</v>
      </c>
      <c r="P226" s="237">
        <f t="shared" si="308"/>
        <v>0</v>
      </c>
      <c r="Q226" s="265">
        <f t="shared" si="309"/>
        <v>45</v>
      </c>
      <c r="R226" s="234"/>
      <c r="S226" s="235"/>
      <c r="T226" s="236"/>
      <c r="U226" s="237"/>
      <c r="V226" s="265"/>
      <c r="W226" s="238"/>
    </row>
    <row r="227" spans="1:23" ht="12.75" customHeight="1" x14ac:dyDescent="0.2">
      <c r="L227" s="218" t="s">
        <v>17</v>
      </c>
      <c r="M227" s="234">
        <f t="shared" si="306"/>
        <v>37</v>
      </c>
      <c r="N227" s="235">
        <f t="shared" si="306"/>
        <v>1</v>
      </c>
      <c r="O227" s="236">
        <f t="shared" si="307"/>
        <v>38</v>
      </c>
      <c r="P227" s="237">
        <f t="shared" si="308"/>
        <v>0</v>
      </c>
      <c r="Q227" s="265">
        <f t="shared" si="309"/>
        <v>38</v>
      </c>
      <c r="R227" s="234"/>
      <c r="S227" s="235"/>
      <c r="T227" s="236"/>
      <c r="U227" s="237"/>
      <c r="V227" s="265"/>
      <c r="W227" s="238"/>
    </row>
    <row r="228" spans="1:23" ht="12.75" customHeight="1" thickBot="1" x14ac:dyDescent="0.25">
      <c r="L228" s="218" t="s">
        <v>18</v>
      </c>
      <c r="M228" s="234">
        <f t="shared" si="306"/>
        <v>37</v>
      </c>
      <c r="N228" s="235">
        <f t="shared" si="306"/>
        <v>0</v>
      </c>
      <c r="O228" s="244">
        <f t="shared" si="307"/>
        <v>37</v>
      </c>
      <c r="P228" s="245">
        <f t="shared" si="308"/>
        <v>0</v>
      </c>
      <c r="Q228" s="265">
        <f t="shared" si="309"/>
        <v>37</v>
      </c>
      <c r="R228" s="234"/>
      <c r="S228" s="235"/>
      <c r="T228" s="244"/>
      <c r="U228" s="245"/>
      <c r="V228" s="265"/>
      <c r="W228" s="238"/>
    </row>
    <row r="229" spans="1:23" ht="14.25" thickTop="1" thickBot="1" x14ac:dyDescent="0.25">
      <c r="L229" s="246" t="s">
        <v>19</v>
      </c>
      <c r="M229" s="247">
        <f>+M226+M227+M228</f>
        <v>116</v>
      </c>
      <c r="N229" s="247">
        <f t="shared" ref="N229" si="310">+N226+N227+N228</f>
        <v>4</v>
      </c>
      <c r="O229" s="248">
        <f t="shared" ref="O229" si="311">+O226+O227+O228</f>
        <v>120</v>
      </c>
      <c r="P229" s="249">
        <f t="shared" ref="P229" si="312">+P226+P227+P228</f>
        <v>0</v>
      </c>
      <c r="Q229" s="248">
        <f t="shared" ref="Q229" si="313">+Q226+Q227+Q228</f>
        <v>120</v>
      </c>
      <c r="R229" s="247"/>
      <c r="S229" s="247"/>
      <c r="T229" s="248"/>
      <c r="U229" s="249"/>
      <c r="V229" s="248"/>
      <c r="W229" s="250"/>
    </row>
    <row r="230" spans="1:23" ht="12.75" customHeight="1" thickTop="1" x14ac:dyDescent="0.2">
      <c r="A230" s="326"/>
      <c r="K230" s="326"/>
      <c r="L230" s="218" t="s">
        <v>21</v>
      </c>
      <c r="M230" s="234">
        <f t="shared" ref="M230:N232" si="314">+M178+M204</f>
        <v>31</v>
      </c>
      <c r="N230" s="235">
        <f t="shared" si="314"/>
        <v>2</v>
      </c>
      <c r="O230" s="244">
        <f>M230+N230</f>
        <v>33</v>
      </c>
      <c r="P230" s="251">
        <f>+P178+P204</f>
        <v>0</v>
      </c>
      <c r="Q230" s="265">
        <f>O230+P230</f>
        <v>33</v>
      </c>
      <c r="R230" s="234"/>
      <c r="S230" s="235"/>
      <c r="T230" s="244"/>
      <c r="U230" s="251"/>
      <c r="V230" s="265"/>
      <c r="W230" s="238"/>
    </row>
    <row r="231" spans="1:23" ht="12.75" customHeight="1" x14ac:dyDescent="0.2">
      <c r="A231" s="326"/>
      <c r="K231" s="326"/>
      <c r="L231" s="218" t="s">
        <v>22</v>
      </c>
      <c r="M231" s="234">
        <f t="shared" si="314"/>
        <v>28</v>
      </c>
      <c r="N231" s="235">
        <f t="shared" si="314"/>
        <v>0</v>
      </c>
      <c r="O231" s="244">
        <f>M231+N231</f>
        <v>28</v>
      </c>
      <c r="P231" s="237">
        <f>+P179+P205</f>
        <v>0</v>
      </c>
      <c r="Q231" s="265">
        <f>O231+P231</f>
        <v>28</v>
      </c>
      <c r="R231" s="234"/>
      <c r="S231" s="235"/>
      <c r="T231" s="244"/>
      <c r="U231" s="237"/>
      <c r="V231" s="265"/>
      <c r="W231" s="238"/>
    </row>
    <row r="232" spans="1:23" ht="12.75" customHeight="1" thickBot="1" x14ac:dyDescent="0.25">
      <c r="A232" s="326"/>
      <c r="K232" s="326"/>
      <c r="L232" s="218" t="s">
        <v>23</v>
      </c>
      <c r="M232" s="234">
        <f t="shared" si="314"/>
        <v>29</v>
      </c>
      <c r="N232" s="235">
        <f t="shared" si="314"/>
        <v>0</v>
      </c>
      <c r="O232" s="244">
        <f t="shared" ref="O232" si="315">M232+N232</f>
        <v>29</v>
      </c>
      <c r="P232" s="237">
        <f>+P180+P206</f>
        <v>0</v>
      </c>
      <c r="Q232" s="265">
        <f t="shared" ref="Q232" si="316">O232+P232</f>
        <v>29</v>
      </c>
      <c r="R232" s="234"/>
      <c r="S232" s="235"/>
      <c r="T232" s="244"/>
      <c r="U232" s="237"/>
      <c r="V232" s="265"/>
      <c r="W232" s="238"/>
    </row>
    <row r="233" spans="1:23" ht="14.25" thickTop="1" thickBot="1" x14ac:dyDescent="0.25">
      <c r="L233" s="239" t="s">
        <v>40</v>
      </c>
      <c r="M233" s="240">
        <f t="shared" ref="M233:Q233" si="317">+M230+M231+M232</f>
        <v>88</v>
      </c>
      <c r="N233" s="241">
        <f t="shared" si="317"/>
        <v>2</v>
      </c>
      <c r="O233" s="242">
        <f t="shared" si="317"/>
        <v>90</v>
      </c>
      <c r="P233" s="240">
        <f t="shared" si="317"/>
        <v>0</v>
      </c>
      <c r="Q233" s="242">
        <f t="shared" si="317"/>
        <v>90</v>
      </c>
      <c r="R233" s="240"/>
      <c r="S233" s="241"/>
      <c r="T233" s="242"/>
      <c r="U233" s="240"/>
      <c r="V233" s="242"/>
      <c r="W233" s="243"/>
    </row>
    <row r="234" spans="1:23" ht="14.25" thickTop="1" thickBot="1" x14ac:dyDescent="0.25">
      <c r="L234" s="239" t="s">
        <v>63</v>
      </c>
      <c r="M234" s="240">
        <f t="shared" ref="M234:Q234" si="318">+M220+M225+M229+M233</f>
        <v>471</v>
      </c>
      <c r="N234" s="241">
        <f t="shared" si="318"/>
        <v>9</v>
      </c>
      <c r="O234" s="242">
        <f t="shared" si="318"/>
        <v>480</v>
      </c>
      <c r="P234" s="240">
        <f t="shared" si="318"/>
        <v>0</v>
      </c>
      <c r="Q234" s="242">
        <f t="shared" si="318"/>
        <v>480</v>
      </c>
      <c r="R234" s="240"/>
      <c r="S234" s="241"/>
      <c r="T234" s="242"/>
      <c r="U234" s="240"/>
      <c r="V234" s="242"/>
      <c r="W234" s="243"/>
    </row>
    <row r="235" spans="1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sheetProtection algorithmName="SHA-512" hashValue="NAsbjI/MU83UmV4RFYoPJZdcfHV56lBtAtRwbVzLDXeTntHLLOyDdydw2yWFM0Dsvm2uW+IWBbwgotx02DqWCw==" saltValue="Ix4qRCMlnIZ8jAo5YtRn9Q==" spinCount="100000" sheet="1" objects="1" scenarios="1"/>
  <mergeCells count="42">
    <mergeCell ref="L185:W185"/>
    <mergeCell ref="L210:W210"/>
    <mergeCell ref="L211:W211"/>
    <mergeCell ref="L132:W132"/>
    <mergeCell ref="L133:W133"/>
    <mergeCell ref="L158:W158"/>
    <mergeCell ref="L159:W159"/>
    <mergeCell ref="L184:W184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M109:Q109"/>
    <mergeCell ref="R109:V109"/>
    <mergeCell ref="M135:Q135"/>
    <mergeCell ref="R135:V135"/>
    <mergeCell ref="L80:W80"/>
    <mergeCell ref="L81:W81"/>
    <mergeCell ref="L106:W106"/>
    <mergeCell ref="L107:W107"/>
    <mergeCell ref="M83:Q83"/>
    <mergeCell ref="R83:V83"/>
  </mergeCells>
  <conditionalFormatting sqref="A32:A39 K32:K39 A58:A65 K58:K65 K110:K117 A110:A117 K136:K143 A136:A143 A188:A195 K188:K195 A214:A221 K214:K221 A44:A46 K44:K46 A70:A72 K70:K72 K122:K124 A122:A124 K148:K150 A148:A150 A200:A202 K200:K202 A226:A228 K226:K228 A1:A13 K1:K13 K48:K56 A48:A56 K74:K91 A74:A91 A126:A134 K126:K134 A152:A169 K152:K169 K204:K212 A204:A212 K230:K1048576 A230:A1048576 K15:K30 A15:A30 K41:K42 A41:A42 K67:K68 A67:A68 A93:A108 K93:K108 A119:A120 K119:K120 A145:A146 K145:K146 K171:K186 A171:A186 K197:K198 A197:A198 K223:K224 A223:A224">
    <cfRule type="containsText" dxfId="46" priority="506" operator="containsText" text="NOT OK">
      <formula>NOT(ISERROR(SEARCH("NOT OK",A1)))</formula>
    </cfRule>
  </conditionalFormatting>
  <conditionalFormatting sqref="A31 K31">
    <cfRule type="containsText" dxfId="45" priority="347" operator="containsText" text="NOT OK">
      <formula>NOT(ISERROR(SEARCH("NOT OK",A31)))</formula>
    </cfRule>
  </conditionalFormatting>
  <conditionalFormatting sqref="A57 K57">
    <cfRule type="containsText" dxfId="44" priority="346" operator="containsText" text="NOT OK">
      <formula>NOT(ISERROR(SEARCH("NOT OK",A57)))</formula>
    </cfRule>
  </conditionalFormatting>
  <conditionalFormatting sqref="A187 K187">
    <cfRule type="containsText" dxfId="43" priority="343" operator="containsText" text="NOT OK">
      <formula>NOT(ISERROR(SEARCH("NOT OK",A187)))</formula>
    </cfRule>
  </conditionalFormatting>
  <conditionalFormatting sqref="K109 A109">
    <cfRule type="containsText" dxfId="42" priority="345" operator="containsText" text="NOT OK">
      <formula>NOT(ISERROR(SEARCH("NOT OK",A109)))</formula>
    </cfRule>
  </conditionalFormatting>
  <conditionalFormatting sqref="K135 A135">
    <cfRule type="containsText" dxfId="41" priority="344" operator="containsText" text="NOT OK">
      <formula>NOT(ISERROR(SEARCH("NOT OK",A135)))</formula>
    </cfRule>
  </conditionalFormatting>
  <conditionalFormatting sqref="A213 K213">
    <cfRule type="containsText" dxfId="40" priority="342" operator="containsText" text="NOT OK">
      <formula>NOT(ISERROR(SEARCH("NOT OK",A213)))</formula>
    </cfRule>
  </conditionalFormatting>
  <conditionalFormatting sqref="A16:A17 K16:K17">
    <cfRule type="containsText" dxfId="39" priority="341" operator="containsText" text="NOT OK">
      <formula>NOT(ISERROR(SEARCH("NOT OK",A16)))</formula>
    </cfRule>
  </conditionalFormatting>
  <conditionalFormatting sqref="K42 A42">
    <cfRule type="containsText" dxfId="38" priority="340" operator="containsText" text="NOT OK">
      <formula>NOT(ISERROR(SEARCH("NOT OK",A42)))</formula>
    </cfRule>
  </conditionalFormatting>
  <conditionalFormatting sqref="K68 A68">
    <cfRule type="containsText" dxfId="37" priority="338" operator="containsText" text="NOT OK">
      <formula>NOT(ISERROR(SEARCH("NOT OK",A68)))</formula>
    </cfRule>
  </conditionalFormatting>
  <conditionalFormatting sqref="K120 A120">
    <cfRule type="containsText" dxfId="36" priority="335" operator="containsText" text="NOT OK">
      <formula>NOT(ISERROR(SEARCH("NOT OK",A120)))</formula>
    </cfRule>
  </conditionalFormatting>
  <conditionalFormatting sqref="A146 K146">
    <cfRule type="containsText" dxfId="35" priority="333" operator="containsText" text="NOT OK">
      <formula>NOT(ISERROR(SEARCH("NOT OK",A146)))</formula>
    </cfRule>
  </conditionalFormatting>
  <conditionalFormatting sqref="A198 K198">
    <cfRule type="containsText" dxfId="34" priority="330" operator="containsText" text="NOT OK">
      <formula>NOT(ISERROR(SEARCH("NOT OK",A198)))</formula>
    </cfRule>
  </conditionalFormatting>
  <conditionalFormatting sqref="A224 K224">
    <cfRule type="containsText" dxfId="33" priority="328" operator="containsText" text="NOT OK">
      <formula>NOT(ISERROR(SEARCH("NOT OK",A224)))</formula>
    </cfRule>
  </conditionalFormatting>
  <conditionalFormatting sqref="A224 K224">
    <cfRule type="containsText" dxfId="32" priority="326" operator="containsText" text="NOT OK">
      <formula>NOT(ISERROR(SEARCH("NOT OK",A224)))</formula>
    </cfRule>
  </conditionalFormatting>
  <conditionalFormatting sqref="A26 K26">
    <cfRule type="containsText" dxfId="31" priority="301" operator="containsText" text="NOT OK">
      <formula>NOT(ISERROR(SEARCH("NOT OK",A26)))</formula>
    </cfRule>
  </conditionalFormatting>
  <conditionalFormatting sqref="K104 A104">
    <cfRule type="containsText" dxfId="30" priority="296" operator="containsText" text="NOT OK">
      <formula>NOT(ISERROR(SEARCH("NOT OK",A104)))</formula>
    </cfRule>
  </conditionalFormatting>
  <conditionalFormatting sqref="A182 K182">
    <cfRule type="containsText" dxfId="29" priority="290" operator="containsText" text="NOT OK">
      <formula>NOT(ISERROR(SEARCH("NOT OK",A182)))</formula>
    </cfRule>
  </conditionalFormatting>
  <conditionalFormatting sqref="A52 K52">
    <cfRule type="containsText" dxfId="28" priority="225" operator="containsText" text="NOT OK">
      <formula>NOT(ISERROR(SEARCH("NOT OK",A52)))</formula>
    </cfRule>
  </conditionalFormatting>
  <conditionalFormatting sqref="A78 K78">
    <cfRule type="containsText" dxfId="27" priority="223" operator="containsText" text="NOT OK">
      <formula>NOT(ISERROR(SEARCH("NOT OK",A78)))</formula>
    </cfRule>
  </conditionalFormatting>
  <conditionalFormatting sqref="K130 A130">
    <cfRule type="containsText" dxfId="26" priority="222" operator="containsText" text="NOT OK">
      <formula>NOT(ISERROR(SEARCH("NOT OK",A130)))</formula>
    </cfRule>
  </conditionalFormatting>
  <conditionalFormatting sqref="K156 A156">
    <cfRule type="containsText" dxfId="25" priority="220" operator="containsText" text="NOT OK">
      <formula>NOT(ISERROR(SEARCH("NOT OK",A156)))</formula>
    </cfRule>
  </conditionalFormatting>
  <conditionalFormatting sqref="A208 K208">
    <cfRule type="containsText" dxfId="24" priority="218" operator="containsText" text="NOT OK">
      <formula>NOT(ISERROR(SEARCH("NOT OK",A208)))</formula>
    </cfRule>
  </conditionalFormatting>
  <conditionalFormatting sqref="A234 K234">
    <cfRule type="containsText" dxfId="23" priority="216" operator="containsText" text="NOT OK">
      <formula>NOT(ISERROR(SEARCH("NOT OK",A234)))</formula>
    </cfRule>
  </conditionalFormatting>
  <conditionalFormatting sqref="K43 A43">
    <cfRule type="containsText" dxfId="22" priority="170" operator="containsText" text="NOT OK">
      <formula>NOT(ISERROR(SEARCH("NOT OK",A43)))</formula>
    </cfRule>
  </conditionalFormatting>
  <conditionalFormatting sqref="A43 K43">
    <cfRule type="containsText" dxfId="21" priority="169" operator="containsText" text="NOT OK">
      <formula>NOT(ISERROR(SEARCH("NOT OK",A43)))</formula>
    </cfRule>
  </conditionalFormatting>
  <conditionalFormatting sqref="K121 A121">
    <cfRule type="containsText" dxfId="20" priority="164" operator="containsText" text="NOT OK">
      <formula>NOT(ISERROR(SEARCH("NOT OK",A121)))</formula>
    </cfRule>
  </conditionalFormatting>
  <conditionalFormatting sqref="K69 A69">
    <cfRule type="containsText" dxfId="19" priority="167" operator="containsText" text="NOT OK">
      <formula>NOT(ISERROR(SEARCH("NOT OK",A69)))</formula>
    </cfRule>
  </conditionalFormatting>
  <conditionalFormatting sqref="A69 K69">
    <cfRule type="containsText" dxfId="18" priority="166" operator="containsText" text="NOT OK">
      <formula>NOT(ISERROR(SEARCH("NOT OK",A69)))</formula>
    </cfRule>
  </conditionalFormatting>
  <conditionalFormatting sqref="K147 A147">
    <cfRule type="containsText" dxfId="17" priority="162" operator="containsText" text="NOT OK">
      <formula>NOT(ISERROR(SEARCH("NOT OK",A147)))</formula>
    </cfRule>
  </conditionalFormatting>
  <conditionalFormatting sqref="A199 K199">
    <cfRule type="containsText" dxfId="16" priority="119" operator="containsText" text="NOT OK">
      <formula>NOT(ISERROR(SEARCH("NOT OK",A199)))</formula>
    </cfRule>
  </conditionalFormatting>
  <conditionalFormatting sqref="A225 K225">
    <cfRule type="containsText" dxfId="15" priority="121" operator="containsText" text="NOT OK">
      <formula>NOT(ISERROR(SEARCH("NOT OK",A225)))</formula>
    </cfRule>
  </conditionalFormatting>
  <conditionalFormatting sqref="A47:A49 K47:K49">
    <cfRule type="containsText" dxfId="14" priority="73" operator="containsText" text="NOT OK">
      <formula>NOT(ISERROR(SEARCH("NOT OK",A47)))</formula>
    </cfRule>
  </conditionalFormatting>
  <conditionalFormatting sqref="A73:A75 K73:K75">
    <cfRule type="containsText" dxfId="13" priority="69" operator="containsText" text="NOT OK">
      <formula>NOT(ISERROR(SEARCH("NOT OK",A73)))</formula>
    </cfRule>
  </conditionalFormatting>
  <conditionalFormatting sqref="A125:A127 K125:K127">
    <cfRule type="containsText" dxfId="12" priority="65" operator="containsText" text="NOT OK">
      <formula>NOT(ISERROR(SEARCH("NOT OK",A125)))</formula>
    </cfRule>
  </conditionalFormatting>
  <conditionalFormatting sqref="A151:A153 K151:K153">
    <cfRule type="containsText" dxfId="11" priority="62" operator="containsText" text="NOT OK">
      <formula>NOT(ISERROR(SEARCH("NOT OK",A151)))</formula>
    </cfRule>
  </conditionalFormatting>
  <conditionalFormatting sqref="K203:K205 A203:A205">
    <cfRule type="containsText" dxfId="10" priority="59" operator="containsText" text="NOT OK">
      <formula>NOT(ISERROR(SEARCH("NOT OK",A203)))</formula>
    </cfRule>
  </conditionalFormatting>
  <conditionalFormatting sqref="K229:K231 A229:A231">
    <cfRule type="containsText" dxfId="9" priority="56" operator="containsText" text="NOT OK">
      <formula>NOT(ISERROR(SEARCH("NOT OK",A229)))</formula>
    </cfRule>
  </conditionalFormatting>
  <conditionalFormatting sqref="A14 K14">
    <cfRule type="containsText" dxfId="8" priority="9" operator="containsText" text="NOT OK">
      <formula>NOT(ISERROR(SEARCH("NOT OK",A14)))</formula>
    </cfRule>
  </conditionalFormatting>
  <conditionalFormatting sqref="A40 K40">
    <cfRule type="containsText" dxfId="7" priority="8" operator="containsText" text="NOT OK">
      <formula>NOT(ISERROR(SEARCH("NOT OK",A40)))</formula>
    </cfRule>
  </conditionalFormatting>
  <conditionalFormatting sqref="A66 K66">
    <cfRule type="containsText" dxfId="6" priority="7" operator="containsText" text="NOT OK">
      <formula>NOT(ISERROR(SEARCH("NOT OK",A66)))</formula>
    </cfRule>
  </conditionalFormatting>
  <conditionalFormatting sqref="K92 A92">
    <cfRule type="containsText" dxfId="5" priority="6" operator="containsText" text="NOT OK">
      <formula>NOT(ISERROR(SEARCH("NOT OK",A92)))</formula>
    </cfRule>
  </conditionalFormatting>
  <conditionalFormatting sqref="K118 A118">
    <cfRule type="containsText" dxfId="4" priority="5" operator="containsText" text="NOT OK">
      <formula>NOT(ISERROR(SEARCH("NOT OK",A118)))</formula>
    </cfRule>
  </conditionalFormatting>
  <conditionalFormatting sqref="K144 A144">
    <cfRule type="containsText" dxfId="3" priority="4" operator="containsText" text="NOT OK">
      <formula>NOT(ISERROR(SEARCH("NOT OK",A144)))</formula>
    </cfRule>
  </conditionalFormatting>
  <conditionalFormatting sqref="A170 K170">
    <cfRule type="containsText" dxfId="2" priority="3" operator="containsText" text="NOT OK">
      <formula>NOT(ISERROR(SEARCH("NOT OK",A170)))</formula>
    </cfRule>
  </conditionalFormatting>
  <conditionalFormatting sqref="A196 K196">
    <cfRule type="containsText" dxfId="1" priority="2" operator="containsText" text="NOT OK">
      <formula>NOT(ISERROR(SEARCH("NOT OK",A196)))</formula>
    </cfRule>
  </conditionalFormatting>
  <conditionalFormatting sqref="A222 K222">
    <cfRule type="containsText" dxfId="0" priority="1" operator="containsText" text="NOT OK">
      <formula>NOT(ISERROR(SEARCH("NOT OK",A222)))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ณัฐกฤตา ติตถะสิริ</cp:lastModifiedBy>
  <cp:lastPrinted>2020-02-24T08:27:14Z</cp:lastPrinted>
  <dcterms:created xsi:type="dcterms:W3CDTF">2013-10-03T09:45:59Z</dcterms:created>
  <dcterms:modified xsi:type="dcterms:W3CDTF">2020-02-27T03:09:11Z</dcterms:modified>
</cp:coreProperties>
</file>