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nattakitta.t\Desktop\12 ตาราง(รายเดือน)\12_Dec2019\"/>
    </mc:Choice>
  </mc:AlternateContent>
  <xr:revisionPtr revIDLastSave="0" documentId="13_ncr:1_{FBF3FE2A-4712-4FBD-977C-E8045F705E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cc_BKK+DMK" sheetId="20" r:id="rId1"/>
    <sheet name="Lcc_BKK" sheetId="1" r:id="rId2"/>
    <sheet name="Lcc_DMK" sheetId="13" r:id="rId3"/>
    <sheet name="Lcc_CNX" sheetId="14" r:id="rId4"/>
    <sheet name="Lcc_CNX (2)" sheetId="24" state="hidden" r:id="rId5"/>
    <sheet name="Lcc_HDY" sheetId="15" r:id="rId6"/>
    <sheet name="Lcc_HKT" sheetId="16" r:id="rId7"/>
    <sheet name="Lcc_CEI" sheetId="17" r:id="rId8"/>
    <sheet name="Lcc_TOTAL" sheetId="19" r:id="rId9"/>
  </sheets>
  <definedNames>
    <definedName name="_xlnm.Print_Area" localSheetId="1">Lcc_BKK!$B$2:$I$76,Lcc_BKK!$L$2:$W$226</definedName>
    <definedName name="_xlnm.Print_Area" localSheetId="0">'Lcc_BKK+DMK'!$B$2:$I$76,'Lcc_BKK+DMK'!$L$2:$W$226</definedName>
    <definedName name="_xlnm.Print_Area" localSheetId="7">Lcc_CEI!$B$2:$I$76,Lcc_CEI!$L$2:$W$226</definedName>
    <definedName name="_xlnm.Print_Area" localSheetId="3">Lcc_CNX!$B$2:$I$76,Lcc_CNX!$L$2:$W$226</definedName>
    <definedName name="_xlnm.Print_Area" localSheetId="2">Lcc_DMK!$B$2:$I$76,Lcc_DMK!$L$2:$W$226</definedName>
    <definedName name="_xlnm.Print_Area" localSheetId="5">Lcc_HDY!$B$2:$I$76,Lcc_HDY!$L$2:$W$226</definedName>
    <definedName name="_xlnm.Print_Area" localSheetId="6">Lcc_HKT!$B$2:$I$76,Lcc_HKT!$L$2:$W$226</definedName>
    <definedName name="_xlnm.Print_Area" localSheetId="8">Lcc_TOTAL!$B$2:$I$76,Lcc_TOTAL!$L$2:$W$226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72" i="14" l="1"/>
  <c r="T171" i="14" l="1"/>
  <c r="T194" i="17" l="1"/>
  <c r="T193" i="17"/>
  <c r="T192" i="17"/>
  <c r="U191" i="17"/>
  <c r="S191" i="17"/>
  <c r="R191" i="17"/>
  <c r="T190" i="17"/>
  <c r="T189" i="17"/>
  <c r="T188" i="17"/>
  <c r="U187" i="17"/>
  <c r="S187" i="17"/>
  <c r="R187" i="17"/>
  <c r="T186" i="17"/>
  <c r="T185" i="17"/>
  <c r="T184" i="17"/>
  <c r="T169" i="17"/>
  <c r="T168" i="17"/>
  <c r="T167" i="17"/>
  <c r="U166" i="17"/>
  <c r="S166" i="17"/>
  <c r="R166" i="17"/>
  <c r="T165" i="17"/>
  <c r="T164" i="17"/>
  <c r="T163" i="17"/>
  <c r="U162" i="17"/>
  <c r="S162" i="17"/>
  <c r="R162" i="17"/>
  <c r="T161" i="17"/>
  <c r="T160" i="17"/>
  <c r="T159" i="17"/>
  <c r="T119" i="17"/>
  <c r="T118" i="17"/>
  <c r="T117" i="17"/>
  <c r="U116" i="17"/>
  <c r="S116" i="17"/>
  <c r="R116" i="17"/>
  <c r="T115" i="17"/>
  <c r="T114" i="17"/>
  <c r="T113" i="17"/>
  <c r="U112" i="17"/>
  <c r="S112" i="17"/>
  <c r="R112" i="17"/>
  <c r="T111" i="17"/>
  <c r="T110" i="17"/>
  <c r="T109" i="17"/>
  <c r="T94" i="17"/>
  <c r="T93" i="17"/>
  <c r="T92" i="17"/>
  <c r="U91" i="17"/>
  <c r="S91" i="17"/>
  <c r="R91" i="17"/>
  <c r="T90" i="17"/>
  <c r="T89" i="17"/>
  <c r="T88" i="17"/>
  <c r="U87" i="17"/>
  <c r="S87" i="17"/>
  <c r="R87" i="17"/>
  <c r="T86" i="17"/>
  <c r="T85" i="17"/>
  <c r="T84" i="17"/>
  <c r="T44" i="17"/>
  <c r="T43" i="17"/>
  <c r="T42" i="17"/>
  <c r="U41" i="17"/>
  <c r="S41" i="17"/>
  <c r="R41" i="17"/>
  <c r="T40" i="17"/>
  <c r="T39" i="17"/>
  <c r="T38" i="17"/>
  <c r="U37" i="17"/>
  <c r="S37" i="17"/>
  <c r="R37" i="17"/>
  <c r="T36" i="17"/>
  <c r="T35" i="17"/>
  <c r="T34" i="17"/>
  <c r="T19" i="17"/>
  <c r="T18" i="17"/>
  <c r="T17" i="17"/>
  <c r="U16" i="17"/>
  <c r="S16" i="17"/>
  <c r="R16" i="17"/>
  <c r="T15" i="17"/>
  <c r="T14" i="17"/>
  <c r="T13" i="17"/>
  <c r="U12" i="17"/>
  <c r="S12" i="17"/>
  <c r="R12" i="17"/>
  <c r="T11" i="17"/>
  <c r="T10" i="17"/>
  <c r="T9" i="17"/>
  <c r="G41" i="17"/>
  <c r="F41" i="17"/>
  <c r="G37" i="17"/>
  <c r="F37" i="17"/>
  <c r="G16" i="17"/>
  <c r="F16" i="17"/>
  <c r="G12" i="17"/>
  <c r="F12" i="17"/>
  <c r="T194" i="16"/>
  <c r="T193" i="16"/>
  <c r="T192" i="16"/>
  <c r="U191" i="16"/>
  <c r="S191" i="16"/>
  <c r="R191" i="16"/>
  <c r="T190" i="16"/>
  <c r="T189" i="16"/>
  <c r="T188" i="16"/>
  <c r="U187" i="16"/>
  <c r="S187" i="16"/>
  <c r="R187" i="16"/>
  <c r="T186" i="16"/>
  <c r="T185" i="16"/>
  <c r="T184" i="16"/>
  <c r="T169" i="16"/>
  <c r="T168" i="16"/>
  <c r="T167" i="16"/>
  <c r="U166" i="16"/>
  <c r="S166" i="16"/>
  <c r="R166" i="16"/>
  <c r="T165" i="16"/>
  <c r="T164" i="16"/>
  <c r="T163" i="16"/>
  <c r="U162" i="16"/>
  <c r="S162" i="16"/>
  <c r="R162" i="16"/>
  <c r="T161" i="16"/>
  <c r="T160" i="16"/>
  <c r="T159" i="16"/>
  <c r="T119" i="16"/>
  <c r="T118" i="16"/>
  <c r="T117" i="16"/>
  <c r="U116" i="16"/>
  <c r="S116" i="16"/>
  <c r="R116" i="16"/>
  <c r="T115" i="16"/>
  <c r="T114" i="16"/>
  <c r="T113" i="16"/>
  <c r="U112" i="16"/>
  <c r="S112" i="16"/>
  <c r="R112" i="16"/>
  <c r="T111" i="16"/>
  <c r="T110" i="16"/>
  <c r="T109" i="16"/>
  <c r="T94" i="16"/>
  <c r="T93" i="16"/>
  <c r="T92" i="16"/>
  <c r="U91" i="16"/>
  <c r="S91" i="16"/>
  <c r="R91" i="16"/>
  <c r="T90" i="16"/>
  <c r="T89" i="16"/>
  <c r="T88" i="16"/>
  <c r="U87" i="16"/>
  <c r="S87" i="16"/>
  <c r="R87" i="16"/>
  <c r="T86" i="16"/>
  <c r="T85" i="16"/>
  <c r="T84" i="16"/>
  <c r="T44" i="16"/>
  <c r="T43" i="16"/>
  <c r="T42" i="16"/>
  <c r="U41" i="16"/>
  <c r="S41" i="16"/>
  <c r="R41" i="16"/>
  <c r="T40" i="16"/>
  <c r="T39" i="16"/>
  <c r="T38" i="16"/>
  <c r="U37" i="16"/>
  <c r="S37" i="16"/>
  <c r="R37" i="16"/>
  <c r="T36" i="16"/>
  <c r="T35" i="16"/>
  <c r="T34" i="16"/>
  <c r="T19" i="16"/>
  <c r="T18" i="16"/>
  <c r="T17" i="16"/>
  <c r="U16" i="16"/>
  <c r="S16" i="16"/>
  <c r="R16" i="16"/>
  <c r="T15" i="16"/>
  <c r="T14" i="16"/>
  <c r="T13" i="16"/>
  <c r="U12" i="16"/>
  <c r="S12" i="16"/>
  <c r="R12" i="16"/>
  <c r="T11" i="16"/>
  <c r="T10" i="16"/>
  <c r="T9" i="16"/>
  <c r="G41" i="16"/>
  <c r="F41" i="16"/>
  <c r="G37" i="16"/>
  <c r="F37" i="16"/>
  <c r="G16" i="16"/>
  <c r="F16" i="16"/>
  <c r="G12" i="16"/>
  <c r="F12" i="16"/>
  <c r="T194" i="15"/>
  <c r="T193" i="15"/>
  <c r="T192" i="15"/>
  <c r="U191" i="15"/>
  <c r="S191" i="15"/>
  <c r="R191" i="15"/>
  <c r="T190" i="15"/>
  <c r="T189" i="15"/>
  <c r="T188" i="15"/>
  <c r="U187" i="15"/>
  <c r="S187" i="15"/>
  <c r="R187" i="15"/>
  <c r="T186" i="15"/>
  <c r="T185" i="15"/>
  <c r="T184" i="15"/>
  <c r="T169" i="15"/>
  <c r="T168" i="15"/>
  <c r="T167" i="15"/>
  <c r="U166" i="15"/>
  <c r="S166" i="15"/>
  <c r="R166" i="15"/>
  <c r="T165" i="15"/>
  <c r="T164" i="15"/>
  <c r="T163" i="15"/>
  <c r="U162" i="15"/>
  <c r="S162" i="15"/>
  <c r="R162" i="15"/>
  <c r="T161" i="15"/>
  <c r="T160" i="15"/>
  <c r="T159" i="15"/>
  <c r="T119" i="15"/>
  <c r="T118" i="15"/>
  <c r="T117" i="15"/>
  <c r="U116" i="15"/>
  <c r="S116" i="15"/>
  <c r="R116" i="15"/>
  <c r="T115" i="15"/>
  <c r="T114" i="15"/>
  <c r="T113" i="15"/>
  <c r="U112" i="15"/>
  <c r="S112" i="15"/>
  <c r="R112" i="15"/>
  <c r="T111" i="15"/>
  <c r="T110" i="15"/>
  <c r="T109" i="15"/>
  <c r="T94" i="15"/>
  <c r="T93" i="15"/>
  <c r="T92" i="15"/>
  <c r="U91" i="15"/>
  <c r="S91" i="15"/>
  <c r="R91" i="15"/>
  <c r="T90" i="15"/>
  <c r="T89" i="15"/>
  <c r="T88" i="15"/>
  <c r="U87" i="15"/>
  <c r="S87" i="15"/>
  <c r="R87" i="15"/>
  <c r="T86" i="15"/>
  <c r="T85" i="15"/>
  <c r="T84" i="15"/>
  <c r="T44" i="15"/>
  <c r="T43" i="15"/>
  <c r="T42" i="15"/>
  <c r="U41" i="15"/>
  <c r="S41" i="15"/>
  <c r="R41" i="15"/>
  <c r="T40" i="15"/>
  <c r="T39" i="15"/>
  <c r="T38" i="15"/>
  <c r="U37" i="15"/>
  <c r="S37" i="15"/>
  <c r="R37" i="15"/>
  <c r="T36" i="15"/>
  <c r="T35" i="15"/>
  <c r="T34" i="15"/>
  <c r="T19" i="15"/>
  <c r="T18" i="15"/>
  <c r="T17" i="15"/>
  <c r="U16" i="15"/>
  <c r="S16" i="15"/>
  <c r="R16" i="15"/>
  <c r="T15" i="15"/>
  <c r="T14" i="15"/>
  <c r="T13" i="15"/>
  <c r="U12" i="15"/>
  <c r="S12" i="15"/>
  <c r="R12" i="15"/>
  <c r="T11" i="15"/>
  <c r="T10" i="15"/>
  <c r="T9" i="15"/>
  <c r="G41" i="15"/>
  <c r="F41" i="15"/>
  <c r="G37" i="15"/>
  <c r="F37" i="15"/>
  <c r="G16" i="15"/>
  <c r="F16" i="15"/>
  <c r="G12" i="15"/>
  <c r="F12" i="15"/>
  <c r="T194" i="14"/>
  <c r="T193" i="14"/>
  <c r="T192" i="14"/>
  <c r="U191" i="14"/>
  <c r="S191" i="14"/>
  <c r="R191" i="14"/>
  <c r="T190" i="14"/>
  <c r="T189" i="14"/>
  <c r="T188" i="14"/>
  <c r="U187" i="14"/>
  <c r="S187" i="14"/>
  <c r="R187" i="14"/>
  <c r="T186" i="14"/>
  <c r="T185" i="14"/>
  <c r="T184" i="14"/>
  <c r="T169" i="14"/>
  <c r="T168" i="14"/>
  <c r="T167" i="14"/>
  <c r="U166" i="14"/>
  <c r="S166" i="14"/>
  <c r="R166" i="14"/>
  <c r="T165" i="14"/>
  <c r="T164" i="14"/>
  <c r="T163" i="14"/>
  <c r="U162" i="14"/>
  <c r="S162" i="14"/>
  <c r="R162" i="14"/>
  <c r="T161" i="14"/>
  <c r="T160" i="14"/>
  <c r="T159" i="14"/>
  <c r="T119" i="14"/>
  <c r="T118" i="14"/>
  <c r="T117" i="14"/>
  <c r="U116" i="14"/>
  <c r="S116" i="14"/>
  <c r="R116" i="14"/>
  <c r="T115" i="14"/>
  <c r="T114" i="14"/>
  <c r="T113" i="14"/>
  <c r="U112" i="14"/>
  <c r="S112" i="14"/>
  <c r="R112" i="14"/>
  <c r="T111" i="14"/>
  <c r="T110" i="14"/>
  <c r="T109" i="14"/>
  <c r="T94" i="14"/>
  <c r="T93" i="14"/>
  <c r="T92" i="14"/>
  <c r="U91" i="14"/>
  <c r="S91" i="14"/>
  <c r="R91" i="14"/>
  <c r="T90" i="14"/>
  <c r="T89" i="14"/>
  <c r="T88" i="14"/>
  <c r="U87" i="14"/>
  <c r="S87" i="14"/>
  <c r="R87" i="14"/>
  <c r="T86" i="14"/>
  <c r="T85" i="14"/>
  <c r="T84" i="14"/>
  <c r="T44" i="14"/>
  <c r="T43" i="14"/>
  <c r="T42" i="14"/>
  <c r="U41" i="14"/>
  <c r="S41" i="14"/>
  <c r="R41" i="14"/>
  <c r="T40" i="14"/>
  <c r="T39" i="14"/>
  <c r="T38" i="14"/>
  <c r="U37" i="14"/>
  <c r="S37" i="14"/>
  <c r="R37" i="14"/>
  <c r="T36" i="14"/>
  <c r="T35" i="14"/>
  <c r="T34" i="14"/>
  <c r="T19" i="14"/>
  <c r="T18" i="14"/>
  <c r="T17" i="14"/>
  <c r="U16" i="14"/>
  <c r="S16" i="14"/>
  <c r="R16" i="14"/>
  <c r="T15" i="14"/>
  <c r="T14" i="14"/>
  <c r="T13" i="14"/>
  <c r="U12" i="14"/>
  <c r="S12" i="14"/>
  <c r="R12" i="14"/>
  <c r="T11" i="14"/>
  <c r="T10" i="14"/>
  <c r="T9" i="14"/>
  <c r="G41" i="14"/>
  <c r="F41" i="14"/>
  <c r="G37" i="14"/>
  <c r="F37" i="14"/>
  <c r="G16" i="14"/>
  <c r="F16" i="14"/>
  <c r="G12" i="14"/>
  <c r="F12" i="14"/>
  <c r="T194" i="13"/>
  <c r="T193" i="13"/>
  <c r="T192" i="13"/>
  <c r="U191" i="13"/>
  <c r="S191" i="13"/>
  <c r="R191" i="13"/>
  <c r="T190" i="13"/>
  <c r="T189" i="13"/>
  <c r="T188" i="13"/>
  <c r="U187" i="13"/>
  <c r="S187" i="13"/>
  <c r="R187" i="13"/>
  <c r="T186" i="13"/>
  <c r="T185" i="13"/>
  <c r="T184" i="13"/>
  <c r="T169" i="13"/>
  <c r="T168" i="13"/>
  <c r="T167" i="13"/>
  <c r="U166" i="13"/>
  <c r="S166" i="13"/>
  <c r="R166" i="13"/>
  <c r="T165" i="13"/>
  <c r="T164" i="13"/>
  <c r="T163" i="13"/>
  <c r="U162" i="13"/>
  <c r="S162" i="13"/>
  <c r="R162" i="13"/>
  <c r="T161" i="13"/>
  <c r="T160" i="13"/>
  <c r="T159" i="13"/>
  <c r="T119" i="13"/>
  <c r="T118" i="13"/>
  <c r="T117" i="13"/>
  <c r="U116" i="13"/>
  <c r="S116" i="13"/>
  <c r="R116" i="13"/>
  <c r="T115" i="13"/>
  <c r="T114" i="13"/>
  <c r="T113" i="13"/>
  <c r="U112" i="13"/>
  <c r="S112" i="13"/>
  <c r="R112" i="13"/>
  <c r="T111" i="13"/>
  <c r="T110" i="13"/>
  <c r="T109" i="13"/>
  <c r="T94" i="13"/>
  <c r="T93" i="13"/>
  <c r="T92" i="13"/>
  <c r="U91" i="13"/>
  <c r="S91" i="13"/>
  <c r="R91" i="13"/>
  <c r="T90" i="13"/>
  <c r="T89" i="13"/>
  <c r="T88" i="13"/>
  <c r="U87" i="13"/>
  <c r="S87" i="13"/>
  <c r="R87" i="13"/>
  <c r="T86" i="13"/>
  <c r="T85" i="13"/>
  <c r="T84" i="13"/>
  <c r="T44" i="13"/>
  <c r="T43" i="13"/>
  <c r="T42" i="13"/>
  <c r="U41" i="13"/>
  <c r="S41" i="13"/>
  <c r="R41" i="13"/>
  <c r="T40" i="13"/>
  <c r="T39" i="13"/>
  <c r="T38" i="13"/>
  <c r="U37" i="13"/>
  <c r="S37" i="13"/>
  <c r="R37" i="13"/>
  <c r="T36" i="13"/>
  <c r="T35" i="13"/>
  <c r="T34" i="13"/>
  <c r="T19" i="13"/>
  <c r="T18" i="13"/>
  <c r="T17" i="13"/>
  <c r="U16" i="13"/>
  <c r="S16" i="13"/>
  <c r="R16" i="13"/>
  <c r="T15" i="13"/>
  <c r="T14" i="13"/>
  <c r="T13" i="13"/>
  <c r="U12" i="13"/>
  <c r="S12" i="13"/>
  <c r="R12" i="13"/>
  <c r="T11" i="13"/>
  <c r="T10" i="13"/>
  <c r="T9" i="13"/>
  <c r="G41" i="13"/>
  <c r="F41" i="13"/>
  <c r="G37" i="13"/>
  <c r="F37" i="13"/>
  <c r="G16" i="13"/>
  <c r="F16" i="13"/>
  <c r="G12" i="13"/>
  <c r="F12" i="13"/>
  <c r="T194" i="1"/>
  <c r="T193" i="1"/>
  <c r="T192" i="1"/>
  <c r="U191" i="1"/>
  <c r="S191" i="1"/>
  <c r="R191" i="1"/>
  <c r="T190" i="1"/>
  <c r="T189" i="1"/>
  <c r="T188" i="1"/>
  <c r="U187" i="1"/>
  <c r="S187" i="1"/>
  <c r="R187" i="1"/>
  <c r="T186" i="1"/>
  <c r="T185" i="1"/>
  <c r="T184" i="1"/>
  <c r="T169" i="1"/>
  <c r="T168" i="1"/>
  <c r="T167" i="1"/>
  <c r="U166" i="1"/>
  <c r="S166" i="1"/>
  <c r="R166" i="1"/>
  <c r="T165" i="1"/>
  <c r="T164" i="1"/>
  <c r="T163" i="1"/>
  <c r="U162" i="1"/>
  <c r="S162" i="1"/>
  <c r="R162" i="1"/>
  <c r="T161" i="1"/>
  <c r="T160" i="1"/>
  <c r="T159" i="1"/>
  <c r="T119" i="1"/>
  <c r="T118" i="1"/>
  <c r="T117" i="1"/>
  <c r="U116" i="1"/>
  <c r="S116" i="1"/>
  <c r="R116" i="1"/>
  <c r="T115" i="1"/>
  <c r="T114" i="1"/>
  <c r="T113" i="1"/>
  <c r="U112" i="1"/>
  <c r="S112" i="1"/>
  <c r="R112" i="1"/>
  <c r="T111" i="1"/>
  <c r="T110" i="1"/>
  <c r="T109" i="1"/>
  <c r="T94" i="1"/>
  <c r="T93" i="1"/>
  <c r="T92" i="1"/>
  <c r="U91" i="1"/>
  <c r="S91" i="1"/>
  <c r="R91" i="1"/>
  <c r="T90" i="1"/>
  <c r="T89" i="1"/>
  <c r="T88" i="1"/>
  <c r="U87" i="1"/>
  <c r="S87" i="1"/>
  <c r="R87" i="1"/>
  <c r="T86" i="1"/>
  <c r="T85" i="1"/>
  <c r="T84" i="1"/>
  <c r="T44" i="1"/>
  <c r="T43" i="1"/>
  <c r="T42" i="1"/>
  <c r="U41" i="1"/>
  <c r="S41" i="1"/>
  <c r="R41" i="1"/>
  <c r="T40" i="1"/>
  <c r="T39" i="1"/>
  <c r="T38" i="1"/>
  <c r="U37" i="1"/>
  <c r="S37" i="1"/>
  <c r="R37" i="1"/>
  <c r="T36" i="1"/>
  <c r="T35" i="1"/>
  <c r="T34" i="1"/>
  <c r="T19" i="1"/>
  <c r="T18" i="1"/>
  <c r="T17" i="1"/>
  <c r="U16" i="1"/>
  <c r="S16" i="1"/>
  <c r="R16" i="1"/>
  <c r="T15" i="1"/>
  <c r="T14" i="1"/>
  <c r="T13" i="1"/>
  <c r="U12" i="1"/>
  <c r="S12" i="1"/>
  <c r="R12" i="1"/>
  <c r="T11" i="1"/>
  <c r="T10" i="1"/>
  <c r="T9" i="1"/>
  <c r="G41" i="1"/>
  <c r="F41" i="1"/>
  <c r="G37" i="1"/>
  <c r="F37" i="1"/>
  <c r="G16" i="1"/>
  <c r="F16" i="1"/>
  <c r="G12" i="1"/>
  <c r="F12" i="1"/>
  <c r="H9" i="1"/>
  <c r="H10" i="1"/>
  <c r="H11" i="1"/>
  <c r="H13" i="1"/>
  <c r="H14" i="1"/>
  <c r="H15" i="1"/>
  <c r="H17" i="1"/>
  <c r="H18" i="1"/>
  <c r="H19" i="1"/>
  <c r="F20" i="1"/>
  <c r="G20" i="1"/>
  <c r="H21" i="1"/>
  <c r="H22" i="1"/>
  <c r="H23" i="1"/>
  <c r="F24" i="1"/>
  <c r="G24" i="1"/>
  <c r="H34" i="1"/>
  <c r="H35" i="1"/>
  <c r="H36" i="1"/>
  <c r="H38" i="1"/>
  <c r="H63" i="1" s="1"/>
  <c r="H39" i="1"/>
  <c r="H40" i="1"/>
  <c r="H42" i="1"/>
  <c r="H43" i="1"/>
  <c r="H44" i="1"/>
  <c r="F45" i="1"/>
  <c r="G45" i="1"/>
  <c r="H46" i="1"/>
  <c r="H47" i="1"/>
  <c r="H48" i="1"/>
  <c r="H73" i="1" s="1"/>
  <c r="F49" i="1"/>
  <c r="G49" i="1"/>
  <c r="F59" i="1"/>
  <c r="G59" i="1"/>
  <c r="F60" i="1"/>
  <c r="G60" i="1"/>
  <c r="F61" i="1"/>
  <c r="G61" i="1"/>
  <c r="H61" i="1"/>
  <c r="F63" i="1"/>
  <c r="G63" i="1"/>
  <c r="F64" i="1"/>
  <c r="G64" i="1"/>
  <c r="F65" i="1"/>
  <c r="G65" i="1"/>
  <c r="H65" i="1"/>
  <c r="F67" i="1"/>
  <c r="G67" i="1"/>
  <c r="F68" i="1"/>
  <c r="G68" i="1"/>
  <c r="F69" i="1"/>
  <c r="G69" i="1"/>
  <c r="F71" i="1"/>
  <c r="G71" i="1"/>
  <c r="F72" i="1"/>
  <c r="G72" i="1"/>
  <c r="F73" i="1"/>
  <c r="G73" i="1"/>
  <c r="F62" i="1" l="1"/>
  <c r="T37" i="17"/>
  <c r="T116" i="17"/>
  <c r="T12" i="1"/>
  <c r="T16" i="13"/>
  <c r="T87" i="13"/>
  <c r="T166" i="13"/>
  <c r="T12" i="14"/>
  <c r="T162" i="14"/>
  <c r="T87" i="15"/>
  <c r="T166" i="15"/>
  <c r="T12" i="16"/>
  <c r="T91" i="16"/>
  <c r="T16" i="17"/>
  <c r="T87" i="17"/>
  <c r="T112" i="17"/>
  <c r="T166" i="17"/>
  <c r="G74" i="1"/>
  <c r="H68" i="1"/>
  <c r="F50" i="1"/>
  <c r="T166" i="16"/>
  <c r="T12" i="17"/>
  <c r="H41" i="1"/>
  <c r="H72" i="1"/>
  <c r="H20" i="1"/>
  <c r="T116" i="1"/>
  <c r="T187" i="1"/>
  <c r="T41" i="13"/>
  <c r="T112" i="13"/>
  <c r="T162" i="13"/>
  <c r="T191" i="13"/>
  <c r="T116" i="14"/>
  <c r="T162" i="15"/>
  <c r="T191" i="15"/>
  <c r="T37" i="16"/>
  <c r="T87" i="16"/>
  <c r="T116" i="16"/>
  <c r="T162" i="16"/>
  <c r="T187" i="16"/>
  <c r="T41" i="17"/>
  <c r="H64" i="1"/>
  <c r="H66" i="1" s="1"/>
  <c r="T37" i="1"/>
  <c r="T187" i="14"/>
  <c r="T41" i="15"/>
  <c r="T112" i="15"/>
  <c r="H45" i="1"/>
  <c r="H37" i="1"/>
  <c r="T41" i="1"/>
  <c r="T91" i="1"/>
  <c r="T162" i="1"/>
  <c r="T191" i="1"/>
  <c r="T37" i="13"/>
  <c r="T116" i="13"/>
  <c r="T187" i="13"/>
  <c r="T41" i="14"/>
  <c r="T91" i="14"/>
  <c r="T112" i="14"/>
  <c r="T191" i="14"/>
  <c r="T16" i="15"/>
  <c r="T37" i="15"/>
  <c r="T116" i="15"/>
  <c r="T187" i="15"/>
  <c r="T41" i="16"/>
  <c r="T91" i="17"/>
  <c r="T187" i="17"/>
  <c r="H59" i="1"/>
  <c r="T37" i="14"/>
  <c r="F70" i="1"/>
  <c r="F66" i="1"/>
  <c r="T16" i="1"/>
  <c r="T87" i="1"/>
  <c r="T112" i="1"/>
  <c r="T166" i="1"/>
  <c r="T12" i="13"/>
  <c r="T91" i="13"/>
  <c r="T16" i="14"/>
  <c r="T87" i="14"/>
  <c r="T166" i="14"/>
  <c r="T12" i="15"/>
  <c r="T91" i="15"/>
  <c r="T16" i="16"/>
  <c r="T112" i="16"/>
  <c r="T191" i="16"/>
  <c r="T162" i="17"/>
  <c r="T191" i="17"/>
  <c r="F74" i="1"/>
  <c r="H71" i="1"/>
  <c r="H24" i="1"/>
  <c r="H69" i="1"/>
  <c r="H67" i="1"/>
  <c r="G66" i="1"/>
  <c r="H60" i="1"/>
  <c r="G62" i="1"/>
  <c r="G25" i="1"/>
  <c r="H12" i="1"/>
  <c r="G70" i="1"/>
  <c r="H16" i="1"/>
  <c r="H49" i="1"/>
  <c r="F25" i="1"/>
  <c r="G50" i="1"/>
  <c r="H62" i="1" l="1"/>
  <c r="H50" i="1"/>
  <c r="H70" i="1"/>
  <c r="F75" i="1"/>
  <c r="H74" i="1"/>
  <c r="H25" i="1"/>
  <c r="G75" i="1"/>
  <c r="H75" i="1" l="1"/>
  <c r="P223" i="1" l="1"/>
  <c r="N223" i="1"/>
  <c r="M223" i="1"/>
  <c r="P222" i="1"/>
  <c r="N222" i="1"/>
  <c r="M222" i="1"/>
  <c r="P221" i="1"/>
  <c r="N221" i="1"/>
  <c r="M221" i="1"/>
  <c r="P219" i="1"/>
  <c r="N219" i="1"/>
  <c r="M219" i="1"/>
  <c r="O219" i="1" s="1"/>
  <c r="P218" i="1"/>
  <c r="N218" i="1"/>
  <c r="M218" i="1"/>
  <c r="P217" i="1"/>
  <c r="N217" i="1"/>
  <c r="M217" i="1"/>
  <c r="P215" i="1"/>
  <c r="N215" i="1"/>
  <c r="M215" i="1"/>
  <c r="P214" i="1"/>
  <c r="N214" i="1"/>
  <c r="M214" i="1"/>
  <c r="O214" i="1" s="1"/>
  <c r="P213" i="1"/>
  <c r="N213" i="1"/>
  <c r="M213" i="1"/>
  <c r="P211" i="1"/>
  <c r="N211" i="1"/>
  <c r="M211" i="1"/>
  <c r="P210" i="1"/>
  <c r="N210" i="1"/>
  <c r="M210" i="1"/>
  <c r="P209" i="1"/>
  <c r="N209" i="1"/>
  <c r="M209" i="1"/>
  <c r="P199" i="1"/>
  <c r="N199" i="1"/>
  <c r="M199" i="1"/>
  <c r="O198" i="1"/>
  <c r="Q198" i="1" s="1"/>
  <c r="O197" i="1"/>
  <c r="Q197" i="1" s="1"/>
  <c r="O196" i="1"/>
  <c r="P195" i="1"/>
  <c r="N195" i="1"/>
  <c r="M195" i="1"/>
  <c r="O194" i="1"/>
  <c r="Q194" i="1" s="1"/>
  <c r="O193" i="1"/>
  <c r="Q193" i="1" s="1"/>
  <c r="O192" i="1"/>
  <c r="P191" i="1"/>
  <c r="N191" i="1"/>
  <c r="M191" i="1"/>
  <c r="O190" i="1"/>
  <c r="Q190" i="1" s="1"/>
  <c r="O189" i="1"/>
  <c r="Q189" i="1" s="1"/>
  <c r="O188" i="1"/>
  <c r="Q188" i="1" s="1"/>
  <c r="P187" i="1"/>
  <c r="N187" i="1"/>
  <c r="M187" i="1"/>
  <c r="O186" i="1"/>
  <c r="Q186" i="1" s="1"/>
  <c r="O185" i="1"/>
  <c r="Q185" i="1" s="1"/>
  <c r="O184" i="1"/>
  <c r="Q184" i="1" s="1"/>
  <c r="P174" i="1"/>
  <c r="N174" i="1"/>
  <c r="M174" i="1"/>
  <c r="O173" i="1"/>
  <c r="Q173" i="1" s="1"/>
  <c r="O172" i="1"/>
  <c r="Q172" i="1" s="1"/>
  <c r="O171" i="1"/>
  <c r="P170" i="1"/>
  <c r="N170" i="1"/>
  <c r="M170" i="1"/>
  <c r="O169" i="1"/>
  <c r="Q169" i="1" s="1"/>
  <c r="O168" i="1"/>
  <c r="Q168" i="1" s="1"/>
  <c r="O167" i="1"/>
  <c r="Q167" i="1" s="1"/>
  <c r="P166" i="1"/>
  <c r="N166" i="1"/>
  <c r="M166" i="1"/>
  <c r="O165" i="1"/>
  <c r="Q165" i="1" s="1"/>
  <c r="O164" i="1"/>
  <c r="Q164" i="1" s="1"/>
  <c r="O163" i="1"/>
  <c r="P162" i="1"/>
  <c r="N162" i="1"/>
  <c r="M162" i="1"/>
  <c r="O161" i="1"/>
  <c r="Q161" i="1" s="1"/>
  <c r="O160" i="1"/>
  <c r="Q160" i="1" s="1"/>
  <c r="O159" i="1"/>
  <c r="Q159" i="1" s="1"/>
  <c r="P148" i="1"/>
  <c r="N148" i="1"/>
  <c r="M148" i="1"/>
  <c r="P147" i="1"/>
  <c r="N147" i="1"/>
  <c r="M147" i="1"/>
  <c r="P146" i="1"/>
  <c r="N146" i="1"/>
  <c r="M146" i="1"/>
  <c r="P144" i="1"/>
  <c r="N144" i="1"/>
  <c r="M144" i="1"/>
  <c r="P143" i="1"/>
  <c r="N143" i="1"/>
  <c r="M143" i="1"/>
  <c r="P142" i="1"/>
  <c r="N142" i="1"/>
  <c r="M142" i="1"/>
  <c r="P140" i="1"/>
  <c r="N140" i="1"/>
  <c r="M140" i="1"/>
  <c r="P139" i="1"/>
  <c r="N139" i="1"/>
  <c r="M139" i="1"/>
  <c r="P138" i="1"/>
  <c r="N138" i="1"/>
  <c r="M138" i="1"/>
  <c r="P136" i="1"/>
  <c r="N136" i="1"/>
  <c r="M136" i="1"/>
  <c r="P135" i="1"/>
  <c r="N135" i="1"/>
  <c r="M135" i="1"/>
  <c r="P134" i="1"/>
  <c r="N134" i="1"/>
  <c r="M134" i="1"/>
  <c r="P124" i="1"/>
  <c r="N124" i="1"/>
  <c r="M124" i="1"/>
  <c r="O123" i="1"/>
  <c r="O122" i="1"/>
  <c r="O121" i="1"/>
  <c r="P120" i="1"/>
  <c r="N120" i="1"/>
  <c r="M120" i="1"/>
  <c r="O119" i="1"/>
  <c r="Q119" i="1" s="1"/>
  <c r="O118" i="1"/>
  <c r="Q118" i="1" s="1"/>
  <c r="O117" i="1"/>
  <c r="Q117" i="1" s="1"/>
  <c r="P116" i="1"/>
  <c r="N116" i="1"/>
  <c r="M116" i="1"/>
  <c r="O115" i="1"/>
  <c r="Q115" i="1" s="1"/>
  <c r="O114" i="1"/>
  <c r="Q114" i="1" s="1"/>
  <c r="O113" i="1"/>
  <c r="Q113" i="1" s="1"/>
  <c r="P112" i="1"/>
  <c r="N112" i="1"/>
  <c r="M112" i="1"/>
  <c r="O111" i="1"/>
  <c r="Q111" i="1" s="1"/>
  <c r="O110" i="1"/>
  <c r="Q110" i="1" s="1"/>
  <c r="O109" i="1"/>
  <c r="Q109" i="1" s="1"/>
  <c r="P99" i="1"/>
  <c r="N99" i="1"/>
  <c r="M99" i="1"/>
  <c r="O98" i="1"/>
  <c r="O97" i="1"/>
  <c r="O96" i="1"/>
  <c r="P95" i="1"/>
  <c r="N95" i="1"/>
  <c r="M95" i="1"/>
  <c r="O94" i="1"/>
  <c r="Q94" i="1" s="1"/>
  <c r="O93" i="1"/>
  <c r="Q93" i="1" s="1"/>
  <c r="O92" i="1"/>
  <c r="P91" i="1"/>
  <c r="N91" i="1"/>
  <c r="M91" i="1"/>
  <c r="O90" i="1"/>
  <c r="Q90" i="1" s="1"/>
  <c r="O89" i="1"/>
  <c r="Q89" i="1" s="1"/>
  <c r="O88" i="1"/>
  <c r="Q88" i="1" s="1"/>
  <c r="P87" i="1"/>
  <c r="N87" i="1"/>
  <c r="M87" i="1"/>
  <c r="O86" i="1"/>
  <c r="Q86" i="1" s="1"/>
  <c r="O85" i="1"/>
  <c r="Q85" i="1" s="1"/>
  <c r="O84" i="1"/>
  <c r="Q84" i="1" s="1"/>
  <c r="P73" i="1"/>
  <c r="N73" i="1"/>
  <c r="M73" i="1"/>
  <c r="P72" i="1"/>
  <c r="N72" i="1"/>
  <c r="M72" i="1"/>
  <c r="P71" i="1"/>
  <c r="N71" i="1"/>
  <c r="M71" i="1"/>
  <c r="P69" i="1"/>
  <c r="N69" i="1"/>
  <c r="M69" i="1"/>
  <c r="P68" i="1"/>
  <c r="N68" i="1"/>
  <c r="M68" i="1"/>
  <c r="P67" i="1"/>
  <c r="N67" i="1"/>
  <c r="M67" i="1"/>
  <c r="P65" i="1"/>
  <c r="N65" i="1"/>
  <c r="M65" i="1"/>
  <c r="P64" i="1"/>
  <c r="N64" i="1"/>
  <c r="M64" i="1"/>
  <c r="P63" i="1"/>
  <c r="N63" i="1"/>
  <c r="M63" i="1"/>
  <c r="P61" i="1"/>
  <c r="N61" i="1"/>
  <c r="M61" i="1"/>
  <c r="P60" i="1"/>
  <c r="N60" i="1"/>
  <c r="M60" i="1"/>
  <c r="P59" i="1"/>
  <c r="N59" i="1"/>
  <c r="M59" i="1"/>
  <c r="P49" i="1"/>
  <c r="N49" i="1"/>
  <c r="M49" i="1"/>
  <c r="O48" i="1"/>
  <c r="Q48" i="1" s="1"/>
  <c r="O47" i="1"/>
  <c r="Q47" i="1" s="1"/>
  <c r="O46" i="1"/>
  <c r="P45" i="1"/>
  <c r="N45" i="1"/>
  <c r="M45" i="1"/>
  <c r="O44" i="1"/>
  <c r="Q44" i="1" s="1"/>
  <c r="O43" i="1"/>
  <c r="Q43" i="1" s="1"/>
  <c r="O42" i="1"/>
  <c r="P41" i="1"/>
  <c r="N41" i="1"/>
  <c r="M41" i="1"/>
  <c r="O40" i="1"/>
  <c r="Q40" i="1" s="1"/>
  <c r="O39" i="1"/>
  <c r="Q39" i="1" s="1"/>
  <c r="O38" i="1"/>
  <c r="Q38" i="1" s="1"/>
  <c r="P37" i="1"/>
  <c r="N37" i="1"/>
  <c r="M37" i="1"/>
  <c r="O36" i="1"/>
  <c r="Q36" i="1" s="1"/>
  <c r="O35" i="1"/>
  <c r="Q35" i="1" s="1"/>
  <c r="O34" i="1"/>
  <c r="Q34" i="1" s="1"/>
  <c r="P24" i="1"/>
  <c r="N24" i="1"/>
  <c r="M24" i="1"/>
  <c r="O23" i="1"/>
  <c r="Q23" i="1" s="1"/>
  <c r="O22" i="1"/>
  <c r="Q22" i="1" s="1"/>
  <c r="O21" i="1"/>
  <c r="P20" i="1"/>
  <c r="N20" i="1"/>
  <c r="M20" i="1"/>
  <c r="O19" i="1"/>
  <c r="Q19" i="1" s="1"/>
  <c r="O18" i="1"/>
  <c r="Q18" i="1" s="1"/>
  <c r="O17" i="1"/>
  <c r="Q17" i="1" s="1"/>
  <c r="P16" i="1"/>
  <c r="N16" i="1"/>
  <c r="M16" i="1"/>
  <c r="O15" i="1"/>
  <c r="Q15" i="1" s="1"/>
  <c r="O14" i="1"/>
  <c r="Q14" i="1" s="1"/>
  <c r="O13" i="1"/>
  <c r="Q13" i="1" s="1"/>
  <c r="P12" i="1"/>
  <c r="N12" i="1"/>
  <c r="M12" i="1"/>
  <c r="O11" i="1"/>
  <c r="Q11" i="1" s="1"/>
  <c r="O10" i="1"/>
  <c r="Q10" i="1" s="1"/>
  <c r="O9" i="1"/>
  <c r="Q9" i="1" s="1"/>
  <c r="P223" i="13"/>
  <c r="N223" i="13"/>
  <c r="M223" i="13"/>
  <c r="P222" i="13"/>
  <c r="N222" i="13"/>
  <c r="M222" i="13"/>
  <c r="P221" i="13"/>
  <c r="N221" i="13"/>
  <c r="M221" i="13"/>
  <c r="P219" i="13"/>
  <c r="N219" i="13"/>
  <c r="M219" i="13"/>
  <c r="P218" i="13"/>
  <c r="N218" i="13"/>
  <c r="M218" i="13"/>
  <c r="P217" i="13"/>
  <c r="N217" i="13"/>
  <c r="M217" i="13"/>
  <c r="P215" i="13"/>
  <c r="N215" i="13"/>
  <c r="M215" i="13"/>
  <c r="P214" i="13"/>
  <c r="N214" i="13"/>
  <c r="M214" i="13"/>
  <c r="P213" i="13"/>
  <c r="N213" i="13"/>
  <c r="M213" i="13"/>
  <c r="P211" i="13"/>
  <c r="N211" i="13"/>
  <c r="M211" i="13"/>
  <c r="P210" i="13"/>
  <c r="N210" i="13"/>
  <c r="M210" i="13"/>
  <c r="P209" i="13"/>
  <c r="N209" i="13"/>
  <c r="M209" i="13"/>
  <c r="P199" i="13"/>
  <c r="N199" i="13"/>
  <c r="M199" i="13"/>
  <c r="O198" i="13"/>
  <c r="Q198" i="13" s="1"/>
  <c r="O197" i="13"/>
  <c r="Q197" i="13" s="1"/>
  <c r="O196" i="13"/>
  <c r="P195" i="13"/>
  <c r="N195" i="13"/>
  <c r="M195" i="13"/>
  <c r="O194" i="13"/>
  <c r="Q194" i="13" s="1"/>
  <c r="O193" i="13"/>
  <c r="Q193" i="13" s="1"/>
  <c r="O192" i="13"/>
  <c r="Q192" i="13" s="1"/>
  <c r="P191" i="13"/>
  <c r="N191" i="13"/>
  <c r="M191" i="13"/>
  <c r="O190" i="13"/>
  <c r="Q190" i="13" s="1"/>
  <c r="O189" i="13"/>
  <c r="Q189" i="13" s="1"/>
  <c r="O188" i="13"/>
  <c r="P187" i="13"/>
  <c r="N187" i="13"/>
  <c r="M187" i="13"/>
  <c r="O186" i="13"/>
  <c r="Q186" i="13" s="1"/>
  <c r="O185" i="13"/>
  <c r="Q185" i="13" s="1"/>
  <c r="O184" i="13"/>
  <c r="P174" i="13"/>
  <c r="N174" i="13"/>
  <c r="M174" i="13"/>
  <c r="O173" i="13"/>
  <c r="Q173" i="13" s="1"/>
  <c r="O172" i="13"/>
  <c r="Q172" i="13" s="1"/>
  <c r="O171" i="13"/>
  <c r="P170" i="13"/>
  <c r="N170" i="13"/>
  <c r="M170" i="13"/>
  <c r="O169" i="13"/>
  <c r="Q169" i="13" s="1"/>
  <c r="O168" i="13"/>
  <c r="Q168" i="13" s="1"/>
  <c r="O167" i="13"/>
  <c r="Q167" i="13" s="1"/>
  <c r="P166" i="13"/>
  <c r="N166" i="13"/>
  <c r="M166" i="13"/>
  <c r="O165" i="13"/>
  <c r="Q165" i="13" s="1"/>
  <c r="O164" i="13"/>
  <c r="Q164" i="13" s="1"/>
  <c r="O163" i="13"/>
  <c r="Q163" i="13" s="1"/>
  <c r="P162" i="13"/>
  <c r="N162" i="13"/>
  <c r="M162" i="13"/>
  <c r="O161" i="13"/>
  <c r="Q161" i="13" s="1"/>
  <c r="O160" i="13"/>
  <c r="O159" i="13"/>
  <c r="Q159" i="13" s="1"/>
  <c r="P148" i="13"/>
  <c r="N148" i="13"/>
  <c r="M148" i="13"/>
  <c r="P147" i="13"/>
  <c r="N147" i="13"/>
  <c r="M147" i="13"/>
  <c r="P146" i="13"/>
  <c r="N146" i="13"/>
  <c r="M146" i="13"/>
  <c r="P144" i="13"/>
  <c r="N144" i="13"/>
  <c r="M144" i="13"/>
  <c r="P143" i="13"/>
  <c r="N143" i="13"/>
  <c r="M143" i="13"/>
  <c r="P142" i="13"/>
  <c r="N142" i="13"/>
  <c r="M142" i="13"/>
  <c r="P140" i="13"/>
  <c r="N140" i="13"/>
  <c r="M140" i="13"/>
  <c r="P139" i="13"/>
  <c r="N139" i="13"/>
  <c r="M139" i="13"/>
  <c r="P138" i="13"/>
  <c r="N138" i="13"/>
  <c r="M138" i="13"/>
  <c r="P136" i="13"/>
  <c r="N136" i="13"/>
  <c r="M136" i="13"/>
  <c r="P135" i="13"/>
  <c r="N135" i="13"/>
  <c r="M135" i="13"/>
  <c r="P134" i="13"/>
  <c r="N134" i="13"/>
  <c r="M134" i="13"/>
  <c r="P124" i="13"/>
  <c r="N124" i="13"/>
  <c r="M124" i="13"/>
  <c r="O123" i="13"/>
  <c r="O122" i="13"/>
  <c r="O121" i="13"/>
  <c r="P120" i="13"/>
  <c r="N120" i="13"/>
  <c r="M120" i="13"/>
  <c r="O119" i="13"/>
  <c r="Q119" i="13" s="1"/>
  <c r="O118" i="13"/>
  <c r="Q118" i="13" s="1"/>
  <c r="O117" i="13"/>
  <c r="P116" i="13"/>
  <c r="N116" i="13"/>
  <c r="M116" i="13"/>
  <c r="O115" i="13"/>
  <c r="Q115" i="13" s="1"/>
  <c r="O114" i="13"/>
  <c r="Q114" i="13" s="1"/>
  <c r="O113" i="13"/>
  <c r="P112" i="13"/>
  <c r="N112" i="13"/>
  <c r="M112" i="13"/>
  <c r="O111" i="13"/>
  <c r="Q111" i="13" s="1"/>
  <c r="O110" i="13"/>
  <c r="Q110" i="13" s="1"/>
  <c r="O109" i="13"/>
  <c r="Q109" i="13" s="1"/>
  <c r="P99" i="13"/>
  <c r="N99" i="13"/>
  <c r="M99" i="13"/>
  <c r="O98" i="13"/>
  <c r="O97" i="13"/>
  <c r="O96" i="13"/>
  <c r="P95" i="13"/>
  <c r="N95" i="13"/>
  <c r="M95" i="13"/>
  <c r="O94" i="13"/>
  <c r="Q94" i="13" s="1"/>
  <c r="O93" i="13"/>
  <c r="Q93" i="13" s="1"/>
  <c r="O92" i="13"/>
  <c r="P91" i="13"/>
  <c r="N91" i="13"/>
  <c r="M91" i="13"/>
  <c r="O90" i="13"/>
  <c r="Q90" i="13" s="1"/>
  <c r="O89" i="13"/>
  <c r="Q89" i="13" s="1"/>
  <c r="O88" i="13"/>
  <c r="Q88" i="13" s="1"/>
  <c r="P87" i="13"/>
  <c r="N87" i="13"/>
  <c r="M87" i="13"/>
  <c r="O86" i="13"/>
  <c r="Q86" i="13" s="1"/>
  <c r="O85" i="13"/>
  <c r="Q85" i="13" s="1"/>
  <c r="O84" i="13"/>
  <c r="Q84" i="13" s="1"/>
  <c r="P73" i="13"/>
  <c r="N73" i="13"/>
  <c r="M73" i="13"/>
  <c r="P72" i="13"/>
  <c r="N72" i="13"/>
  <c r="M72" i="13"/>
  <c r="P71" i="13"/>
  <c r="N71" i="13"/>
  <c r="M71" i="13"/>
  <c r="P69" i="13"/>
  <c r="N69" i="13"/>
  <c r="M69" i="13"/>
  <c r="P68" i="13"/>
  <c r="N68" i="13"/>
  <c r="M68" i="13"/>
  <c r="P67" i="13"/>
  <c r="N67" i="13"/>
  <c r="M67" i="13"/>
  <c r="P65" i="13"/>
  <c r="N65" i="13"/>
  <c r="M65" i="13"/>
  <c r="P64" i="13"/>
  <c r="N64" i="13"/>
  <c r="M64" i="13"/>
  <c r="P63" i="13"/>
  <c r="N63" i="13"/>
  <c r="M63" i="13"/>
  <c r="P61" i="13"/>
  <c r="N61" i="13"/>
  <c r="M61" i="13"/>
  <c r="P60" i="13"/>
  <c r="N60" i="13"/>
  <c r="M60" i="13"/>
  <c r="P59" i="13"/>
  <c r="N59" i="13"/>
  <c r="M59" i="13"/>
  <c r="P49" i="13"/>
  <c r="N49" i="13"/>
  <c r="M49" i="13"/>
  <c r="O48" i="13"/>
  <c r="Q48" i="13" s="1"/>
  <c r="O47" i="13"/>
  <c r="Q47" i="13" s="1"/>
  <c r="O46" i="13"/>
  <c r="P45" i="13"/>
  <c r="N45" i="13"/>
  <c r="M45" i="13"/>
  <c r="O44" i="13"/>
  <c r="O43" i="13"/>
  <c r="Q43" i="13" s="1"/>
  <c r="O42" i="13"/>
  <c r="Q42" i="13" s="1"/>
  <c r="P41" i="13"/>
  <c r="N41" i="13"/>
  <c r="M41" i="13"/>
  <c r="O40" i="13"/>
  <c r="Q40" i="13" s="1"/>
  <c r="O39" i="13"/>
  <c r="Q39" i="13" s="1"/>
  <c r="O38" i="13"/>
  <c r="P37" i="13"/>
  <c r="N37" i="13"/>
  <c r="M37" i="13"/>
  <c r="O36" i="13"/>
  <c r="Q36" i="13" s="1"/>
  <c r="O35" i="13"/>
  <c r="Q35" i="13" s="1"/>
  <c r="O34" i="13"/>
  <c r="Q34" i="13" s="1"/>
  <c r="P24" i="13"/>
  <c r="N24" i="13"/>
  <c r="M24" i="13"/>
  <c r="O23" i="13"/>
  <c r="Q23" i="13" s="1"/>
  <c r="O22" i="13"/>
  <c r="Q22" i="13" s="1"/>
  <c r="O21" i="13"/>
  <c r="P20" i="13"/>
  <c r="N20" i="13"/>
  <c r="M20" i="13"/>
  <c r="O19" i="13"/>
  <c r="Q19" i="13" s="1"/>
  <c r="O18" i="13"/>
  <c r="Q18" i="13" s="1"/>
  <c r="O17" i="13"/>
  <c r="Q17" i="13" s="1"/>
  <c r="P16" i="13"/>
  <c r="N16" i="13"/>
  <c r="M16" i="13"/>
  <c r="O15" i="13"/>
  <c r="Q15" i="13" s="1"/>
  <c r="O14" i="13"/>
  <c r="Q14" i="13" s="1"/>
  <c r="O13" i="13"/>
  <c r="P12" i="13"/>
  <c r="N12" i="13"/>
  <c r="M12" i="13"/>
  <c r="O11" i="13"/>
  <c r="Q11" i="13" s="1"/>
  <c r="O10" i="13"/>
  <c r="O9" i="13"/>
  <c r="Q9" i="13" s="1"/>
  <c r="P223" i="14"/>
  <c r="N223" i="14"/>
  <c r="M223" i="14"/>
  <c r="P222" i="14"/>
  <c r="N222" i="14"/>
  <c r="M222" i="14"/>
  <c r="P221" i="14"/>
  <c r="N221" i="14"/>
  <c r="M221" i="14"/>
  <c r="P219" i="14"/>
  <c r="N219" i="14"/>
  <c r="M219" i="14"/>
  <c r="P218" i="14"/>
  <c r="N218" i="14"/>
  <c r="M218" i="14"/>
  <c r="P217" i="14"/>
  <c r="N217" i="14"/>
  <c r="M217" i="14"/>
  <c r="P215" i="14"/>
  <c r="N215" i="14"/>
  <c r="M215" i="14"/>
  <c r="P214" i="14"/>
  <c r="N214" i="14"/>
  <c r="M214" i="14"/>
  <c r="P213" i="14"/>
  <c r="N213" i="14"/>
  <c r="M213" i="14"/>
  <c r="P211" i="14"/>
  <c r="N211" i="14"/>
  <c r="M211" i="14"/>
  <c r="P210" i="14"/>
  <c r="N210" i="14"/>
  <c r="M210" i="14"/>
  <c r="P209" i="14"/>
  <c r="N209" i="14"/>
  <c r="M209" i="14"/>
  <c r="P199" i="14"/>
  <c r="N199" i="14"/>
  <c r="M199" i="14"/>
  <c r="O198" i="14"/>
  <c r="Q198" i="14" s="1"/>
  <c r="O197" i="14"/>
  <c r="Q197" i="14" s="1"/>
  <c r="O196" i="14"/>
  <c r="P195" i="14"/>
  <c r="N195" i="14"/>
  <c r="M195" i="14"/>
  <c r="O194" i="14"/>
  <c r="Q194" i="14" s="1"/>
  <c r="O193" i="14"/>
  <c r="Q193" i="14" s="1"/>
  <c r="O192" i="14"/>
  <c r="P191" i="14"/>
  <c r="N191" i="14"/>
  <c r="M191" i="14"/>
  <c r="O190" i="14"/>
  <c r="Q190" i="14" s="1"/>
  <c r="O189" i="14"/>
  <c r="Q189" i="14" s="1"/>
  <c r="O188" i="14"/>
  <c r="Q188" i="14" s="1"/>
  <c r="P187" i="14"/>
  <c r="N187" i="14"/>
  <c r="M187" i="14"/>
  <c r="O186" i="14"/>
  <c r="Q186" i="14" s="1"/>
  <c r="O185" i="14"/>
  <c r="Q185" i="14" s="1"/>
  <c r="O184" i="14"/>
  <c r="P174" i="14"/>
  <c r="N174" i="14"/>
  <c r="M174" i="14"/>
  <c r="O173" i="14"/>
  <c r="Q173" i="14" s="1"/>
  <c r="O172" i="14"/>
  <c r="Q172" i="14" s="1"/>
  <c r="O171" i="14"/>
  <c r="P170" i="14"/>
  <c r="N170" i="14"/>
  <c r="M170" i="14"/>
  <c r="O169" i="14"/>
  <c r="Q169" i="14" s="1"/>
  <c r="O168" i="14"/>
  <c r="Q168" i="14" s="1"/>
  <c r="O167" i="14"/>
  <c r="Q167" i="14" s="1"/>
  <c r="P166" i="14"/>
  <c r="N166" i="14"/>
  <c r="M166" i="14"/>
  <c r="O165" i="14"/>
  <c r="Q165" i="14" s="1"/>
  <c r="O164" i="14"/>
  <c r="Q164" i="14" s="1"/>
  <c r="O163" i="14"/>
  <c r="Q163" i="14" s="1"/>
  <c r="P162" i="14"/>
  <c r="N162" i="14"/>
  <c r="M162" i="14"/>
  <c r="O161" i="14"/>
  <c r="Q161" i="14" s="1"/>
  <c r="O160" i="14"/>
  <c r="Q160" i="14" s="1"/>
  <c r="O159" i="14"/>
  <c r="P148" i="14"/>
  <c r="N148" i="14"/>
  <c r="M148" i="14"/>
  <c r="P147" i="14"/>
  <c r="N147" i="14"/>
  <c r="M147" i="14"/>
  <c r="P146" i="14"/>
  <c r="N146" i="14"/>
  <c r="M146" i="14"/>
  <c r="P144" i="14"/>
  <c r="N144" i="14"/>
  <c r="M144" i="14"/>
  <c r="P143" i="14"/>
  <c r="N143" i="14"/>
  <c r="M143" i="14"/>
  <c r="P142" i="14"/>
  <c r="N142" i="14"/>
  <c r="M142" i="14"/>
  <c r="P140" i="14"/>
  <c r="N140" i="14"/>
  <c r="M140" i="14"/>
  <c r="P139" i="14"/>
  <c r="N139" i="14"/>
  <c r="M139" i="14"/>
  <c r="P138" i="14"/>
  <c r="N138" i="14"/>
  <c r="M138" i="14"/>
  <c r="P136" i="14"/>
  <c r="N136" i="14"/>
  <c r="M136" i="14"/>
  <c r="P135" i="14"/>
  <c r="N135" i="14"/>
  <c r="M135" i="14"/>
  <c r="P134" i="14"/>
  <c r="N134" i="14"/>
  <c r="M134" i="14"/>
  <c r="P124" i="14"/>
  <c r="N124" i="14"/>
  <c r="M124" i="14"/>
  <c r="O123" i="14"/>
  <c r="O122" i="14"/>
  <c r="O121" i="14"/>
  <c r="P120" i="14"/>
  <c r="N120" i="14"/>
  <c r="M120" i="14"/>
  <c r="O119" i="14"/>
  <c r="O118" i="14"/>
  <c r="Q118" i="14" s="1"/>
  <c r="O117" i="14"/>
  <c r="Q117" i="14" s="1"/>
  <c r="P116" i="14"/>
  <c r="N116" i="14"/>
  <c r="M116" i="14"/>
  <c r="O115" i="14"/>
  <c r="Q115" i="14" s="1"/>
  <c r="O114" i="14"/>
  <c r="Q114" i="14" s="1"/>
  <c r="O113" i="14"/>
  <c r="P112" i="14"/>
  <c r="N112" i="14"/>
  <c r="M112" i="14"/>
  <c r="O111" i="14"/>
  <c r="Q111" i="14" s="1"/>
  <c r="O110" i="14"/>
  <c r="Q110" i="14" s="1"/>
  <c r="O109" i="14"/>
  <c r="Q109" i="14" s="1"/>
  <c r="P99" i="14"/>
  <c r="N99" i="14"/>
  <c r="M99" i="14"/>
  <c r="O98" i="14"/>
  <c r="O97" i="14"/>
  <c r="O96" i="14"/>
  <c r="P95" i="14"/>
  <c r="N95" i="14"/>
  <c r="M95" i="14"/>
  <c r="O94" i="14"/>
  <c r="Q94" i="14" s="1"/>
  <c r="O93" i="14"/>
  <c r="Q93" i="14" s="1"/>
  <c r="O92" i="14"/>
  <c r="Q92" i="14" s="1"/>
  <c r="P91" i="14"/>
  <c r="N91" i="14"/>
  <c r="M91" i="14"/>
  <c r="O90" i="14"/>
  <c r="O89" i="14"/>
  <c r="Q89" i="14" s="1"/>
  <c r="O88" i="14"/>
  <c r="Q88" i="14" s="1"/>
  <c r="P87" i="14"/>
  <c r="N87" i="14"/>
  <c r="M87" i="14"/>
  <c r="O86" i="14"/>
  <c r="Q86" i="14" s="1"/>
  <c r="O85" i="14"/>
  <c r="Q85" i="14" s="1"/>
  <c r="O84" i="14"/>
  <c r="P73" i="14"/>
  <c r="N73" i="14"/>
  <c r="M73" i="14"/>
  <c r="P72" i="14"/>
  <c r="N72" i="14"/>
  <c r="M72" i="14"/>
  <c r="P71" i="14"/>
  <c r="N71" i="14"/>
  <c r="M71" i="14"/>
  <c r="P69" i="14"/>
  <c r="N69" i="14"/>
  <c r="M69" i="14"/>
  <c r="P68" i="14"/>
  <c r="N68" i="14"/>
  <c r="M68" i="14"/>
  <c r="P67" i="14"/>
  <c r="N67" i="14"/>
  <c r="M67" i="14"/>
  <c r="P65" i="14"/>
  <c r="N65" i="14"/>
  <c r="M65" i="14"/>
  <c r="P64" i="14"/>
  <c r="N64" i="14"/>
  <c r="M64" i="14"/>
  <c r="P63" i="14"/>
  <c r="N63" i="14"/>
  <c r="M63" i="14"/>
  <c r="P61" i="14"/>
  <c r="N61" i="14"/>
  <c r="M61" i="14"/>
  <c r="P60" i="14"/>
  <c r="N60" i="14"/>
  <c r="M60" i="14"/>
  <c r="P59" i="14"/>
  <c r="N59" i="14"/>
  <c r="M59" i="14"/>
  <c r="P49" i="14"/>
  <c r="N49" i="14"/>
  <c r="M49" i="14"/>
  <c r="O48" i="14"/>
  <c r="Q48" i="14" s="1"/>
  <c r="O47" i="14"/>
  <c r="Q47" i="14" s="1"/>
  <c r="O46" i="14"/>
  <c r="P45" i="14"/>
  <c r="N45" i="14"/>
  <c r="M45" i="14"/>
  <c r="O44" i="14"/>
  <c r="Q44" i="14" s="1"/>
  <c r="O43" i="14"/>
  <c r="Q43" i="14" s="1"/>
  <c r="O42" i="14"/>
  <c r="P41" i="14"/>
  <c r="N41" i="14"/>
  <c r="M41" i="14"/>
  <c r="O40" i="14"/>
  <c r="Q40" i="14" s="1"/>
  <c r="O39" i="14"/>
  <c r="O38" i="14"/>
  <c r="Q38" i="14" s="1"/>
  <c r="P37" i="14"/>
  <c r="N37" i="14"/>
  <c r="M37" i="14"/>
  <c r="O36" i="14"/>
  <c r="Q36" i="14" s="1"/>
  <c r="O35" i="14"/>
  <c r="Q35" i="14" s="1"/>
  <c r="O34" i="14"/>
  <c r="P24" i="14"/>
  <c r="N24" i="14"/>
  <c r="M24" i="14"/>
  <c r="O23" i="14"/>
  <c r="Q23" i="14" s="1"/>
  <c r="O22" i="14"/>
  <c r="Q22" i="14" s="1"/>
  <c r="O21" i="14"/>
  <c r="P20" i="14"/>
  <c r="N20" i="14"/>
  <c r="M20" i="14"/>
  <c r="O19" i="14"/>
  <c r="O18" i="14"/>
  <c r="Q18" i="14" s="1"/>
  <c r="O17" i="14"/>
  <c r="Q17" i="14" s="1"/>
  <c r="P16" i="14"/>
  <c r="N16" i="14"/>
  <c r="M16" i="14"/>
  <c r="O15" i="14"/>
  <c r="Q15" i="14" s="1"/>
  <c r="O14" i="14"/>
  <c r="Q14" i="14" s="1"/>
  <c r="O13" i="14"/>
  <c r="P12" i="14"/>
  <c r="N12" i="14"/>
  <c r="M12" i="14"/>
  <c r="O11" i="14"/>
  <c r="O10" i="14"/>
  <c r="Q10" i="14" s="1"/>
  <c r="O9" i="14"/>
  <c r="Q9" i="14" s="1"/>
  <c r="P223" i="15"/>
  <c r="N223" i="15"/>
  <c r="M223" i="15"/>
  <c r="P222" i="15"/>
  <c r="N222" i="15"/>
  <c r="M222" i="15"/>
  <c r="P221" i="15"/>
  <c r="N221" i="15"/>
  <c r="M221" i="15"/>
  <c r="P219" i="15"/>
  <c r="N219" i="15"/>
  <c r="M219" i="15"/>
  <c r="P218" i="15"/>
  <c r="N218" i="15"/>
  <c r="M218" i="15"/>
  <c r="P217" i="15"/>
  <c r="N217" i="15"/>
  <c r="M217" i="15"/>
  <c r="P215" i="15"/>
  <c r="N215" i="15"/>
  <c r="M215" i="15"/>
  <c r="P214" i="15"/>
  <c r="N214" i="15"/>
  <c r="M214" i="15"/>
  <c r="P213" i="15"/>
  <c r="N213" i="15"/>
  <c r="M213" i="15"/>
  <c r="P211" i="15"/>
  <c r="N211" i="15"/>
  <c r="M211" i="15"/>
  <c r="P210" i="15"/>
  <c r="N210" i="15"/>
  <c r="M210" i="15"/>
  <c r="P209" i="15"/>
  <c r="N209" i="15"/>
  <c r="M209" i="15"/>
  <c r="P199" i="15"/>
  <c r="N199" i="15"/>
  <c r="M199" i="15"/>
  <c r="O198" i="15"/>
  <c r="Q198" i="15" s="1"/>
  <c r="O197" i="15"/>
  <c r="Q197" i="15" s="1"/>
  <c r="O196" i="15"/>
  <c r="P195" i="15"/>
  <c r="N195" i="15"/>
  <c r="M195" i="15"/>
  <c r="O194" i="15"/>
  <c r="Q194" i="15" s="1"/>
  <c r="O193" i="15"/>
  <c r="Q193" i="15" s="1"/>
  <c r="O192" i="15"/>
  <c r="P191" i="15"/>
  <c r="N191" i="15"/>
  <c r="M191" i="15"/>
  <c r="O190" i="15"/>
  <c r="Q190" i="15" s="1"/>
  <c r="O189" i="15"/>
  <c r="Q189" i="15" s="1"/>
  <c r="O188" i="15"/>
  <c r="P187" i="15"/>
  <c r="N187" i="15"/>
  <c r="M187" i="15"/>
  <c r="O186" i="15"/>
  <c r="Q186" i="15" s="1"/>
  <c r="O185" i="15"/>
  <c r="Q185" i="15" s="1"/>
  <c r="O184" i="15"/>
  <c r="Q184" i="15" s="1"/>
  <c r="P174" i="15"/>
  <c r="N174" i="15"/>
  <c r="M174" i="15"/>
  <c r="O173" i="15"/>
  <c r="O172" i="15"/>
  <c r="Q172" i="15" s="1"/>
  <c r="O171" i="15"/>
  <c r="P170" i="15"/>
  <c r="N170" i="15"/>
  <c r="M170" i="15"/>
  <c r="O169" i="15"/>
  <c r="Q169" i="15" s="1"/>
  <c r="O168" i="15"/>
  <c r="Q168" i="15" s="1"/>
  <c r="O167" i="15"/>
  <c r="P166" i="15"/>
  <c r="N166" i="15"/>
  <c r="M166" i="15"/>
  <c r="O165" i="15"/>
  <c r="Q165" i="15" s="1"/>
  <c r="O164" i="15"/>
  <c r="Q164" i="15" s="1"/>
  <c r="O163" i="15"/>
  <c r="P162" i="15"/>
  <c r="N162" i="15"/>
  <c r="M162" i="15"/>
  <c r="O161" i="15"/>
  <c r="Q161" i="15" s="1"/>
  <c r="O160" i="15"/>
  <c r="Q160" i="15" s="1"/>
  <c r="O159" i="15"/>
  <c r="P148" i="15"/>
  <c r="N148" i="15"/>
  <c r="M148" i="15"/>
  <c r="P147" i="15"/>
  <c r="N147" i="15"/>
  <c r="M147" i="15"/>
  <c r="P146" i="15"/>
  <c r="N146" i="15"/>
  <c r="M146" i="15"/>
  <c r="P144" i="15"/>
  <c r="N144" i="15"/>
  <c r="M144" i="15"/>
  <c r="P143" i="15"/>
  <c r="N143" i="15"/>
  <c r="M143" i="15"/>
  <c r="P142" i="15"/>
  <c r="N142" i="15"/>
  <c r="M142" i="15"/>
  <c r="P140" i="15"/>
  <c r="N140" i="15"/>
  <c r="M140" i="15"/>
  <c r="P139" i="15"/>
  <c r="N139" i="15"/>
  <c r="M139" i="15"/>
  <c r="P138" i="15"/>
  <c r="N138" i="15"/>
  <c r="M138" i="15"/>
  <c r="P136" i="15"/>
  <c r="N136" i="15"/>
  <c r="M136" i="15"/>
  <c r="P135" i="15"/>
  <c r="N135" i="15"/>
  <c r="M135" i="15"/>
  <c r="P134" i="15"/>
  <c r="N134" i="15"/>
  <c r="M134" i="15"/>
  <c r="P124" i="15"/>
  <c r="N124" i="15"/>
  <c r="M124" i="15"/>
  <c r="O123" i="15"/>
  <c r="O122" i="15"/>
  <c r="O121" i="15"/>
  <c r="P120" i="15"/>
  <c r="N120" i="15"/>
  <c r="M120" i="15"/>
  <c r="O119" i="15"/>
  <c r="Q119" i="15" s="1"/>
  <c r="O118" i="15"/>
  <c r="Q118" i="15" s="1"/>
  <c r="O117" i="15"/>
  <c r="P116" i="15"/>
  <c r="N116" i="15"/>
  <c r="M116" i="15"/>
  <c r="O115" i="15"/>
  <c r="Q115" i="15" s="1"/>
  <c r="O114" i="15"/>
  <c r="Q114" i="15" s="1"/>
  <c r="O113" i="15"/>
  <c r="P112" i="15"/>
  <c r="N112" i="15"/>
  <c r="M112" i="15"/>
  <c r="O111" i="15"/>
  <c r="Q111" i="15" s="1"/>
  <c r="O110" i="15"/>
  <c r="Q110" i="15" s="1"/>
  <c r="O109" i="15"/>
  <c r="Q109" i="15" s="1"/>
  <c r="P99" i="15"/>
  <c r="N99" i="15"/>
  <c r="M99" i="15"/>
  <c r="O98" i="15"/>
  <c r="O97" i="15"/>
  <c r="O96" i="15"/>
  <c r="P95" i="15"/>
  <c r="N95" i="15"/>
  <c r="M95" i="15"/>
  <c r="O94" i="15"/>
  <c r="Q94" i="15" s="1"/>
  <c r="O93" i="15"/>
  <c r="Q93" i="15" s="1"/>
  <c r="O92" i="15"/>
  <c r="P91" i="15"/>
  <c r="N91" i="15"/>
  <c r="M91" i="15"/>
  <c r="O90" i="15"/>
  <c r="Q90" i="15" s="1"/>
  <c r="O89" i="15"/>
  <c r="Q89" i="15" s="1"/>
  <c r="O88" i="15"/>
  <c r="P87" i="15"/>
  <c r="N87" i="15"/>
  <c r="M87" i="15"/>
  <c r="O86" i="15"/>
  <c r="Q86" i="15" s="1"/>
  <c r="O85" i="15"/>
  <c r="Q85" i="15" s="1"/>
  <c r="O84" i="15"/>
  <c r="Q84" i="15" s="1"/>
  <c r="P73" i="15"/>
  <c r="N73" i="15"/>
  <c r="M73" i="15"/>
  <c r="P72" i="15"/>
  <c r="N72" i="15"/>
  <c r="M72" i="15"/>
  <c r="P71" i="15"/>
  <c r="N71" i="15"/>
  <c r="M71" i="15"/>
  <c r="P69" i="15"/>
  <c r="N69" i="15"/>
  <c r="M69" i="15"/>
  <c r="O69" i="15" s="1"/>
  <c r="P68" i="15"/>
  <c r="N68" i="15"/>
  <c r="M68" i="15"/>
  <c r="P67" i="15"/>
  <c r="N67" i="15"/>
  <c r="M67" i="15"/>
  <c r="P65" i="15"/>
  <c r="N65" i="15"/>
  <c r="M65" i="15"/>
  <c r="P64" i="15"/>
  <c r="N64" i="15"/>
  <c r="M64" i="15"/>
  <c r="P63" i="15"/>
  <c r="N63" i="15"/>
  <c r="M63" i="15"/>
  <c r="P61" i="15"/>
  <c r="N61" i="15"/>
  <c r="M61" i="15"/>
  <c r="P60" i="15"/>
  <c r="N60" i="15"/>
  <c r="M60" i="15"/>
  <c r="P59" i="15"/>
  <c r="N59" i="15"/>
  <c r="M59" i="15"/>
  <c r="P49" i="15"/>
  <c r="N49" i="15"/>
  <c r="M49" i="15"/>
  <c r="O48" i="15"/>
  <c r="Q48" i="15" s="1"/>
  <c r="O47" i="15"/>
  <c r="Q47" i="15" s="1"/>
  <c r="O46" i="15"/>
  <c r="P45" i="15"/>
  <c r="N45" i="15"/>
  <c r="M45" i="15"/>
  <c r="O44" i="15"/>
  <c r="Q44" i="15" s="1"/>
  <c r="O43" i="15"/>
  <c r="Q43" i="15" s="1"/>
  <c r="O42" i="15"/>
  <c r="Q42" i="15" s="1"/>
  <c r="P41" i="15"/>
  <c r="N41" i="15"/>
  <c r="M41" i="15"/>
  <c r="O40" i="15"/>
  <c r="Q40" i="15" s="1"/>
  <c r="O39" i="15"/>
  <c r="Q39" i="15" s="1"/>
  <c r="O38" i="15"/>
  <c r="P37" i="15"/>
  <c r="N37" i="15"/>
  <c r="M37" i="15"/>
  <c r="O36" i="15"/>
  <c r="Q36" i="15" s="1"/>
  <c r="O35" i="15"/>
  <c r="Q35" i="15" s="1"/>
  <c r="O34" i="15"/>
  <c r="P24" i="15"/>
  <c r="N24" i="15"/>
  <c r="M24" i="15"/>
  <c r="O23" i="15"/>
  <c r="Q23" i="15" s="1"/>
  <c r="O22" i="15"/>
  <c r="Q22" i="15" s="1"/>
  <c r="O21" i="15"/>
  <c r="P20" i="15"/>
  <c r="N20" i="15"/>
  <c r="M20" i="15"/>
  <c r="O19" i="15"/>
  <c r="Q19" i="15" s="1"/>
  <c r="O18" i="15"/>
  <c r="Q18" i="15" s="1"/>
  <c r="O17" i="15"/>
  <c r="P16" i="15"/>
  <c r="N16" i="15"/>
  <c r="M16" i="15"/>
  <c r="O15" i="15"/>
  <c r="Q15" i="15" s="1"/>
  <c r="O14" i="15"/>
  <c r="Q14" i="15" s="1"/>
  <c r="O13" i="15"/>
  <c r="Q13" i="15" s="1"/>
  <c r="P12" i="15"/>
  <c r="N12" i="15"/>
  <c r="M12" i="15"/>
  <c r="O11" i="15"/>
  <c r="Q11" i="15" s="1"/>
  <c r="O10" i="15"/>
  <c r="Q10" i="15" s="1"/>
  <c r="O9" i="15"/>
  <c r="P223" i="16"/>
  <c r="N223" i="16"/>
  <c r="M223" i="16"/>
  <c r="P222" i="16"/>
  <c r="N222" i="16"/>
  <c r="M222" i="16"/>
  <c r="P221" i="16"/>
  <c r="N221" i="16"/>
  <c r="M221" i="16"/>
  <c r="P219" i="16"/>
  <c r="N219" i="16"/>
  <c r="M219" i="16"/>
  <c r="P218" i="16"/>
  <c r="N218" i="16"/>
  <c r="M218" i="16"/>
  <c r="P217" i="16"/>
  <c r="N217" i="16"/>
  <c r="M217" i="16"/>
  <c r="P215" i="16"/>
  <c r="N215" i="16"/>
  <c r="M215" i="16"/>
  <c r="P214" i="16"/>
  <c r="N214" i="16"/>
  <c r="M214" i="16"/>
  <c r="O214" i="16" s="1"/>
  <c r="P213" i="16"/>
  <c r="N213" i="16"/>
  <c r="M213" i="16"/>
  <c r="P211" i="16"/>
  <c r="N211" i="16"/>
  <c r="M211" i="16"/>
  <c r="P210" i="16"/>
  <c r="N210" i="16"/>
  <c r="M210" i="16"/>
  <c r="P209" i="16"/>
  <c r="N209" i="16"/>
  <c r="M209" i="16"/>
  <c r="O209" i="16" s="1"/>
  <c r="P199" i="16"/>
  <c r="N199" i="16"/>
  <c r="M199" i="16"/>
  <c r="O198" i="16"/>
  <c r="Q198" i="16" s="1"/>
  <c r="O197" i="16"/>
  <c r="Q197" i="16" s="1"/>
  <c r="O196" i="16"/>
  <c r="P195" i="16"/>
  <c r="N195" i="16"/>
  <c r="M195" i="16"/>
  <c r="O194" i="16"/>
  <c r="Q194" i="16" s="1"/>
  <c r="O193" i="16"/>
  <c r="Q193" i="16" s="1"/>
  <c r="O192" i="16"/>
  <c r="Q192" i="16" s="1"/>
  <c r="P191" i="16"/>
  <c r="N191" i="16"/>
  <c r="M191" i="16"/>
  <c r="O190" i="16"/>
  <c r="Q190" i="16" s="1"/>
  <c r="O189" i="16"/>
  <c r="Q189" i="16" s="1"/>
  <c r="O188" i="16"/>
  <c r="Q188" i="16" s="1"/>
  <c r="P187" i="16"/>
  <c r="N187" i="16"/>
  <c r="M187" i="16"/>
  <c r="O186" i="16"/>
  <c r="Q186" i="16" s="1"/>
  <c r="O185" i="16"/>
  <c r="Q185" i="16" s="1"/>
  <c r="O184" i="16"/>
  <c r="Q184" i="16" s="1"/>
  <c r="P174" i="16"/>
  <c r="N174" i="16"/>
  <c r="M174" i="16"/>
  <c r="O173" i="16"/>
  <c r="Q173" i="16" s="1"/>
  <c r="O172" i="16"/>
  <c r="Q172" i="16" s="1"/>
  <c r="O171" i="16"/>
  <c r="P170" i="16"/>
  <c r="N170" i="16"/>
  <c r="M170" i="16"/>
  <c r="O169" i="16"/>
  <c r="Q169" i="16" s="1"/>
  <c r="O168" i="16"/>
  <c r="Q168" i="16" s="1"/>
  <c r="O167" i="16"/>
  <c r="Q167" i="16" s="1"/>
  <c r="P166" i="16"/>
  <c r="N166" i="16"/>
  <c r="M166" i="16"/>
  <c r="O165" i="16"/>
  <c r="Q165" i="16" s="1"/>
  <c r="O164" i="16"/>
  <c r="Q164" i="16" s="1"/>
  <c r="O163" i="16"/>
  <c r="Q163" i="16" s="1"/>
  <c r="P162" i="16"/>
  <c r="N162" i="16"/>
  <c r="M162" i="16"/>
  <c r="O161" i="16"/>
  <c r="Q161" i="16" s="1"/>
  <c r="O160" i="16"/>
  <c r="Q160" i="16" s="1"/>
  <c r="O159" i="16"/>
  <c r="Q159" i="16" s="1"/>
  <c r="P148" i="16"/>
  <c r="N148" i="16"/>
  <c r="M148" i="16"/>
  <c r="P147" i="16"/>
  <c r="N147" i="16"/>
  <c r="M147" i="16"/>
  <c r="P146" i="16"/>
  <c r="N146" i="16"/>
  <c r="M146" i="16"/>
  <c r="P144" i="16"/>
  <c r="N144" i="16"/>
  <c r="M144" i="16"/>
  <c r="P143" i="16"/>
  <c r="N143" i="16"/>
  <c r="M143" i="16"/>
  <c r="P142" i="16"/>
  <c r="N142" i="16"/>
  <c r="M142" i="16"/>
  <c r="P140" i="16"/>
  <c r="N140" i="16"/>
  <c r="M140" i="16"/>
  <c r="P139" i="16"/>
  <c r="N139" i="16"/>
  <c r="M139" i="16"/>
  <c r="P138" i="16"/>
  <c r="N138" i="16"/>
  <c r="M138" i="16"/>
  <c r="P136" i="16"/>
  <c r="N136" i="16"/>
  <c r="M136" i="16"/>
  <c r="P135" i="16"/>
  <c r="N135" i="16"/>
  <c r="M135" i="16"/>
  <c r="P134" i="16"/>
  <c r="N134" i="16"/>
  <c r="M134" i="16"/>
  <c r="P124" i="16"/>
  <c r="N124" i="16"/>
  <c r="M124" i="16"/>
  <c r="O123" i="16"/>
  <c r="O122" i="16"/>
  <c r="O121" i="16"/>
  <c r="P120" i="16"/>
  <c r="N120" i="16"/>
  <c r="M120" i="16"/>
  <c r="O119" i="16"/>
  <c r="Q119" i="16" s="1"/>
  <c r="O118" i="16"/>
  <c r="Q118" i="16" s="1"/>
  <c r="O117" i="16"/>
  <c r="Q117" i="16" s="1"/>
  <c r="P116" i="16"/>
  <c r="N116" i="16"/>
  <c r="M116" i="16"/>
  <c r="O115" i="16"/>
  <c r="Q115" i="16" s="1"/>
  <c r="O114" i="16"/>
  <c r="Q114" i="16" s="1"/>
  <c r="O113" i="16"/>
  <c r="Q113" i="16" s="1"/>
  <c r="P112" i="16"/>
  <c r="N112" i="16"/>
  <c r="M112" i="16"/>
  <c r="O111" i="16"/>
  <c r="Q111" i="16" s="1"/>
  <c r="O110" i="16"/>
  <c r="Q110" i="16" s="1"/>
  <c r="O109" i="16"/>
  <c r="Q109" i="16" s="1"/>
  <c r="P99" i="16"/>
  <c r="N99" i="16"/>
  <c r="M99" i="16"/>
  <c r="O98" i="16"/>
  <c r="O97" i="16"/>
  <c r="O96" i="16"/>
  <c r="P95" i="16"/>
  <c r="N95" i="16"/>
  <c r="M95" i="16"/>
  <c r="O94" i="16"/>
  <c r="Q94" i="16" s="1"/>
  <c r="O93" i="16"/>
  <c r="Q93" i="16" s="1"/>
  <c r="O92" i="16"/>
  <c r="Q92" i="16" s="1"/>
  <c r="P91" i="16"/>
  <c r="N91" i="16"/>
  <c r="M91" i="16"/>
  <c r="O90" i="16"/>
  <c r="Q90" i="16" s="1"/>
  <c r="O89" i="16"/>
  <c r="Q89" i="16" s="1"/>
  <c r="O88" i="16"/>
  <c r="Q88" i="16" s="1"/>
  <c r="P87" i="16"/>
  <c r="N87" i="16"/>
  <c r="M87" i="16"/>
  <c r="O86" i="16"/>
  <c r="Q86" i="16" s="1"/>
  <c r="O85" i="16"/>
  <c r="Q85" i="16" s="1"/>
  <c r="O84" i="16"/>
  <c r="Q84" i="16" s="1"/>
  <c r="P73" i="16"/>
  <c r="N73" i="16"/>
  <c r="M73" i="16"/>
  <c r="P72" i="16"/>
  <c r="N72" i="16"/>
  <c r="M72" i="16"/>
  <c r="P71" i="16"/>
  <c r="N71" i="16"/>
  <c r="M71" i="16"/>
  <c r="P69" i="16"/>
  <c r="N69" i="16"/>
  <c r="M69" i="16"/>
  <c r="P68" i="16"/>
  <c r="N68" i="16"/>
  <c r="M68" i="16"/>
  <c r="P67" i="16"/>
  <c r="N67" i="16"/>
  <c r="M67" i="16"/>
  <c r="P65" i="16"/>
  <c r="N65" i="16"/>
  <c r="M65" i="16"/>
  <c r="P64" i="16"/>
  <c r="N64" i="16"/>
  <c r="M64" i="16"/>
  <c r="P63" i="16"/>
  <c r="N63" i="16"/>
  <c r="M63" i="16"/>
  <c r="P61" i="16"/>
  <c r="N61" i="16"/>
  <c r="M61" i="16"/>
  <c r="P60" i="16"/>
  <c r="N60" i="16"/>
  <c r="M60" i="16"/>
  <c r="P59" i="16"/>
  <c r="N59" i="16"/>
  <c r="M59" i="16"/>
  <c r="P49" i="16"/>
  <c r="N49" i="16"/>
  <c r="M49" i="16"/>
  <c r="O48" i="16"/>
  <c r="Q48" i="16" s="1"/>
  <c r="O47" i="16"/>
  <c r="Q47" i="16" s="1"/>
  <c r="O46" i="16"/>
  <c r="P45" i="16"/>
  <c r="N45" i="16"/>
  <c r="M45" i="16"/>
  <c r="O44" i="16"/>
  <c r="Q44" i="16" s="1"/>
  <c r="O43" i="16"/>
  <c r="Q43" i="16" s="1"/>
  <c r="O42" i="16"/>
  <c r="P41" i="16"/>
  <c r="N41" i="16"/>
  <c r="M41" i="16"/>
  <c r="O40" i="16"/>
  <c r="Q40" i="16" s="1"/>
  <c r="O39" i="16"/>
  <c r="Q39" i="16" s="1"/>
  <c r="O38" i="16"/>
  <c r="Q38" i="16" s="1"/>
  <c r="P37" i="16"/>
  <c r="N37" i="16"/>
  <c r="M37" i="16"/>
  <c r="O36" i="16"/>
  <c r="Q36" i="16" s="1"/>
  <c r="O35" i="16"/>
  <c r="Q35" i="16" s="1"/>
  <c r="O34" i="16"/>
  <c r="Q34" i="16" s="1"/>
  <c r="P24" i="16"/>
  <c r="N24" i="16"/>
  <c r="M24" i="16"/>
  <c r="O23" i="16"/>
  <c r="Q23" i="16" s="1"/>
  <c r="O22" i="16"/>
  <c r="Q22" i="16" s="1"/>
  <c r="O21" i="16"/>
  <c r="P20" i="16"/>
  <c r="N20" i="16"/>
  <c r="M20" i="16"/>
  <c r="O19" i="16"/>
  <c r="Q19" i="16" s="1"/>
  <c r="O18" i="16"/>
  <c r="Q18" i="16" s="1"/>
  <c r="O17" i="16"/>
  <c r="Q17" i="16" s="1"/>
  <c r="P16" i="16"/>
  <c r="N16" i="16"/>
  <c r="M16" i="16"/>
  <c r="O15" i="16"/>
  <c r="Q15" i="16" s="1"/>
  <c r="O14" i="16"/>
  <c r="Q14" i="16" s="1"/>
  <c r="O13" i="16"/>
  <c r="Q13" i="16" s="1"/>
  <c r="P12" i="16"/>
  <c r="N12" i="16"/>
  <c r="M12" i="16"/>
  <c r="O11" i="16"/>
  <c r="Q11" i="16" s="1"/>
  <c r="O10" i="16"/>
  <c r="Q10" i="16" s="1"/>
  <c r="O9" i="16"/>
  <c r="P223" i="17"/>
  <c r="N223" i="17"/>
  <c r="M223" i="17"/>
  <c r="P222" i="17"/>
  <c r="N222" i="17"/>
  <c r="M222" i="17"/>
  <c r="P221" i="17"/>
  <c r="N221" i="17"/>
  <c r="M221" i="17"/>
  <c r="P219" i="17"/>
  <c r="N219" i="17"/>
  <c r="M219" i="17"/>
  <c r="P218" i="17"/>
  <c r="N218" i="17"/>
  <c r="M218" i="17"/>
  <c r="P217" i="17"/>
  <c r="N217" i="17"/>
  <c r="M217" i="17"/>
  <c r="P215" i="17"/>
  <c r="N215" i="17"/>
  <c r="M215" i="17"/>
  <c r="P214" i="17"/>
  <c r="N214" i="17"/>
  <c r="M214" i="17"/>
  <c r="P213" i="17"/>
  <c r="N213" i="17"/>
  <c r="M213" i="17"/>
  <c r="P211" i="17"/>
  <c r="N211" i="17"/>
  <c r="M211" i="17"/>
  <c r="P210" i="17"/>
  <c r="N210" i="17"/>
  <c r="M210" i="17"/>
  <c r="P209" i="17"/>
  <c r="N209" i="17"/>
  <c r="M209" i="17"/>
  <c r="P199" i="17"/>
  <c r="N199" i="17"/>
  <c r="M199" i="17"/>
  <c r="O198" i="17"/>
  <c r="Q198" i="17" s="1"/>
  <c r="O197" i="17"/>
  <c r="Q197" i="17" s="1"/>
  <c r="O196" i="17"/>
  <c r="P195" i="17"/>
  <c r="N195" i="17"/>
  <c r="M195" i="17"/>
  <c r="O194" i="17"/>
  <c r="Q194" i="17" s="1"/>
  <c r="O193" i="17"/>
  <c r="Q193" i="17" s="1"/>
  <c r="O192" i="17"/>
  <c r="P191" i="17"/>
  <c r="N191" i="17"/>
  <c r="M191" i="17"/>
  <c r="O190" i="17"/>
  <c r="Q190" i="17" s="1"/>
  <c r="O189" i="17"/>
  <c r="Q189" i="17" s="1"/>
  <c r="O188" i="17"/>
  <c r="P187" i="17"/>
  <c r="N187" i="17"/>
  <c r="M187" i="17"/>
  <c r="O186" i="17"/>
  <c r="Q186" i="17" s="1"/>
  <c r="O185" i="17"/>
  <c r="Q185" i="17" s="1"/>
  <c r="O184" i="17"/>
  <c r="Q184" i="17" s="1"/>
  <c r="P174" i="17"/>
  <c r="N174" i="17"/>
  <c r="M174" i="17"/>
  <c r="O173" i="17"/>
  <c r="Q173" i="17" s="1"/>
  <c r="O172" i="17"/>
  <c r="Q172" i="17" s="1"/>
  <c r="O171" i="17"/>
  <c r="P170" i="17"/>
  <c r="N170" i="17"/>
  <c r="M170" i="17"/>
  <c r="O169" i="17"/>
  <c r="Q169" i="17" s="1"/>
  <c r="O168" i="17"/>
  <c r="Q168" i="17" s="1"/>
  <c r="O167" i="17"/>
  <c r="Q167" i="17" s="1"/>
  <c r="P166" i="17"/>
  <c r="N166" i="17"/>
  <c r="M166" i="17"/>
  <c r="O165" i="17"/>
  <c r="Q165" i="17" s="1"/>
  <c r="O164" i="17"/>
  <c r="O163" i="17"/>
  <c r="Q163" i="17" s="1"/>
  <c r="P162" i="17"/>
  <c r="N162" i="17"/>
  <c r="M162" i="17"/>
  <c r="O161" i="17"/>
  <c r="Q161" i="17" s="1"/>
  <c r="O160" i="17"/>
  <c r="Q160" i="17" s="1"/>
  <c r="O159" i="17"/>
  <c r="P148" i="17"/>
  <c r="N148" i="17"/>
  <c r="M148" i="17"/>
  <c r="P147" i="17"/>
  <c r="N147" i="17"/>
  <c r="M147" i="17"/>
  <c r="P146" i="17"/>
  <c r="N146" i="17"/>
  <c r="M146" i="17"/>
  <c r="P144" i="17"/>
  <c r="N144" i="17"/>
  <c r="M144" i="17"/>
  <c r="P143" i="17"/>
  <c r="N143" i="17"/>
  <c r="M143" i="17"/>
  <c r="P142" i="17"/>
  <c r="N142" i="17"/>
  <c r="M142" i="17"/>
  <c r="P140" i="17"/>
  <c r="N140" i="17"/>
  <c r="M140" i="17"/>
  <c r="P139" i="17"/>
  <c r="N139" i="17"/>
  <c r="M139" i="17"/>
  <c r="P138" i="17"/>
  <c r="N138" i="17"/>
  <c r="M138" i="17"/>
  <c r="P136" i="17"/>
  <c r="N136" i="17"/>
  <c r="M136" i="17"/>
  <c r="P135" i="17"/>
  <c r="N135" i="17"/>
  <c r="M135" i="17"/>
  <c r="P134" i="17"/>
  <c r="N134" i="17"/>
  <c r="M134" i="17"/>
  <c r="P124" i="17"/>
  <c r="N124" i="17"/>
  <c r="M124" i="17"/>
  <c r="O123" i="17"/>
  <c r="O122" i="17"/>
  <c r="O121" i="17"/>
  <c r="P120" i="17"/>
  <c r="N120" i="17"/>
  <c r="M120" i="17"/>
  <c r="O119" i="17"/>
  <c r="Q119" i="17" s="1"/>
  <c r="O118" i="17"/>
  <c r="Q118" i="17" s="1"/>
  <c r="O117" i="17"/>
  <c r="Q117" i="17" s="1"/>
  <c r="P116" i="17"/>
  <c r="N116" i="17"/>
  <c r="M116" i="17"/>
  <c r="O115" i="17"/>
  <c r="Q115" i="17" s="1"/>
  <c r="O114" i="17"/>
  <c r="Q114" i="17" s="1"/>
  <c r="O113" i="17"/>
  <c r="Q113" i="17" s="1"/>
  <c r="P112" i="17"/>
  <c r="N112" i="17"/>
  <c r="M112" i="17"/>
  <c r="O111" i="17"/>
  <c r="Q111" i="17" s="1"/>
  <c r="O110" i="17"/>
  <c r="Q110" i="17" s="1"/>
  <c r="O109" i="17"/>
  <c r="Q109" i="17" s="1"/>
  <c r="P99" i="17"/>
  <c r="N99" i="17"/>
  <c r="M99" i="17"/>
  <c r="O98" i="17"/>
  <c r="O97" i="17"/>
  <c r="O96" i="17"/>
  <c r="P95" i="17"/>
  <c r="N95" i="17"/>
  <c r="M95" i="17"/>
  <c r="O94" i="17"/>
  <c r="Q94" i="17" s="1"/>
  <c r="O93" i="17"/>
  <c r="Q93" i="17" s="1"/>
  <c r="O92" i="17"/>
  <c r="Q92" i="17" s="1"/>
  <c r="P91" i="17"/>
  <c r="N91" i="17"/>
  <c r="M91" i="17"/>
  <c r="O90" i="17"/>
  <c r="Q90" i="17" s="1"/>
  <c r="O89" i="17"/>
  <c r="Q89" i="17" s="1"/>
  <c r="O88" i="17"/>
  <c r="Q88" i="17" s="1"/>
  <c r="P87" i="17"/>
  <c r="N87" i="17"/>
  <c r="M87" i="17"/>
  <c r="O86" i="17"/>
  <c r="Q86" i="17" s="1"/>
  <c r="O85" i="17"/>
  <c r="Q85" i="17" s="1"/>
  <c r="O84" i="17"/>
  <c r="Q84" i="17" s="1"/>
  <c r="P73" i="17"/>
  <c r="N73" i="17"/>
  <c r="M73" i="17"/>
  <c r="P72" i="17"/>
  <c r="N72" i="17"/>
  <c r="M72" i="17"/>
  <c r="P71" i="17"/>
  <c r="N71" i="17"/>
  <c r="M71" i="17"/>
  <c r="P69" i="17"/>
  <c r="N69" i="17"/>
  <c r="M69" i="17"/>
  <c r="P68" i="17"/>
  <c r="N68" i="17"/>
  <c r="M68" i="17"/>
  <c r="P67" i="17"/>
  <c r="N67" i="17"/>
  <c r="M67" i="17"/>
  <c r="P65" i="17"/>
  <c r="N65" i="17"/>
  <c r="M65" i="17"/>
  <c r="P64" i="17"/>
  <c r="N64" i="17"/>
  <c r="M64" i="17"/>
  <c r="P63" i="17"/>
  <c r="N63" i="17"/>
  <c r="M63" i="17"/>
  <c r="P61" i="17"/>
  <c r="N61" i="17"/>
  <c r="M61" i="17"/>
  <c r="P60" i="17"/>
  <c r="N60" i="17"/>
  <c r="M60" i="17"/>
  <c r="P59" i="17"/>
  <c r="N59" i="17"/>
  <c r="M59" i="17"/>
  <c r="P49" i="17"/>
  <c r="N49" i="17"/>
  <c r="M49" i="17"/>
  <c r="O48" i="17"/>
  <c r="Q48" i="17" s="1"/>
  <c r="O47" i="17"/>
  <c r="Q47" i="17" s="1"/>
  <c r="O46" i="17"/>
  <c r="P45" i="17"/>
  <c r="N45" i="17"/>
  <c r="M45" i="17"/>
  <c r="O44" i="17"/>
  <c r="Q44" i="17" s="1"/>
  <c r="O43" i="17"/>
  <c r="Q43" i="17" s="1"/>
  <c r="O42" i="17"/>
  <c r="Q42" i="17" s="1"/>
  <c r="P41" i="17"/>
  <c r="N41" i="17"/>
  <c r="M41" i="17"/>
  <c r="O40" i="17"/>
  <c r="Q40" i="17" s="1"/>
  <c r="O39" i="17"/>
  <c r="Q39" i="17" s="1"/>
  <c r="O38" i="17"/>
  <c r="Q38" i="17" s="1"/>
  <c r="P37" i="17"/>
  <c r="N37" i="17"/>
  <c r="M37" i="17"/>
  <c r="O36" i="17"/>
  <c r="Q36" i="17" s="1"/>
  <c r="O35" i="17"/>
  <c r="Q35" i="17" s="1"/>
  <c r="O34" i="17"/>
  <c r="P24" i="17"/>
  <c r="N24" i="17"/>
  <c r="M24" i="17"/>
  <c r="O23" i="17"/>
  <c r="Q23" i="17" s="1"/>
  <c r="O22" i="17"/>
  <c r="Q22" i="17" s="1"/>
  <c r="O21" i="17"/>
  <c r="P20" i="17"/>
  <c r="N20" i="17"/>
  <c r="M20" i="17"/>
  <c r="O19" i="17"/>
  <c r="Q19" i="17" s="1"/>
  <c r="O18" i="17"/>
  <c r="Q18" i="17" s="1"/>
  <c r="O17" i="17"/>
  <c r="Q17" i="17" s="1"/>
  <c r="P16" i="17"/>
  <c r="N16" i="17"/>
  <c r="M16" i="17"/>
  <c r="O15" i="17"/>
  <c r="Q15" i="17" s="1"/>
  <c r="O14" i="17"/>
  <c r="Q14" i="17" s="1"/>
  <c r="O13" i="17"/>
  <c r="Q13" i="17" s="1"/>
  <c r="P12" i="17"/>
  <c r="N12" i="17"/>
  <c r="M12" i="17"/>
  <c r="O11" i="17"/>
  <c r="Q11" i="17" s="1"/>
  <c r="O10" i="17"/>
  <c r="Q10" i="17" s="1"/>
  <c r="O9" i="17"/>
  <c r="Q9" i="17" s="1"/>
  <c r="P48" i="19"/>
  <c r="P47" i="19"/>
  <c r="P46" i="19"/>
  <c r="P44" i="19"/>
  <c r="P43" i="19"/>
  <c r="P42" i="19"/>
  <c r="P40" i="19"/>
  <c r="P39" i="19"/>
  <c r="P38" i="19"/>
  <c r="P36" i="19"/>
  <c r="P35" i="19"/>
  <c r="P34" i="19"/>
  <c r="P23" i="19"/>
  <c r="P22" i="19"/>
  <c r="P21" i="19"/>
  <c r="P19" i="19"/>
  <c r="P18" i="19"/>
  <c r="P17" i="19"/>
  <c r="P15" i="19"/>
  <c r="P14" i="19"/>
  <c r="P13" i="19"/>
  <c r="P11" i="19"/>
  <c r="P10" i="19"/>
  <c r="P9" i="19"/>
  <c r="P198" i="20"/>
  <c r="P198" i="19" s="1"/>
  <c r="N198" i="20"/>
  <c r="N198" i="19" s="1"/>
  <c r="M198" i="20"/>
  <c r="P197" i="20"/>
  <c r="P197" i="19" s="1"/>
  <c r="N197" i="20"/>
  <c r="M197" i="20"/>
  <c r="M197" i="19" s="1"/>
  <c r="P196" i="20"/>
  <c r="N196" i="20"/>
  <c r="M196" i="20"/>
  <c r="P194" i="20"/>
  <c r="P194" i="19" s="1"/>
  <c r="N194" i="20"/>
  <c r="N194" i="19" s="1"/>
  <c r="M194" i="20"/>
  <c r="P193" i="20"/>
  <c r="P193" i="19" s="1"/>
  <c r="N193" i="20"/>
  <c r="N193" i="19" s="1"/>
  <c r="M193" i="20"/>
  <c r="M193" i="19" s="1"/>
  <c r="P192" i="20"/>
  <c r="P192" i="19" s="1"/>
  <c r="N192" i="20"/>
  <c r="M192" i="20"/>
  <c r="M192" i="19" s="1"/>
  <c r="P190" i="20"/>
  <c r="P190" i="19" s="1"/>
  <c r="N190" i="20"/>
  <c r="N190" i="19" s="1"/>
  <c r="M190" i="20"/>
  <c r="P189" i="20"/>
  <c r="P189" i="19" s="1"/>
  <c r="N189" i="20"/>
  <c r="N189" i="19" s="1"/>
  <c r="M189" i="20"/>
  <c r="M189" i="19" s="1"/>
  <c r="P188" i="20"/>
  <c r="N188" i="20"/>
  <c r="N188" i="19" s="1"/>
  <c r="M188" i="20"/>
  <c r="M188" i="19" s="1"/>
  <c r="P186" i="20"/>
  <c r="P186" i="19" s="1"/>
  <c r="N186" i="20"/>
  <c r="N186" i="19" s="1"/>
  <c r="M186" i="20"/>
  <c r="P185" i="20"/>
  <c r="P185" i="19" s="1"/>
  <c r="N185" i="20"/>
  <c r="M185" i="20"/>
  <c r="M185" i="19" s="1"/>
  <c r="P184" i="20"/>
  <c r="P184" i="19" s="1"/>
  <c r="N184" i="20"/>
  <c r="N184" i="19" s="1"/>
  <c r="M184" i="20"/>
  <c r="M184" i="19" s="1"/>
  <c r="P173" i="20"/>
  <c r="P173" i="19" s="1"/>
  <c r="N173" i="20"/>
  <c r="N173" i="19" s="1"/>
  <c r="M173" i="20"/>
  <c r="M173" i="19" s="1"/>
  <c r="P172" i="20"/>
  <c r="N172" i="20"/>
  <c r="N172" i="19" s="1"/>
  <c r="M172" i="20"/>
  <c r="M172" i="19" s="1"/>
  <c r="P171" i="20"/>
  <c r="N171" i="20"/>
  <c r="M171" i="20"/>
  <c r="P169" i="20"/>
  <c r="P169" i="19" s="1"/>
  <c r="N169" i="20"/>
  <c r="M169" i="20"/>
  <c r="M169" i="19" s="1"/>
  <c r="P168" i="20"/>
  <c r="N168" i="20"/>
  <c r="N168" i="19" s="1"/>
  <c r="M168" i="20"/>
  <c r="M168" i="19" s="1"/>
  <c r="P167" i="20"/>
  <c r="N167" i="20"/>
  <c r="N167" i="19" s="1"/>
  <c r="M167" i="20"/>
  <c r="P165" i="20"/>
  <c r="P165" i="19" s="1"/>
  <c r="N165" i="20"/>
  <c r="M165" i="20"/>
  <c r="M165" i="19" s="1"/>
  <c r="P164" i="20"/>
  <c r="N164" i="20"/>
  <c r="N164" i="19" s="1"/>
  <c r="M164" i="20"/>
  <c r="M164" i="19" s="1"/>
  <c r="P163" i="20"/>
  <c r="N163" i="20"/>
  <c r="N163" i="19" s="1"/>
  <c r="N213" i="19" s="1"/>
  <c r="M163" i="20"/>
  <c r="P161" i="20"/>
  <c r="P161" i="19" s="1"/>
  <c r="N161" i="20"/>
  <c r="M161" i="20"/>
  <c r="M161" i="19" s="1"/>
  <c r="P160" i="20"/>
  <c r="N160" i="20"/>
  <c r="N160" i="19" s="1"/>
  <c r="M160" i="20"/>
  <c r="M160" i="19" s="1"/>
  <c r="P159" i="20"/>
  <c r="N159" i="20"/>
  <c r="N159" i="19" s="1"/>
  <c r="M159" i="20"/>
  <c r="P123" i="20"/>
  <c r="P123" i="19" s="1"/>
  <c r="N123" i="20"/>
  <c r="N123" i="19" s="1"/>
  <c r="M123" i="20"/>
  <c r="P122" i="20"/>
  <c r="P122" i="19" s="1"/>
  <c r="N122" i="20"/>
  <c r="N122" i="19" s="1"/>
  <c r="M122" i="20"/>
  <c r="P121" i="20"/>
  <c r="N121" i="20"/>
  <c r="M121" i="20"/>
  <c r="P119" i="20"/>
  <c r="P119" i="19" s="1"/>
  <c r="N119" i="20"/>
  <c r="N119" i="19" s="1"/>
  <c r="M119" i="20"/>
  <c r="P118" i="20"/>
  <c r="P118" i="19" s="1"/>
  <c r="N118" i="20"/>
  <c r="N118" i="19" s="1"/>
  <c r="M118" i="20"/>
  <c r="P117" i="20"/>
  <c r="P117" i="19" s="1"/>
  <c r="N117" i="20"/>
  <c r="M117" i="20"/>
  <c r="M117" i="19" s="1"/>
  <c r="P115" i="20"/>
  <c r="P115" i="19" s="1"/>
  <c r="N115" i="20"/>
  <c r="N115" i="19" s="1"/>
  <c r="M115" i="20"/>
  <c r="P114" i="20"/>
  <c r="P114" i="19" s="1"/>
  <c r="N114" i="20"/>
  <c r="N114" i="19" s="1"/>
  <c r="M114" i="20"/>
  <c r="P113" i="20"/>
  <c r="P113" i="19" s="1"/>
  <c r="N113" i="20"/>
  <c r="M113" i="20"/>
  <c r="P111" i="20"/>
  <c r="P111" i="19" s="1"/>
  <c r="N111" i="20"/>
  <c r="N111" i="19" s="1"/>
  <c r="M111" i="20"/>
  <c r="P110" i="20"/>
  <c r="P110" i="19" s="1"/>
  <c r="N110" i="20"/>
  <c r="N110" i="19" s="1"/>
  <c r="M110" i="20"/>
  <c r="P109" i="20"/>
  <c r="P109" i="19" s="1"/>
  <c r="N109" i="20"/>
  <c r="M109" i="20"/>
  <c r="M109" i="19" s="1"/>
  <c r="P98" i="20"/>
  <c r="P98" i="19" s="1"/>
  <c r="N98" i="20"/>
  <c r="M98" i="20"/>
  <c r="P97" i="20"/>
  <c r="P97" i="19" s="1"/>
  <c r="N97" i="20"/>
  <c r="M97" i="20"/>
  <c r="P96" i="20"/>
  <c r="N96" i="20"/>
  <c r="M96" i="20"/>
  <c r="P94" i="20"/>
  <c r="P94" i="19" s="1"/>
  <c r="N94" i="20"/>
  <c r="M94" i="20"/>
  <c r="P93" i="20"/>
  <c r="P93" i="19" s="1"/>
  <c r="N93" i="20"/>
  <c r="M93" i="20"/>
  <c r="M143" i="20" s="1"/>
  <c r="P92" i="20"/>
  <c r="N92" i="20"/>
  <c r="N92" i="19" s="1"/>
  <c r="M92" i="20"/>
  <c r="M92" i="19" s="1"/>
  <c r="P90" i="20"/>
  <c r="P90" i="19" s="1"/>
  <c r="P140" i="19" s="1"/>
  <c r="N90" i="20"/>
  <c r="M90" i="20"/>
  <c r="P89" i="20"/>
  <c r="P89" i="19" s="1"/>
  <c r="N89" i="20"/>
  <c r="M89" i="20"/>
  <c r="M89" i="19" s="1"/>
  <c r="P88" i="20"/>
  <c r="N88" i="20"/>
  <c r="N88" i="19" s="1"/>
  <c r="M88" i="20"/>
  <c r="M88" i="19" s="1"/>
  <c r="P86" i="20"/>
  <c r="P136" i="20" s="1"/>
  <c r="N86" i="20"/>
  <c r="M86" i="20"/>
  <c r="P85" i="20"/>
  <c r="P85" i="19" s="1"/>
  <c r="N85" i="20"/>
  <c r="M85" i="20"/>
  <c r="M85" i="19" s="1"/>
  <c r="P84" i="20"/>
  <c r="N84" i="20"/>
  <c r="N84" i="19" s="1"/>
  <c r="M84" i="20"/>
  <c r="M84" i="19" s="1"/>
  <c r="P48" i="20"/>
  <c r="N48" i="20"/>
  <c r="N48" i="19" s="1"/>
  <c r="M48" i="20"/>
  <c r="M48" i="19" s="1"/>
  <c r="P47" i="20"/>
  <c r="N47" i="20"/>
  <c r="N47" i="19" s="1"/>
  <c r="M47" i="20"/>
  <c r="M47" i="19" s="1"/>
  <c r="P46" i="20"/>
  <c r="N46" i="20"/>
  <c r="M46" i="20"/>
  <c r="P44" i="20"/>
  <c r="N44" i="20"/>
  <c r="N44" i="19" s="1"/>
  <c r="M44" i="20"/>
  <c r="M44" i="19" s="1"/>
  <c r="P43" i="20"/>
  <c r="N43" i="20"/>
  <c r="N43" i="19" s="1"/>
  <c r="M43" i="20"/>
  <c r="M43" i="19" s="1"/>
  <c r="P42" i="20"/>
  <c r="N42" i="20"/>
  <c r="N42" i="19" s="1"/>
  <c r="M42" i="20"/>
  <c r="M42" i="19" s="1"/>
  <c r="P40" i="20"/>
  <c r="N40" i="20"/>
  <c r="N40" i="19" s="1"/>
  <c r="M40" i="20"/>
  <c r="M40" i="19" s="1"/>
  <c r="P39" i="20"/>
  <c r="N39" i="20"/>
  <c r="N39" i="19" s="1"/>
  <c r="M39" i="20"/>
  <c r="M39" i="19" s="1"/>
  <c r="P38" i="20"/>
  <c r="N38" i="20"/>
  <c r="N38" i="19" s="1"/>
  <c r="M38" i="20"/>
  <c r="M38" i="19" s="1"/>
  <c r="P36" i="20"/>
  <c r="N36" i="20"/>
  <c r="N36" i="19" s="1"/>
  <c r="M36" i="20"/>
  <c r="M36" i="19" s="1"/>
  <c r="P35" i="20"/>
  <c r="N35" i="20"/>
  <c r="N35" i="19" s="1"/>
  <c r="M35" i="20"/>
  <c r="M35" i="19" s="1"/>
  <c r="P34" i="20"/>
  <c r="N34" i="20"/>
  <c r="N34" i="19" s="1"/>
  <c r="M34" i="20"/>
  <c r="M34" i="19" s="1"/>
  <c r="P23" i="20"/>
  <c r="N23" i="20"/>
  <c r="N23" i="19" s="1"/>
  <c r="M23" i="20"/>
  <c r="P22" i="20"/>
  <c r="P72" i="20" s="1"/>
  <c r="N22" i="20"/>
  <c r="M22" i="20"/>
  <c r="P21" i="20"/>
  <c r="N21" i="20"/>
  <c r="M21" i="20"/>
  <c r="P19" i="20"/>
  <c r="N19" i="20"/>
  <c r="N19" i="19" s="1"/>
  <c r="M19" i="20"/>
  <c r="P18" i="20"/>
  <c r="N18" i="20"/>
  <c r="M18" i="20"/>
  <c r="P17" i="20"/>
  <c r="N17" i="20"/>
  <c r="M17" i="20"/>
  <c r="M67" i="20" s="1"/>
  <c r="P15" i="20"/>
  <c r="P65" i="20" s="1"/>
  <c r="N15" i="20"/>
  <c r="N15" i="19" s="1"/>
  <c r="M15" i="20"/>
  <c r="M15" i="19" s="1"/>
  <c r="P14" i="20"/>
  <c r="N14" i="20"/>
  <c r="N14" i="19" s="1"/>
  <c r="M14" i="20"/>
  <c r="M14" i="19" s="1"/>
  <c r="P13" i="20"/>
  <c r="N13" i="20"/>
  <c r="N13" i="19" s="1"/>
  <c r="M13" i="20"/>
  <c r="M63" i="20" s="1"/>
  <c r="P11" i="20"/>
  <c r="P61" i="20" s="1"/>
  <c r="N11" i="20"/>
  <c r="N11" i="19" s="1"/>
  <c r="M11" i="20"/>
  <c r="M11" i="19" s="1"/>
  <c r="P10" i="20"/>
  <c r="P60" i="20" s="1"/>
  <c r="N10" i="20"/>
  <c r="N10" i="19" s="1"/>
  <c r="M10" i="20"/>
  <c r="M10" i="19" s="1"/>
  <c r="P9" i="20"/>
  <c r="N9" i="20"/>
  <c r="N9" i="19" s="1"/>
  <c r="M9" i="20"/>
  <c r="M59" i="20" s="1"/>
  <c r="D73" i="1"/>
  <c r="C73" i="1"/>
  <c r="D72" i="1"/>
  <c r="C72" i="1"/>
  <c r="D71" i="1"/>
  <c r="C71" i="1"/>
  <c r="D69" i="1"/>
  <c r="C69" i="1"/>
  <c r="D68" i="1"/>
  <c r="C68" i="1"/>
  <c r="D67" i="1"/>
  <c r="C67" i="1"/>
  <c r="D65" i="1"/>
  <c r="C65" i="1"/>
  <c r="D64" i="1"/>
  <c r="C64" i="1"/>
  <c r="D63" i="1"/>
  <c r="C63" i="1"/>
  <c r="D61" i="1"/>
  <c r="C61" i="1"/>
  <c r="D60" i="1"/>
  <c r="C60" i="1"/>
  <c r="D59" i="1"/>
  <c r="C59" i="1"/>
  <c r="D49" i="1"/>
  <c r="C49" i="1"/>
  <c r="E48" i="1"/>
  <c r="E47" i="1"/>
  <c r="E46" i="1"/>
  <c r="D45" i="1"/>
  <c r="C45" i="1"/>
  <c r="E44" i="1"/>
  <c r="E43" i="1"/>
  <c r="E42" i="1"/>
  <c r="D41" i="1"/>
  <c r="C41" i="1"/>
  <c r="E40" i="1"/>
  <c r="E39" i="1"/>
  <c r="E38" i="1"/>
  <c r="D37" i="1"/>
  <c r="C37" i="1"/>
  <c r="E36" i="1"/>
  <c r="E35" i="1"/>
  <c r="E34" i="1"/>
  <c r="D24" i="1"/>
  <c r="C24" i="1"/>
  <c r="E23" i="1"/>
  <c r="E73" i="1" s="1"/>
  <c r="E22" i="1"/>
  <c r="E72" i="1" s="1"/>
  <c r="E21" i="1"/>
  <c r="D20" i="1"/>
  <c r="C20" i="1"/>
  <c r="E19" i="1"/>
  <c r="E18" i="1"/>
  <c r="E17" i="1"/>
  <c r="D16" i="1"/>
  <c r="C16" i="1"/>
  <c r="E15" i="1"/>
  <c r="E65" i="1" s="1"/>
  <c r="E14" i="1"/>
  <c r="E13" i="1"/>
  <c r="D12" i="1"/>
  <c r="C12" i="1"/>
  <c r="E11" i="1"/>
  <c r="E10" i="1"/>
  <c r="E60" i="1" s="1"/>
  <c r="E9" i="1"/>
  <c r="E59" i="1" s="1"/>
  <c r="D73" i="13"/>
  <c r="C73" i="13"/>
  <c r="D72" i="13"/>
  <c r="C72" i="13"/>
  <c r="D71" i="13"/>
  <c r="C71" i="13"/>
  <c r="D69" i="13"/>
  <c r="C69" i="13"/>
  <c r="D68" i="13"/>
  <c r="C68" i="13"/>
  <c r="D67" i="13"/>
  <c r="C67" i="13"/>
  <c r="D65" i="13"/>
  <c r="C65" i="13"/>
  <c r="D64" i="13"/>
  <c r="C64" i="13"/>
  <c r="D63" i="13"/>
  <c r="C63" i="13"/>
  <c r="D61" i="13"/>
  <c r="C61" i="13"/>
  <c r="D60" i="13"/>
  <c r="C60" i="13"/>
  <c r="D59" i="13"/>
  <c r="C59" i="13"/>
  <c r="D49" i="13"/>
  <c r="C49" i="13"/>
  <c r="E48" i="13"/>
  <c r="E47" i="13"/>
  <c r="E46" i="13"/>
  <c r="D45" i="13"/>
  <c r="C45" i="13"/>
  <c r="E44" i="13"/>
  <c r="E43" i="13"/>
  <c r="E42" i="13"/>
  <c r="D41" i="13"/>
  <c r="C41" i="13"/>
  <c r="E40" i="13"/>
  <c r="E39" i="13"/>
  <c r="E38" i="13"/>
  <c r="D37" i="13"/>
  <c r="C37" i="13"/>
  <c r="E36" i="13"/>
  <c r="E35" i="13"/>
  <c r="E34" i="13"/>
  <c r="D24" i="13"/>
  <c r="C24" i="13"/>
  <c r="E23" i="13"/>
  <c r="E22" i="13"/>
  <c r="E72" i="13" s="1"/>
  <c r="E21" i="13"/>
  <c r="D20" i="13"/>
  <c r="C20" i="13"/>
  <c r="E19" i="13"/>
  <c r="E69" i="13" s="1"/>
  <c r="E18" i="13"/>
  <c r="E68" i="13" s="1"/>
  <c r="E17" i="13"/>
  <c r="D16" i="13"/>
  <c r="C16" i="13"/>
  <c r="E15" i="13"/>
  <c r="E14" i="13"/>
  <c r="E64" i="13" s="1"/>
  <c r="E13" i="13"/>
  <c r="E63" i="13" s="1"/>
  <c r="D12" i="13"/>
  <c r="C12" i="13"/>
  <c r="E11" i="13"/>
  <c r="E61" i="13" s="1"/>
  <c r="E10" i="13"/>
  <c r="E60" i="13" s="1"/>
  <c r="E9" i="13"/>
  <c r="D73" i="14"/>
  <c r="C73" i="14"/>
  <c r="D72" i="14"/>
  <c r="C72" i="14"/>
  <c r="D71" i="14"/>
  <c r="C71" i="14"/>
  <c r="D69" i="14"/>
  <c r="C69" i="14"/>
  <c r="D68" i="14"/>
  <c r="C68" i="14"/>
  <c r="D67" i="14"/>
  <c r="C67" i="14"/>
  <c r="D65" i="14"/>
  <c r="C65" i="14"/>
  <c r="D64" i="14"/>
  <c r="C64" i="14"/>
  <c r="D63" i="14"/>
  <c r="C63" i="14"/>
  <c r="D61" i="14"/>
  <c r="C61" i="14"/>
  <c r="D60" i="14"/>
  <c r="C60" i="14"/>
  <c r="D59" i="14"/>
  <c r="C59" i="14"/>
  <c r="D49" i="14"/>
  <c r="C49" i="14"/>
  <c r="E48" i="14"/>
  <c r="E47" i="14"/>
  <c r="E46" i="14"/>
  <c r="D45" i="14"/>
  <c r="C45" i="14"/>
  <c r="E44" i="14"/>
  <c r="E43" i="14"/>
  <c r="E42" i="14"/>
  <c r="D41" i="14"/>
  <c r="C41" i="14"/>
  <c r="E40" i="14"/>
  <c r="E39" i="14"/>
  <c r="E38" i="14"/>
  <c r="D37" i="14"/>
  <c r="C37" i="14"/>
  <c r="E36" i="14"/>
  <c r="E35" i="14"/>
  <c r="E34" i="14"/>
  <c r="D24" i="14"/>
  <c r="C24" i="14"/>
  <c r="E23" i="14"/>
  <c r="E22" i="14"/>
  <c r="E72" i="14" s="1"/>
  <c r="E21" i="14"/>
  <c r="D20" i="14"/>
  <c r="C20" i="14"/>
  <c r="E19" i="14"/>
  <c r="E69" i="14" s="1"/>
  <c r="E18" i="14"/>
  <c r="E17" i="14"/>
  <c r="D16" i="14"/>
  <c r="C16" i="14"/>
  <c r="E15" i="14"/>
  <c r="E14" i="14"/>
  <c r="E64" i="14" s="1"/>
  <c r="E13" i="14"/>
  <c r="E63" i="14" s="1"/>
  <c r="D12" i="14"/>
  <c r="C12" i="14"/>
  <c r="E11" i="14"/>
  <c r="E61" i="14" s="1"/>
  <c r="E10" i="14"/>
  <c r="E9" i="14"/>
  <c r="D73" i="15"/>
  <c r="C73" i="15"/>
  <c r="D72" i="15"/>
  <c r="C72" i="15"/>
  <c r="D71" i="15"/>
  <c r="C71" i="15"/>
  <c r="D69" i="15"/>
  <c r="C69" i="15"/>
  <c r="D68" i="15"/>
  <c r="C68" i="15"/>
  <c r="D67" i="15"/>
  <c r="C67" i="15"/>
  <c r="D65" i="15"/>
  <c r="C65" i="15"/>
  <c r="D64" i="15"/>
  <c r="C64" i="15"/>
  <c r="D63" i="15"/>
  <c r="C63" i="15"/>
  <c r="D61" i="15"/>
  <c r="C61" i="15"/>
  <c r="D60" i="15"/>
  <c r="C60" i="15"/>
  <c r="D59" i="15"/>
  <c r="C59" i="15"/>
  <c r="D49" i="15"/>
  <c r="C49" i="15"/>
  <c r="E48" i="15"/>
  <c r="E47" i="15"/>
  <c r="E46" i="15"/>
  <c r="D45" i="15"/>
  <c r="C45" i="15"/>
  <c r="E44" i="15"/>
  <c r="E43" i="15"/>
  <c r="E42" i="15"/>
  <c r="D41" i="15"/>
  <c r="C41" i="15"/>
  <c r="E40" i="15"/>
  <c r="E39" i="15"/>
  <c r="E38" i="15"/>
  <c r="D37" i="15"/>
  <c r="C37" i="15"/>
  <c r="E36" i="15"/>
  <c r="E35" i="15"/>
  <c r="E34" i="15"/>
  <c r="D24" i="15"/>
  <c r="C24" i="15"/>
  <c r="E23" i="15"/>
  <c r="E73" i="15" s="1"/>
  <c r="E22" i="15"/>
  <c r="E72" i="15" s="1"/>
  <c r="E21" i="15"/>
  <c r="D20" i="15"/>
  <c r="C20" i="15"/>
  <c r="E19" i="15"/>
  <c r="E18" i="15"/>
  <c r="E17" i="15"/>
  <c r="D16" i="15"/>
  <c r="C16" i="15"/>
  <c r="E15" i="15"/>
  <c r="E65" i="15" s="1"/>
  <c r="E14" i="15"/>
  <c r="E13" i="15"/>
  <c r="E63" i="15" s="1"/>
  <c r="D12" i="15"/>
  <c r="C12" i="15"/>
  <c r="E11" i="15"/>
  <c r="E10" i="15"/>
  <c r="E9" i="15"/>
  <c r="E59" i="15" s="1"/>
  <c r="D73" i="16"/>
  <c r="C73" i="16"/>
  <c r="D72" i="16"/>
  <c r="C72" i="16"/>
  <c r="D71" i="16"/>
  <c r="C71" i="16"/>
  <c r="D69" i="16"/>
  <c r="C69" i="16"/>
  <c r="D68" i="16"/>
  <c r="C68" i="16"/>
  <c r="D67" i="16"/>
  <c r="C67" i="16"/>
  <c r="D65" i="16"/>
  <c r="C65" i="16"/>
  <c r="D64" i="16"/>
  <c r="C64" i="16"/>
  <c r="D63" i="16"/>
  <c r="C63" i="16"/>
  <c r="D61" i="16"/>
  <c r="C61" i="16"/>
  <c r="D60" i="16"/>
  <c r="C60" i="16"/>
  <c r="D59" i="16"/>
  <c r="C59" i="16"/>
  <c r="D49" i="16"/>
  <c r="C49" i="16"/>
  <c r="E48" i="16"/>
  <c r="E47" i="16"/>
  <c r="E46" i="16"/>
  <c r="D45" i="16"/>
  <c r="C45" i="16"/>
  <c r="E44" i="16"/>
  <c r="E43" i="16"/>
  <c r="E42" i="16"/>
  <c r="D41" i="16"/>
  <c r="C41" i="16"/>
  <c r="E40" i="16"/>
  <c r="E39" i="16"/>
  <c r="E38" i="16"/>
  <c r="D37" i="16"/>
  <c r="C37" i="16"/>
  <c r="E36" i="16"/>
  <c r="E35" i="16"/>
  <c r="E34" i="16"/>
  <c r="D24" i="16"/>
  <c r="C24" i="16"/>
  <c r="E23" i="16"/>
  <c r="E73" i="16" s="1"/>
  <c r="E22" i="16"/>
  <c r="E72" i="16" s="1"/>
  <c r="E21" i="16"/>
  <c r="D20" i="16"/>
  <c r="C20" i="16"/>
  <c r="E19" i="16"/>
  <c r="E69" i="16" s="1"/>
  <c r="E18" i="16"/>
  <c r="E17" i="16"/>
  <c r="E67" i="16" s="1"/>
  <c r="D16" i="16"/>
  <c r="C16" i="16"/>
  <c r="E15" i="16"/>
  <c r="E65" i="16" s="1"/>
  <c r="E14" i="16"/>
  <c r="E13" i="16"/>
  <c r="D12" i="16"/>
  <c r="C12" i="16"/>
  <c r="E11" i="16"/>
  <c r="E61" i="16" s="1"/>
  <c r="E10" i="16"/>
  <c r="E60" i="16" s="1"/>
  <c r="E9" i="16"/>
  <c r="E59" i="16" s="1"/>
  <c r="D73" i="17"/>
  <c r="C73" i="17"/>
  <c r="D72" i="17"/>
  <c r="C72" i="17"/>
  <c r="D71" i="17"/>
  <c r="C71" i="17"/>
  <c r="D69" i="17"/>
  <c r="C69" i="17"/>
  <c r="D68" i="17"/>
  <c r="C68" i="17"/>
  <c r="D67" i="17"/>
  <c r="C67" i="17"/>
  <c r="D65" i="17"/>
  <c r="C65" i="17"/>
  <c r="D64" i="17"/>
  <c r="C64" i="17"/>
  <c r="D63" i="17"/>
  <c r="C63" i="17"/>
  <c r="D61" i="17"/>
  <c r="C61" i="17"/>
  <c r="D60" i="17"/>
  <c r="C60" i="17"/>
  <c r="D59" i="17"/>
  <c r="C59" i="17"/>
  <c r="D49" i="17"/>
  <c r="C49" i="17"/>
  <c r="E48" i="17"/>
  <c r="E47" i="17"/>
  <c r="E46" i="17"/>
  <c r="D45" i="17"/>
  <c r="C45" i="17"/>
  <c r="E44" i="17"/>
  <c r="E43" i="17"/>
  <c r="E42" i="17"/>
  <c r="D41" i="17"/>
  <c r="C41" i="17"/>
  <c r="E40" i="17"/>
  <c r="E39" i="17"/>
  <c r="E38" i="17"/>
  <c r="D37" i="17"/>
  <c r="C37" i="17"/>
  <c r="E36" i="17"/>
  <c r="E35" i="17"/>
  <c r="E34" i="17"/>
  <c r="D24" i="17"/>
  <c r="C24" i="17"/>
  <c r="E23" i="17"/>
  <c r="E22" i="17"/>
  <c r="E72" i="17" s="1"/>
  <c r="E21" i="17"/>
  <c r="D20" i="17"/>
  <c r="C20" i="17"/>
  <c r="E19" i="17"/>
  <c r="E69" i="17" s="1"/>
  <c r="E18" i="17"/>
  <c r="E17" i="17"/>
  <c r="E67" i="17" s="1"/>
  <c r="D16" i="17"/>
  <c r="C16" i="17"/>
  <c r="E15" i="17"/>
  <c r="E14" i="17"/>
  <c r="E13" i="17"/>
  <c r="D12" i="17"/>
  <c r="C12" i="17"/>
  <c r="E11" i="17"/>
  <c r="E61" i="17" s="1"/>
  <c r="E10" i="17"/>
  <c r="E60" i="17" s="1"/>
  <c r="E9" i="17"/>
  <c r="E59" i="17" s="1"/>
  <c r="D48" i="20"/>
  <c r="D48" i="19" s="1"/>
  <c r="C48" i="20"/>
  <c r="D47" i="20"/>
  <c r="D47" i="19" s="1"/>
  <c r="C47" i="20"/>
  <c r="D46" i="20"/>
  <c r="C46" i="20"/>
  <c r="D44" i="20"/>
  <c r="D44" i="19" s="1"/>
  <c r="C44" i="20"/>
  <c r="C44" i="19" s="1"/>
  <c r="D43" i="20"/>
  <c r="C43" i="20"/>
  <c r="D42" i="20"/>
  <c r="D42" i="19" s="1"/>
  <c r="C42" i="20"/>
  <c r="D40" i="20"/>
  <c r="D40" i="19" s="1"/>
  <c r="C40" i="20"/>
  <c r="C40" i="19" s="1"/>
  <c r="D39" i="20"/>
  <c r="C39" i="20"/>
  <c r="D38" i="20"/>
  <c r="D38" i="19" s="1"/>
  <c r="C38" i="20"/>
  <c r="D36" i="20"/>
  <c r="D36" i="19" s="1"/>
  <c r="C36" i="20"/>
  <c r="C36" i="19" s="1"/>
  <c r="D35" i="20"/>
  <c r="D35" i="19" s="1"/>
  <c r="C35" i="20"/>
  <c r="D34" i="20"/>
  <c r="D34" i="19" s="1"/>
  <c r="C34" i="20"/>
  <c r="C34" i="19" s="1"/>
  <c r="D23" i="20"/>
  <c r="D23" i="19" s="1"/>
  <c r="C23" i="20"/>
  <c r="D22" i="20"/>
  <c r="D22" i="19" s="1"/>
  <c r="C22" i="20"/>
  <c r="D21" i="20"/>
  <c r="C21" i="20"/>
  <c r="D19" i="20"/>
  <c r="D19" i="19" s="1"/>
  <c r="C19" i="20"/>
  <c r="D18" i="20"/>
  <c r="D68" i="20" s="1"/>
  <c r="C18" i="20"/>
  <c r="C18" i="19" s="1"/>
  <c r="D17" i="20"/>
  <c r="C17" i="20"/>
  <c r="C17" i="19" s="1"/>
  <c r="D15" i="20"/>
  <c r="D15" i="19" s="1"/>
  <c r="D65" i="19" s="1"/>
  <c r="C15" i="20"/>
  <c r="D14" i="20"/>
  <c r="D14" i="19" s="1"/>
  <c r="C14" i="20"/>
  <c r="C14" i="19" s="1"/>
  <c r="D13" i="20"/>
  <c r="C13" i="20"/>
  <c r="C13" i="19" s="1"/>
  <c r="D11" i="20"/>
  <c r="D11" i="19" s="1"/>
  <c r="C11" i="20"/>
  <c r="D10" i="20"/>
  <c r="D10" i="19" s="1"/>
  <c r="C10" i="20"/>
  <c r="C10" i="19" s="1"/>
  <c r="D9" i="20"/>
  <c r="D59" i="20" s="1"/>
  <c r="C9" i="20"/>
  <c r="C9" i="19" s="1"/>
  <c r="O67" i="13" l="1"/>
  <c r="Q120" i="1"/>
  <c r="O215" i="1"/>
  <c r="Q215" i="1" s="1"/>
  <c r="O215" i="17"/>
  <c r="Q215" i="17" s="1"/>
  <c r="O215" i="14"/>
  <c r="Q215" i="14" s="1"/>
  <c r="O218" i="1"/>
  <c r="O223" i="1"/>
  <c r="Q223" i="1" s="1"/>
  <c r="O209" i="13"/>
  <c r="Q209" i="13" s="1"/>
  <c r="O219" i="13"/>
  <c r="Q219" i="13" s="1"/>
  <c r="O59" i="1"/>
  <c r="O134" i="1"/>
  <c r="Q134" i="1" s="1"/>
  <c r="O139" i="1"/>
  <c r="Q139" i="1" s="1"/>
  <c r="O140" i="13"/>
  <c r="Q140" i="13" s="1"/>
  <c r="Q21" i="16"/>
  <c r="Q24" i="16" s="1"/>
  <c r="Q21" i="14"/>
  <c r="Q46" i="13"/>
  <c r="Q49" i="13" s="1"/>
  <c r="Q121" i="13"/>
  <c r="Q171" i="13"/>
  <c r="Q174" i="13" s="1"/>
  <c r="Q196" i="13"/>
  <c r="Q46" i="1"/>
  <c r="Q49" i="1" s="1"/>
  <c r="O99" i="1"/>
  <c r="Q196" i="16"/>
  <c r="D46" i="19"/>
  <c r="D49" i="19" s="1"/>
  <c r="E71" i="14"/>
  <c r="E71" i="13"/>
  <c r="M21" i="19"/>
  <c r="M46" i="19"/>
  <c r="M96" i="19"/>
  <c r="O96" i="19" s="1"/>
  <c r="M121" i="19"/>
  <c r="M171" i="19"/>
  <c r="M196" i="19"/>
  <c r="Q171" i="1"/>
  <c r="Q21" i="17"/>
  <c r="Q24" i="17" s="1"/>
  <c r="Q46" i="17"/>
  <c r="Q196" i="17"/>
  <c r="Q171" i="15"/>
  <c r="N46" i="19"/>
  <c r="N96" i="19"/>
  <c r="N171" i="19"/>
  <c r="N174" i="19" s="1"/>
  <c r="N196" i="19"/>
  <c r="O64" i="14"/>
  <c r="Q64" i="14" s="1"/>
  <c r="O144" i="14"/>
  <c r="Q144" i="14" s="1"/>
  <c r="C21" i="19"/>
  <c r="Q171" i="16"/>
  <c r="P121" i="19"/>
  <c r="P196" i="19"/>
  <c r="E64" i="15"/>
  <c r="E66" i="15" s="1"/>
  <c r="O138" i="16"/>
  <c r="Q138" i="16" s="1"/>
  <c r="O95" i="17"/>
  <c r="O136" i="14"/>
  <c r="Q136" i="14" s="1"/>
  <c r="P141" i="14"/>
  <c r="D66" i="16"/>
  <c r="D62" i="14"/>
  <c r="D70" i="14"/>
  <c r="O63" i="17"/>
  <c r="Q63" i="17" s="1"/>
  <c r="O143" i="17"/>
  <c r="Q143" i="17" s="1"/>
  <c r="O148" i="17"/>
  <c r="Q148" i="17" s="1"/>
  <c r="N137" i="16"/>
  <c r="O144" i="1"/>
  <c r="Q144" i="1" s="1"/>
  <c r="O140" i="17"/>
  <c r="Q140" i="17" s="1"/>
  <c r="O61" i="17"/>
  <c r="Q61" i="17" s="1"/>
  <c r="O67" i="17"/>
  <c r="Q67" i="17" s="1"/>
  <c r="O72" i="17"/>
  <c r="Q72" i="17" s="1"/>
  <c r="O61" i="16"/>
  <c r="Q61" i="16" s="1"/>
  <c r="O72" i="16"/>
  <c r="Q72" i="16" s="1"/>
  <c r="N74" i="14"/>
  <c r="O211" i="17"/>
  <c r="Q211" i="17" s="1"/>
  <c r="O135" i="16"/>
  <c r="Q135" i="16" s="1"/>
  <c r="O218" i="16"/>
  <c r="Q218" i="16" s="1"/>
  <c r="O222" i="16"/>
  <c r="Q222" i="16" s="1"/>
  <c r="O61" i="15"/>
  <c r="Q61" i="15" s="1"/>
  <c r="O136" i="15"/>
  <c r="Q136" i="15" s="1"/>
  <c r="O142" i="15"/>
  <c r="Q142" i="15" s="1"/>
  <c r="O217" i="15"/>
  <c r="Q217" i="15" s="1"/>
  <c r="O73" i="14"/>
  <c r="Q73" i="14" s="1"/>
  <c r="O69" i="13"/>
  <c r="Q69" i="13" s="1"/>
  <c r="C62" i="13"/>
  <c r="P145" i="17"/>
  <c r="O162" i="17"/>
  <c r="O215" i="16"/>
  <c r="Q215" i="16" s="1"/>
  <c r="O221" i="15"/>
  <c r="O72" i="14"/>
  <c r="Q72" i="14" s="1"/>
  <c r="O222" i="14"/>
  <c r="Q222" i="14" s="1"/>
  <c r="P72" i="19"/>
  <c r="M141" i="17"/>
  <c r="O139" i="17"/>
  <c r="Q139" i="17" s="1"/>
  <c r="O41" i="16"/>
  <c r="O147" i="1"/>
  <c r="Q147" i="1" s="1"/>
  <c r="O219" i="17"/>
  <c r="Q219" i="17" s="1"/>
  <c r="O112" i="16"/>
  <c r="O65" i="15"/>
  <c r="Q65" i="15" s="1"/>
  <c r="O120" i="15"/>
  <c r="N149" i="15"/>
  <c r="P59" i="19"/>
  <c r="N70" i="13"/>
  <c r="O135" i="17"/>
  <c r="Q135" i="17" s="1"/>
  <c r="O223" i="17"/>
  <c r="Q223" i="17" s="1"/>
  <c r="O148" i="15"/>
  <c r="Q148" i="15" s="1"/>
  <c r="Q91" i="13"/>
  <c r="O134" i="13"/>
  <c r="Q134" i="13" s="1"/>
  <c r="O138" i="1"/>
  <c r="Q138" i="1" s="1"/>
  <c r="O143" i="1"/>
  <c r="Q143" i="1" s="1"/>
  <c r="N66" i="17"/>
  <c r="O64" i="17"/>
  <c r="Q64" i="17" s="1"/>
  <c r="Q159" i="17"/>
  <c r="Q162" i="17" s="1"/>
  <c r="O116" i="16"/>
  <c r="N141" i="16"/>
  <c r="P74" i="14"/>
  <c r="N216" i="14"/>
  <c r="P73" i="19"/>
  <c r="Q170" i="13"/>
  <c r="N137" i="1"/>
  <c r="N212" i="1"/>
  <c r="D66" i="17"/>
  <c r="D62" i="16"/>
  <c r="E20" i="14"/>
  <c r="P69" i="19"/>
  <c r="P224" i="17"/>
  <c r="P70" i="16"/>
  <c r="N74" i="16"/>
  <c r="P125" i="16"/>
  <c r="M125" i="16"/>
  <c r="P141" i="16"/>
  <c r="O147" i="16"/>
  <c r="Q147" i="16" s="1"/>
  <c r="O73" i="15"/>
  <c r="Q73" i="15" s="1"/>
  <c r="P137" i="15"/>
  <c r="N50" i="14"/>
  <c r="N66" i="14"/>
  <c r="O211" i="14"/>
  <c r="Q211" i="14" s="1"/>
  <c r="O162" i="13"/>
  <c r="O148" i="1"/>
  <c r="Q148" i="1" s="1"/>
  <c r="Q191" i="1"/>
  <c r="O211" i="1"/>
  <c r="Q211" i="1" s="1"/>
  <c r="C66" i="17"/>
  <c r="C70" i="17"/>
  <c r="M62" i="17"/>
  <c r="O60" i="17"/>
  <c r="Q60" i="17" s="1"/>
  <c r="O146" i="17"/>
  <c r="N216" i="17"/>
  <c r="M66" i="16"/>
  <c r="P65" i="19"/>
  <c r="O73" i="16"/>
  <c r="Q73" i="16" s="1"/>
  <c r="O134" i="16"/>
  <c r="Q134" i="16" s="1"/>
  <c r="O139" i="16"/>
  <c r="Q139" i="16" s="1"/>
  <c r="O210" i="16"/>
  <c r="Q210" i="16" s="1"/>
  <c r="N70" i="15"/>
  <c r="M74" i="15"/>
  <c r="O140" i="15"/>
  <c r="Q140" i="15" s="1"/>
  <c r="O209" i="15"/>
  <c r="Q209" i="15" s="1"/>
  <c r="O214" i="15"/>
  <c r="Q214" i="15" s="1"/>
  <c r="P220" i="15"/>
  <c r="P66" i="14"/>
  <c r="N125" i="14"/>
  <c r="O148" i="14"/>
  <c r="Q148" i="14" s="1"/>
  <c r="M212" i="14"/>
  <c r="O214" i="14"/>
  <c r="Q214" i="14" s="1"/>
  <c r="O219" i="14"/>
  <c r="Q219" i="14" s="1"/>
  <c r="O147" i="13"/>
  <c r="Q147" i="13" s="1"/>
  <c r="N66" i="1"/>
  <c r="O67" i="1"/>
  <c r="Q67" i="1" s="1"/>
  <c r="P141" i="1"/>
  <c r="O20" i="15"/>
  <c r="Q17" i="15"/>
  <c r="Q20" i="15" s="1"/>
  <c r="O195" i="14"/>
  <c r="Q192" i="14"/>
  <c r="Q195" i="14" s="1"/>
  <c r="E62" i="16"/>
  <c r="C25" i="16"/>
  <c r="E20" i="15"/>
  <c r="D62" i="15"/>
  <c r="P61" i="19"/>
  <c r="C74" i="17"/>
  <c r="P45" i="19"/>
  <c r="N66" i="16"/>
  <c r="O63" i="16"/>
  <c r="Q63" i="16" s="1"/>
  <c r="O199" i="15"/>
  <c r="Q196" i="15"/>
  <c r="P68" i="19"/>
  <c r="M74" i="14"/>
  <c r="O71" i="14"/>
  <c r="O136" i="13"/>
  <c r="Q136" i="13" s="1"/>
  <c r="D74" i="17"/>
  <c r="O136" i="17"/>
  <c r="Q136" i="17" s="1"/>
  <c r="O195" i="15"/>
  <c r="Q192" i="15"/>
  <c r="Q195" i="15" s="1"/>
  <c r="O222" i="15"/>
  <c r="Q222" i="15" s="1"/>
  <c r="O16" i="14"/>
  <c r="Q13" i="14"/>
  <c r="Q16" i="14" s="1"/>
  <c r="O140" i="14"/>
  <c r="Q140" i="14" s="1"/>
  <c r="M224" i="13"/>
  <c r="O221" i="13"/>
  <c r="D66" i="15"/>
  <c r="D74" i="15"/>
  <c r="D66" i="14"/>
  <c r="D70" i="13"/>
  <c r="O12" i="17"/>
  <c r="P50" i="17"/>
  <c r="N62" i="17"/>
  <c r="P66" i="17"/>
  <c r="N70" i="17"/>
  <c r="O99" i="17"/>
  <c r="O166" i="17"/>
  <c r="N212" i="17"/>
  <c r="N220" i="17"/>
  <c r="P64" i="19"/>
  <c r="O99" i="16"/>
  <c r="P145" i="16"/>
  <c r="N149" i="16"/>
  <c r="N212" i="16"/>
  <c r="P224" i="16"/>
  <c r="O49" i="15"/>
  <c r="N62" i="15"/>
  <c r="P67" i="19"/>
  <c r="N74" i="15"/>
  <c r="O138" i="15"/>
  <c r="Q138" i="15" s="1"/>
  <c r="O166" i="14"/>
  <c r="M224" i="14"/>
  <c r="N62" i="13"/>
  <c r="P62" i="13"/>
  <c r="M175" i="13"/>
  <c r="M216" i="13"/>
  <c r="P220" i="13"/>
  <c r="N224" i="13"/>
  <c r="N70" i="1"/>
  <c r="M74" i="1"/>
  <c r="O72" i="1"/>
  <c r="Q72" i="1" s="1"/>
  <c r="Q162" i="1"/>
  <c r="C62" i="14"/>
  <c r="C66" i="14"/>
  <c r="C66" i="13"/>
  <c r="P62" i="17"/>
  <c r="P70" i="17"/>
  <c r="N74" i="17"/>
  <c r="Q120" i="17"/>
  <c r="O124" i="17"/>
  <c r="N145" i="17"/>
  <c r="Q187" i="17"/>
  <c r="M62" i="16"/>
  <c r="O65" i="16"/>
  <c r="Q65" i="16" s="1"/>
  <c r="O87" i="16"/>
  <c r="P149" i="16"/>
  <c r="Q195" i="16"/>
  <c r="P62" i="15"/>
  <c r="O68" i="15"/>
  <c r="Q68" i="15" s="1"/>
  <c r="P74" i="15"/>
  <c r="Q97" i="15"/>
  <c r="Q123" i="15"/>
  <c r="N145" i="15"/>
  <c r="P212" i="15"/>
  <c r="O45" i="14"/>
  <c r="M66" i="14"/>
  <c r="O95" i="14"/>
  <c r="P212" i="14"/>
  <c r="O73" i="13"/>
  <c r="Q73" i="13" s="1"/>
  <c r="Q112" i="13"/>
  <c r="P212" i="13"/>
  <c r="N216" i="13"/>
  <c r="O41" i="1"/>
  <c r="O60" i="1"/>
  <c r="Q60" i="1" s="1"/>
  <c r="O64" i="1"/>
  <c r="Q64" i="1" s="1"/>
  <c r="P70" i="1"/>
  <c r="O69" i="1"/>
  <c r="Q69" i="1" s="1"/>
  <c r="Q116" i="1"/>
  <c r="Q122" i="1"/>
  <c r="N141" i="1"/>
  <c r="N145" i="1"/>
  <c r="O210" i="1"/>
  <c r="Q210" i="1" s="1"/>
  <c r="O222" i="1"/>
  <c r="C25" i="14"/>
  <c r="E37" i="13"/>
  <c r="E49" i="1"/>
  <c r="O68" i="17"/>
  <c r="Q68" i="17" s="1"/>
  <c r="O91" i="17"/>
  <c r="O138" i="17"/>
  <c r="O210" i="17"/>
  <c r="Q210" i="17" s="1"/>
  <c r="O218" i="17"/>
  <c r="Q218" i="17" s="1"/>
  <c r="O64" i="16"/>
  <c r="Q64" i="16" s="1"/>
  <c r="O69" i="16"/>
  <c r="Q69" i="16" s="1"/>
  <c r="O142" i="16"/>
  <c r="Q142" i="16" s="1"/>
  <c r="N175" i="16"/>
  <c r="O221" i="16"/>
  <c r="O60" i="15"/>
  <c r="Q60" i="15" s="1"/>
  <c r="O72" i="15"/>
  <c r="Q72" i="15" s="1"/>
  <c r="O210" i="15"/>
  <c r="Q210" i="15" s="1"/>
  <c r="Q42" i="14"/>
  <c r="Q45" i="14" s="1"/>
  <c r="Q95" i="14"/>
  <c r="O135" i="14"/>
  <c r="Q135" i="14" s="1"/>
  <c r="O147" i="14"/>
  <c r="Q147" i="14" s="1"/>
  <c r="O210" i="14"/>
  <c r="Q210" i="14" s="1"/>
  <c r="O223" i="14"/>
  <c r="Q223" i="14" s="1"/>
  <c r="O60" i="13"/>
  <c r="Q60" i="13" s="1"/>
  <c r="O65" i="13"/>
  <c r="Q65" i="13" s="1"/>
  <c r="O138" i="13"/>
  <c r="Q138" i="13" s="1"/>
  <c r="O144" i="13"/>
  <c r="Q144" i="13" s="1"/>
  <c r="N149" i="13"/>
  <c r="Q195" i="13"/>
  <c r="O213" i="13"/>
  <c r="Q213" i="13" s="1"/>
  <c r="Q41" i="1"/>
  <c r="P60" i="19"/>
  <c r="O63" i="1"/>
  <c r="Q63" i="1" s="1"/>
  <c r="O68" i="1"/>
  <c r="Q68" i="1" s="1"/>
  <c r="P74" i="1"/>
  <c r="M125" i="1"/>
  <c r="O135" i="1"/>
  <c r="Q135" i="1" s="1"/>
  <c r="O142" i="1"/>
  <c r="Q142" i="1" s="1"/>
  <c r="N220" i="1"/>
  <c r="N25" i="17"/>
  <c r="N100" i="15"/>
  <c r="O87" i="14"/>
  <c r="Q84" i="14"/>
  <c r="Q87" i="14" s="1"/>
  <c r="N50" i="13"/>
  <c r="M100" i="13"/>
  <c r="P62" i="1"/>
  <c r="N74" i="1"/>
  <c r="O71" i="1"/>
  <c r="E64" i="17"/>
  <c r="E12" i="16"/>
  <c r="E49" i="16"/>
  <c r="D50" i="16"/>
  <c r="C70" i="15"/>
  <c r="E67" i="14"/>
  <c r="C50" i="14"/>
  <c r="D25" i="13"/>
  <c r="E49" i="13"/>
  <c r="D25" i="1"/>
  <c r="P25" i="17"/>
  <c r="P100" i="17"/>
  <c r="Q98" i="17"/>
  <c r="Q122" i="17"/>
  <c r="M74" i="16"/>
  <c r="O71" i="16"/>
  <c r="Q97" i="16"/>
  <c r="N200" i="16"/>
  <c r="O170" i="15"/>
  <c r="Q167" i="15"/>
  <c r="Q170" i="15" s="1"/>
  <c r="Q34" i="14"/>
  <c r="Q37" i="14" s="1"/>
  <c r="O37" i="14"/>
  <c r="Q46" i="14"/>
  <c r="O49" i="14"/>
  <c r="P224" i="14"/>
  <c r="Q97" i="13"/>
  <c r="N137" i="13"/>
  <c r="P25" i="1"/>
  <c r="N50" i="1"/>
  <c r="Q112" i="1"/>
  <c r="E60" i="14"/>
  <c r="C50" i="13"/>
  <c r="Q20" i="17"/>
  <c r="O24" i="15"/>
  <c r="Q21" i="15"/>
  <c r="M25" i="14"/>
  <c r="O45" i="1"/>
  <c r="Q42" i="1"/>
  <c r="Q45" i="1" s="1"/>
  <c r="E20" i="17"/>
  <c r="D25" i="17"/>
  <c r="E65" i="17"/>
  <c r="E68" i="17"/>
  <c r="E70" i="17" s="1"/>
  <c r="E37" i="16"/>
  <c r="D74" i="16"/>
  <c r="E12" i="15"/>
  <c r="D25" i="15"/>
  <c r="C50" i="15"/>
  <c r="E68" i="14"/>
  <c r="D74" i="14"/>
  <c r="E73" i="13"/>
  <c r="C74" i="13"/>
  <c r="E69" i="1"/>
  <c r="N50" i="17"/>
  <c r="O59" i="17"/>
  <c r="Q59" i="17" s="1"/>
  <c r="N125" i="17"/>
  <c r="Q192" i="17"/>
  <c r="Q195" i="17" s="1"/>
  <c r="O195" i="17"/>
  <c r="O49" i="16"/>
  <c r="Q46" i="16"/>
  <c r="M25" i="15"/>
  <c r="O41" i="15"/>
  <c r="Q38" i="15"/>
  <c r="Q41" i="15" s="1"/>
  <c r="Q112" i="15"/>
  <c r="N125" i="15"/>
  <c r="O166" i="15"/>
  <c r="Q163" i="15"/>
  <c r="Q166" i="15" s="1"/>
  <c r="M50" i="14"/>
  <c r="O112" i="14"/>
  <c r="N137" i="14"/>
  <c r="O187" i="14"/>
  <c r="Q184" i="14"/>
  <c r="Q187" i="14" s="1"/>
  <c r="O16" i="13"/>
  <c r="Q13" i="13"/>
  <c r="Q16" i="13" s="1"/>
  <c r="Q91" i="1"/>
  <c r="Q123" i="1"/>
  <c r="N200" i="1"/>
  <c r="E73" i="17"/>
  <c r="E65" i="13"/>
  <c r="E66" i="13" s="1"/>
  <c r="Q123" i="14"/>
  <c r="P175" i="13"/>
  <c r="C50" i="17"/>
  <c r="E41" i="16"/>
  <c r="E60" i="15"/>
  <c r="E41" i="15"/>
  <c r="C62" i="15"/>
  <c r="E67" i="15"/>
  <c r="D70" i="15"/>
  <c r="E12" i="14"/>
  <c r="E24" i="14"/>
  <c r="E37" i="14"/>
  <c r="D50" i="14"/>
  <c r="C70" i="14"/>
  <c r="C74" i="14"/>
  <c r="E41" i="13"/>
  <c r="E45" i="13"/>
  <c r="C70" i="13"/>
  <c r="D74" i="13"/>
  <c r="E61" i="1"/>
  <c r="E62" i="1" s="1"/>
  <c r="E67" i="1"/>
  <c r="E37" i="1"/>
  <c r="E41" i="1"/>
  <c r="M25" i="17"/>
  <c r="O71" i="17"/>
  <c r="P125" i="17"/>
  <c r="O147" i="17"/>
  <c r="N149" i="17"/>
  <c r="O16" i="16"/>
  <c r="P62" i="16"/>
  <c r="P66" i="16"/>
  <c r="Q122" i="16"/>
  <c r="O146" i="16"/>
  <c r="O211" i="16"/>
  <c r="Q211" i="16" s="1"/>
  <c r="O37" i="15"/>
  <c r="Q34" i="15"/>
  <c r="Q37" i="15" s="1"/>
  <c r="Q122" i="15"/>
  <c r="Q173" i="15"/>
  <c r="O174" i="15"/>
  <c r="O65" i="14"/>
  <c r="Q65" i="14" s="1"/>
  <c r="N175" i="14"/>
  <c r="P25" i="13"/>
  <c r="O24" i="13"/>
  <c r="Q21" i="13"/>
  <c r="N141" i="13"/>
  <c r="N175" i="13"/>
  <c r="P200" i="13"/>
  <c r="O210" i="13"/>
  <c r="Q210" i="13" s="1"/>
  <c r="Q97" i="1"/>
  <c r="N175" i="1"/>
  <c r="M50" i="17"/>
  <c r="N100" i="17"/>
  <c r="O120" i="17"/>
  <c r="O142" i="17"/>
  <c r="Q142" i="17" s="1"/>
  <c r="O144" i="17"/>
  <c r="Q144" i="17" s="1"/>
  <c r="O170" i="17"/>
  <c r="P175" i="17"/>
  <c r="P200" i="17"/>
  <c r="N200" i="17"/>
  <c r="P216" i="17"/>
  <c r="N224" i="17"/>
  <c r="N50" i="16"/>
  <c r="N62" i="16"/>
  <c r="N100" i="16"/>
  <c r="P137" i="16"/>
  <c r="O140" i="16"/>
  <c r="Q140" i="16" s="1"/>
  <c r="O143" i="16"/>
  <c r="Q143" i="16" s="1"/>
  <c r="O174" i="16"/>
  <c r="O187" i="16"/>
  <c r="P200" i="16"/>
  <c r="O199" i="16"/>
  <c r="O16" i="15"/>
  <c r="M50" i="15"/>
  <c r="N66" i="15"/>
  <c r="O95" i="15"/>
  <c r="O99" i="15"/>
  <c r="P100" i="15"/>
  <c r="P125" i="15"/>
  <c r="P145" i="15"/>
  <c r="M175" i="15"/>
  <c r="N175" i="15"/>
  <c r="M200" i="15"/>
  <c r="P216" i="15"/>
  <c r="N220" i="15"/>
  <c r="P224" i="15"/>
  <c r="N25" i="14"/>
  <c r="M62" i="14"/>
  <c r="N62" i="14"/>
  <c r="O63" i="14"/>
  <c r="Q63" i="14" s="1"/>
  <c r="M70" i="14"/>
  <c r="N70" i="14"/>
  <c r="M100" i="14"/>
  <c r="Q97" i="14"/>
  <c r="Q121" i="14"/>
  <c r="N141" i="14"/>
  <c r="O143" i="14"/>
  <c r="Q143" i="14" s="1"/>
  <c r="P175" i="14"/>
  <c r="P200" i="14"/>
  <c r="M216" i="14"/>
  <c r="M25" i="13"/>
  <c r="O61" i="13"/>
  <c r="Q61" i="13" s="1"/>
  <c r="N66" i="13"/>
  <c r="P70" i="13"/>
  <c r="N100" i="13"/>
  <c r="Q122" i="13"/>
  <c r="P137" i="13"/>
  <c r="P141" i="13"/>
  <c r="O148" i="13"/>
  <c r="O170" i="13"/>
  <c r="O174" i="13"/>
  <c r="O195" i="13"/>
  <c r="O199" i="13"/>
  <c r="O215" i="13"/>
  <c r="Q215" i="13" s="1"/>
  <c r="O223" i="13"/>
  <c r="Q223" i="13" s="1"/>
  <c r="O37" i="1"/>
  <c r="M50" i="1"/>
  <c r="O136" i="1"/>
  <c r="Q136" i="1" s="1"/>
  <c r="O140" i="1"/>
  <c r="Q140" i="1" s="1"/>
  <c r="P175" i="1"/>
  <c r="P200" i="1"/>
  <c r="Q96" i="17"/>
  <c r="Q116" i="17"/>
  <c r="M125" i="17"/>
  <c r="Q123" i="17"/>
  <c r="N175" i="17"/>
  <c r="Q170" i="17"/>
  <c r="O174" i="17"/>
  <c r="O191" i="17"/>
  <c r="O214" i="17"/>
  <c r="Q214" i="17" s="1"/>
  <c r="N25" i="16"/>
  <c r="P25" i="16"/>
  <c r="M25" i="16"/>
  <c r="M70" i="16"/>
  <c r="P74" i="16"/>
  <c r="P100" i="16"/>
  <c r="Q98" i="16"/>
  <c r="Q123" i="16"/>
  <c r="Q187" i="16"/>
  <c r="O191" i="16"/>
  <c r="O195" i="16"/>
  <c r="O12" i="15"/>
  <c r="N50" i="15"/>
  <c r="Q46" i="15"/>
  <c r="Q92" i="15"/>
  <c r="Q95" i="15" s="1"/>
  <c r="Q96" i="15"/>
  <c r="Q98" i="15"/>
  <c r="Q117" i="15"/>
  <c r="Q120" i="15" s="1"/>
  <c r="O124" i="15"/>
  <c r="N137" i="15"/>
  <c r="N141" i="15"/>
  <c r="O147" i="15"/>
  <c r="Q187" i="15"/>
  <c r="N200" i="15"/>
  <c r="M224" i="15"/>
  <c r="O24" i="14"/>
  <c r="P62" i="14"/>
  <c r="P70" i="14"/>
  <c r="N100" i="14"/>
  <c r="P100" i="14"/>
  <c r="O116" i="14"/>
  <c r="N149" i="14"/>
  <c r="O174" i="14"/>
  <c r="M200" i="14"/>
  <c r="O199" i="14"/>
  <c r="N224" i="14"/>
  <c r="N25" i="13"/>
  <c r="P50" i="13"/>
  <c r="P66" i="13"/>
  <c r="P74" i="13"/>
  <c r="O95" i="13"/>
  <c r="Q98" i="13"/>
  <c r="P125" i="13"/>
  <c r="O120" i="13"/>
  <c r="M200" i="13"/>
  <c r="M25" i="1"/>
  <c r="N25" i="1"/>
  <c r="O73" i="1"/>
  <c r="Q73" i="1" s="1"/>
  <c r="N100" i="1"/>
  <c r="Q98" i="1"/>
  <c r="N125" i="1"/>
  <c r="N216" i="1"/>
  <c r="Q218" i="1"/>
  <c r="O73" i="17"/>
  <c r="Q73" i="17" s="1"/>
  <c r="Q97" i="17"/>
  <c r="Q121" i="17"/>
  <c r="O134" i="17"/>
  <c r="N137" i="17"/>
  <c r="Q164" i="17"/>
  <c r="Q166" i="17" s="1"/>
  <c r="Q171" i="17"/>
  <c r="M200" i="17"/>
  <c r="Q188" i="17"/>
  <c r="Q191" i="17" s="1"/>
  <c r="O222" i="17"/>
  <c r="Q222" i="17" s="1"/>
  <c r="P50" i="16"/>
  <c r="Q96" i="16"/>
  <c r="Q121" i="16"/>
  <c r="M145" i="16"/>
  <c r="P175" i="16"/>
  <c r="Q191" i="16"/>
  <c r="M200" i="16"/>
  <c r="O213" i="16"/>
  <c r="Q213" i="16" s="1"/>
  <c r="N216" i="16"/>
  <c r="Q9" i="15"/>
  <c r="Q12" i="15" s="1"/>
  <c r="P25" i="15"/>
  <c r="O45" i="15"/>
  <c r="O64" i="15"/>
  <c r="Q64" i="15" s="1"/>
  <c r="M100" i="15"/>
  <c r="M125" i="15"/>
  <c r="Q121" i="15"/>
  <c r="P141" i="15"/>
  <c r="O144" i="15"/>
  <c r="Q144" i="15" s="1"/>
  <c r="O146" i="15"/>
  <c r="Q146" i="15" s="1"/>
  <c r="P149" i="15"/>
  <c r="P200" i="15"/>
  <c r="P50" i="14"/>
  <c r="O61" i="14"/>
  <c r="Q61" i="14" s="1"/>
  <c r="O69" i="14"/>
  <c r="Q69" i="14" s="1"/>
  <c r="Q98" i="14"/>
  <c r="Q112" i="14"/>
  <c r="Q113" i="14"/>
  <c r="Q116" i="14" s="1"/>
  <c r="Q122" i="14"/>
  <c r="O139" i="14"/>
  <c r="Q139" i="14" s="1"/>
  <c r="N145" i="14"/>
  <c r="P149" i="14"/>
  <c r="M175" i="14"/>
  <c r="Q171" i="14"/>
  <c r="N200" i="14"/>
  <c r="O191" i="14"/>
  <c r="Q196" i="14"/>
  <c r="N212" i="14"/>
  <c r="O218" i="14"/>
  <c r="Q218" i="14" s="1"/>
  <c r="N220" i="14"/>
  <c r="M50" i="13"/>
  <c r="Q92" i="13"/>
  <c r="Q95" i="13" s="1"/>
  <c r="O112" i="13"/>
  <c r="Q117" i="13"/>
  <c r="Q120" i="13" s="1"/>
  <c r="O124" i="13"/>
  <c r="Q123" i="13"/>
  <c r="M137" i="13"/>
  <c r="N145" i="13"/>
  <c r="P149" i="13"/>
  <c r="Q160" i="13"/>
  <c r="Q162" i="13" s="1"/>
  <c r="O211" i="13"/>
  <c r="Q211" i="13" s="1"/>
  <c r="O218" i="13"/>
  <c r="Q218" i="13" s="1"/>
  <c r="P224" i="13"/>
  <c r="O12" i="1"/>
  <c r="P50" i="1"/>
  <c r="O87" i="1"/>
  <c r="Q87" i="1"/>
  <c r="Q96" i="1"/>
  <c r="O112" i="1"/>
  <c r="P125" i="1"/>
  <c r="M137" i="1"/>
  <c r="O146" i="1"/>
  <c r="Q146" i="1" s="1"/>
  <c r="N149" i="1"/>
  <c r="O170" i="1"/>
  <c r="Q187" i="1"/>
  <c r="N224" i="1"/>
  <c r="Q162" i="16"/>
  <c r="E45" i="1"/>
  <c r="O18" i="20"/>
  <c r="Q18" i="20" s="1"/>
  <c r="O43" i="19"/>
  <c r="Q43" i="19" s="1"/>
  <c r="O113" i="20"/>
  <c r="Q113" i="20" s="1"/>
  <c r="Q166" i="16"/>
  <c r="O170" i="16"/>
  <c r="O109" i="20"/>
  <c r="Q109" i="20" s="1"/>
  <c r="Q95" i="16"/>
  <c r="P87" i="20"/>
  <c r="N191" i="19"/>
  <c r="E68" i="15"/>
  <c r="E45" i="17"/>
  <c r="E45" i="16"/>
  <c r="E68" i="1"/>
  <c r="O165" i="20"/>
  <c r="Q165" i="20" s="1"/>
  <c r="O185" i="20"/>
  <c r="Q185" i="20" s="1"/>
  <c r="P187" i="19"/>
  <c r="D45" i="20"/>
  <c r="Q91" i="17"/>
  <c r="Q87" i="16"/>
  <c r="O95" i="16"/>
  <c r="E42" i="20"/>
  <c r="O97" i="20"/>
  <c r="P20" i="19"/>
  <c r="O45" i="16"/>
  <c r="Q91" i="16"/>
  <c r="Q37" i="16"/>
  <c r="P112" i="20"/>
  <c r="P45" i="20"/>
  <c r="N16" i="19"/>
  <c r="O88" i="20"/>
  <c r="Q88" i="20" s="1"/>
  <c r="N195" i="20"/>
  <c r="P37" i="20"/>
  <c r="P49" i="20"/>
  <c r="N218" i="19"/>
  <c r="P219" i="19"/>
  <c r="P195" i="19"/>
  <c r="M215" i="20"/>
  <c r="Q42" i="16"/>
  <c r="Q45" i="16" s="1"/>
  <c r="P16" i="20"/>
  <c r="P68" i="20"/>
  <c r="O38" i="20"/>
  <c r="Q38" i="20" s="1"/>
  <c r="P41" i="20"/>
  <c r="O47" i="19"/>
  <c r="Q47" i="19" s="1"/>
  <c r="P95" i="20"/>
  <c r="P223" i="19"/>
  <c r="O188" i="20"/>
  <c r="Q188" i="20" s="1"/>
  <c r="O189" i="20"/>
  <c r="Q189" i="20" s="1"/>
  <c r="M135" i="20"/>
  <c r="O93" i="20"/>
  <c r="Q93" i="20" s="1"/>
  <c r="N138" i="20"/>
  <c r="O164" i="20"/>
  <c r="Q164" i="20" s="1"/>
  <c r="O184" i="19"/>
  <c r="Q184" i="19" s="1"/>
  <c r="N218" i="20"/>
  <c r="P86" i="19"/>
  <c r="P136" i="19" s="1"/>
  <c r="C12" i="20"/>
  <c r="E17" i="20"/>
  <c r="P24" i="20"/>
  <c r="O92" i="20"/>
  <c r="Q92" i="20" s="1"/>
  <c r="P147" i="20"/>
  <c r="O192" i="20"/>
  <c r="Q192" i="20" s="1"/>
  <c r="O193" i="20"/>
  <c r="Q193" i="20" s="1"/>
  <c r="P223" i="20"/>
  <c r="P41" i="19"/>
  <c r="D65" i="20"/>
  <c r="E40" i="19"/>
  <c r="P12" i="20"/>
  <c r="N20" i="20"/>
  <c r="O22" i="20"/>
  <c r="Q22" i="20" s="1"/>
  <c r="M60" i="20"/>
  <c r="M60" i="19" s="1"/>
  <c r="O121" i="20"/>
  <c r="M113" i="19"/>
  <c r="M138" i="19" s="1"/>
  <c r="E34" i="19"/>
  <c r="M218" i="19"/>
  <c r="N12" i="19"/>
  <c r="P116" i="19"/>
  <c r="P120" i="20"/>
  <c r="E34" i="20"/>
  <c r="D64" i="20"/>
  <c r="D60" i="20"/>
  <c r="D9" i="19"/>
  <c r="D59" i="19" s="1"/>
  <c r="O9" i="20"/>
  <c r="O10" i="20"/>
  <c r="Q10" i="20" s="1"/>
  <c r="O13" i="20"/>
  <c r="Q13" i="20" s="1"/>
  <c r="O14" i="20"/>
  <c r="Q14" i="20" s="1"/>
  <c r="O17" i="20"/>
  <c r="O21" i="20"/>
  <c r="O34" i="20"/>
  <c r="Q34" i="20" s="1"/>
  <c r="M71" i="20"/>
  <c r="O84" i="20"/>
  <c r="O85" i="20"/>
  <c r="Q85" i="20" s="1"/>
  <c r="P135" i="20"/>
  <c r="P139" i="20"/>
  <c r="P144" i="20"/>
  <c r="M162" i="20"/>
  <c r="O172" i="20"/>
  <c r="Q172" i="20" s="1"/>
  <c r="O173" i="20"/>
  <c r="Q173" i="20" s="1"/>
  <c r="O184" i="20"/>
  <c r="P187" i="20"/>
  <c r="P191" i="20"/>
  <c r="N222" i="20"/>
  <c r="P211" i="20"/>
  <c r="P215" i="20"/>
  <c r="P219" i="20"/>
  <c r="M93" i="19"/>
  <c r="N24" i="20"/>
  <c r="P91" i="20"/>
  <c r="P143" i="20"/>
  <c r="M97" i="19"/>
  <c r="D73" i="19"/>
  <c r="C64" i="20"/>
  <c r="D18" i="19"/>
  <c r="E18" i="19" s="1"/>
  <c r="M12" i="20"/>
  <c r="P64" i="20"/>
  <c r="M16" i="20"/>
  <c r="P67" i="20"/>
  <c r="M20" i="20"/>
  <c r="M24" i="20"/>
  <c r="O46" i="20"/>
  <c r="N63" i="20"/>
  <c r="N63" i="19" s="1"/>
  <c r="P135" i="19"/>
  <c r="O96" i="20"/>
  <c r="M142" i="20"/>
  <c r="M146" i="20"/>
  <c r="O160" i="20"/>
  <c r="Q160" i="20" s="1"/>
  <c r="P211" i="19"/>
  <c r="O168" i="20"/>
  <c r="Q168" i="20" s="1"/>
  <c r="O169" i="20"/>
  <c r="Q169" i="20" s="1"/>
  <c r="M211" i="20"/>
  <c r="O196" i="20"/>
  <c r="P199" i="20"/>
  <c r="N213" i="20"/>
  <c r="N217" i="20"/>
  <c r="N221" i="20"/>
  <c r="P37" i="19"/>
  <c r="D43" i="19"/>
  <c r="D45" i="19" s="1"/>
  <c r="O160" i="19"/>
  <c r="M210" i="20"/>
  <c r="E10" i="20"/>
  <c r="E14" i="20"/>
  <c r="E22" i="20"/>
  <c r="O11" i="19"/>
  <c r="Q11" i="19" s="1"/>
  <c r="O15" i="19"/>
  <c r="Q15" i="19" s="1"/>
  <c r="O19" i="20"/>
  <c r="Q19" i="20" s="1"/>
  <c r="O23" i="20"/>
  <c r="Q23" i="20" s="1"/>
  <c r="M37" i="19"/>
  <c r="O39" i="19"/>
  <c r="Q39" i="19" s="1"/>
  <c r="O42" i="20"/>
  <c r="Q42" i="20" s="1"/>
  <c r="O48" i="19"/>
  <c r="Q48" i="19" s="1"/>
  <c r="N59" i="20"/>
  <c r="N59" i="19" s="1"/>
  <c r="M64" i="20"/>
  <c r="M64" i="19" s="1"/>
  <c r="P147" i="19"/>
  <c r="M134" i="20"/>
  <c r="M138" i="20"/>
  <c r="N146" i="20"/>
  <c r="M222" i="19"/>
  <c r="N209" i="20"/>
  <c r="M214" i="20"/>
  <c r="M218" i="20"/>
  <c r="M222" i="20"/>
  <c r="M17" i="19"/>
  <c r="P24" i="19"/>
  <c r="P49" i="19"/>
  <c r="M67" i="19"/>
  <c r="M59" i="19"/>
  <c r="M63" i="19"/>
  <c r="N12" i="20"/>
  <c r="O15" i="20"/>
  <c r="Q15" i="20" s="1"/>
  <c r="N16" i="20"/>
  <c r="O47" i="20"/>
  <c r="Q47" i="20" s="1"/>
  <c r="M49" i="20"/>
  <c r="M61" i="20"/>
  <c r="N64" i="20"/>
  <c r="N64" i="19" s="1"/>
  <c r="P71" i="20"/>
  <c r="N73" i="20"/>
  <c r="N73" i="19" s="1"/>
  <c r="M136" i="20"/>
  <c r="O86" i="20"/>
  <c r="Q86" i="20" s="1"/>
  <c r="M86" i="19"/>
  <c r="M87" i="19" s="1"/>
  <c r="N139" i="20"/>
  <c r="N91" i="20"/>
  <c r="N89" i="19"/>
  <c r="N139" i="19" s="1"/>
  <c r="P146" i="20"/>
  <c r="P96" i="19"/>
  <c r="M124" i="20"/>
  <c r="O122" i="20"/>
  <c r="M122" i="19"/>
  <c r="O122" i="19" s="1"/>
  <c r="N211" i="20"/>
  <c r="N161" i="19"/>
  <c r="N211" i="19" s="1"/>
  <c r="P166" i="20"/>
  <c r="P213" i="20"/>
  <c r="P163" i="19"/>
  <c r="P168" i="19"/>
  <c r="P218" i="19" s="1"/>
  <c r="P218" i="20"/>
  <c r="M174" i="20"/>
  <c r="O194" i="20"/>
  <c r="Q194" i="20" s="1"/>
  <c r="M219" i="20"/>
  <c r="M13" i="19"/>
  <c r="O35" i="19"/>
  <c r="Q35" i="19" s="1"/>
  <c r="N197" i="19"/>
  <c r="O197" i="19" s="1"/>
  <c r="Q41" i="17"/>
  <c r="Q112" i="17"/>
  <c r="O91" i="16"/>
  <c r="M100" i="16"/>
  <c r="N224" i="16"/>
  <c r="O223" i="16"/>
  <c r="Q223" i="16" s="1"/>
  <c r="O40" i="19"/>
  <c r="Q40" i="19" s="1"/>
  <c r="M140" i="20"/>
  <c r="O90" i="20"/>
  <c r="Q90" i="20" s="1"/>
  <c r="M90" i="19"/>
  <c r="M91" i="19" s="1"/>
  <c r="N143" i="20"/>
  <c r="O143" i="20" s="1"/>
  <c r="N95" i="20"/>
  <c r="N93" i="19"/>
  <c r="N143" i="19" s="1"/>
  <c r="N112" i="20"/>
  <c r="N109" i="19"/>
  <c r="N112" i="19" s="1"/>
  <c r="N120" i="20"/>
  <c r="N117" i="19"/>
  <c r="N120" i="19" s="1"/>
  <c r="N215" i="20"/>
  <c r="N165" i="19"/>
  <c r="N215" i="19" s="1"/>
  <c r="P167" i="19"/>
  <c r="P170" i="20"/>
  <c r="P217" i="20"/>
  <c r="M198" i="19"/>
  <c r="O198" i="19" s="1"/>
  <c r="Q198" i="19" s="1"/>
  <c r="O198" i="20"/>
  <c r="Q198" i="20" s="1"/>
  <c r="M223" i="20"/>
  <c r="P74" i="17"/>
  <c r="P71" i="19"/>
  <c r="M66" i="15"/>
  <c r="O63" i="15"/>
  <c r="P66" i="1"/>
  <c r="P63" i="19"/>
  <c r="Q163" i="1"/>
  <c r="Q166" i="1" s="1"/>
  <c r="O166" i="1"/>
  <c r="Q196" i="1"/>
  <c r="O199" i="1"/>
  <c r="O11" i="20"/>
  <c r="Q11" i="20" s="1"/>
  <c r="O35" i="20"/>
  <c r="Q35" i="20" s="1"/>
  <c r="M37" i="20"/>
  <c r="O39" i="20"/>
  <c r="Q39" i="20" s="1"/>
  <c r="M41" i="20"/>
  <c r="O43" i="20"/>
  <c r="Q43" i="20" s="1"/>
  <c r="M45" i="20"/>
  <c r="M45" i="19" s="1"/>
  <c r="N60" i="20"/>
  <c r="N60" i="19" s="1"/>
  <c r="M65" i="20"/>
  <c r="M134" i="19"/>
  <c r="O84" i="19"/>
  <c r="M87" i="20"/>
  <c r="N140" i="20"/>
  <c r="N90" i="19"/>
  <c r="N140" i="19" s="1"/>
  <c r="M116" i="20"/>
  <c r="O114" i="20"/>
  <c r="M114" i="19"/>
  <c r="O114" i="19" s="1"/>
  <c r="Q114" i="19" s="1"/>
  <c r="O115" i="20"/>
  <c r="Q115" i="20" s="1"/>
  <c r="M115" i="19"/>
  <c r="O115" i="19" s="1"/>
  <c r="Q115" i="19" s="1"/>
  <c r="O117" i="20"/>
  <c r="O123" i="20"/>
  <c r="M123" i="19"/>
  <c r="O123" i="19" s="1"/>
  <c r="N209" i="19"/>
  <c r="N162" i="20"/>
  <c r="M221" i="20"/>
  <c r="O171" i="20"/>
  <c r="O173" i="19"/>
  <c r="Q173" i="19" s="1"/>
  <c r="M195" i="20"/>
  <c r="P144" i="19"/>
  <c r="O10" i="19"/>
  <c r="Q10" i="19" s="1"/>
  <c r="O14" i="19"/>
  <c r="Q14" i="19" s="1"/>
  <c r="N67" i="20"/>
  <c r="N17" i="19"/>
  <c r="M68" i="20"/>
  <c r="M18" i="19"/>
  <c r="P69" i="20"/>
  <c r="N71" i="20"/>
  <c r="N21" i="19"/>
  <c r="M72" i="20"/>
  <c r="M22" i="19"/>
  <c r="P73" i="20"/>
  <c r="O34" i="19"/>
  <c r="O36" i="20"/>
  <c r="Q36" i="20" s="1"/>
  <c r="N37" i="20"/>
  <c r="O38" i="19"/>
  <c r="O40" i="20"/>
  <c r="Q40" i="20" s="1"/>
  <c r="N41" i="20"/>
  <c r="O42" i="19"/>
  <c r="Q42" i="19" s="1"/>
  <c r="O44" i="20"/>
  <c r="Q44" i="20" s="1"/>
  <c r="N45" i="20"/>
  <c r="N45" i="19" s="1"/>
  <c r="O48" i="20"/>
  <c r="Q48" i="20" s="1"/>
  <c r="N49" i="20"/>
  <c r="P59" i="20"/>
  <c r="P62" i="20" s="1"/>
  <c r="N61" i="20"/>
  <c r="N61" i="19" s="1"/>
  <c r="P63" i="20"/>
  <c r="N65" i="20"/>
  <c r="N65" i="19" s="1"/>
  <c r="N135" i="20"/>
  <c r="N87" i="20"/>
  <c r="N85" i="19"/>
  <c r="N135" i="19" s="1"/>
  <c r="N136" i="20"/>
  <c r="N86" i="19"/>
  <c r="N136" i="19" s="1"/>
  <c r="O89" i="20"/>
  <c r="Q89" i="20" s="1"/>
  <c r="P142" i="20"/>
  <c r="P92" i="19"/>
  <c r="P143" i="19"/>
  <c r="M148" i="20"/>
  <c r="O98" i="20"/>
  <c r="M98" i="19"/>
  <c r="M99" i="20"/>
  <c r="P112" i="19"/>
  <c r="N116" i="20"/>
  <c r="N113" i="19"/>
  <c r="N116" i="19" s="1"/>
  <c r="P116" i="20"/>
  <c r="P120" i="19"/>
  <c r="N124" i="20"/>
  <c r="N121" i="19"/>
  <c r="P124" i="20"/>
  <c r="N134" i="20"/>
  <c r="M139" i="20"/>
  <c r="P140" i="20"/>
  <c r="N142" i="20"/>
  <c r="M147" i="20"/>
  <c r="P148" i="20"/>
  <c r="P162" i="20"/>
  <c r="P209" i="20"/>
  <c r="P159" i="19"/>
  <c r="O161" i="20"/>
  <c r="Q161" i="20" s="1"/>
  <c r="P214" i="20"/>
  <c r="P164" i="19"/>
  <c r="P214" i="19" s="1"/>
  <c r="P215" i="19"/>
  <c r="M217" i="20"/>
  <c r="O167" i="20"/>
  <c r="M167" i="19"/>
  <c r="O168" i="19"/>
  <c r="M170" i="20"/>
  <c r="N223" i="20"/>
  <c r="N174" i="20"/>
  <c r="O188" i="19"/>
  <c r="O189" i="19"/>
  <c r="Q189" i="19" s="1"/>
  <c r="O190" i="20"/>
  <c r="Q190" i="20" s="1"/>
  <c r="M190" i="19"/>
  <c r="O190" i="19" s="1"/>
  <c r="Q190" i="19" s="1"/>
  <c r="M191" i="20"/>
  <c r="P195" i="20"/>
  <c r="O197" i="20"/>
  <c r="Q197" i="20" s="1"/>
  <c r="N214" i="20"/>
  <c r="M9" i="19"/>
  <c r="P16" i="19"/>
  <c r="P148" i="19"/>
  <c r="N214" i="19"/>
  <c r="P188" i="19"/>
  <c r="P191" i="19" s="1"/>
  <c r="O193" i="19"/>
  <c r="Q193" i="19" s="1"/>
  <c r="Q12" i="17"/>
  <c r="Q34" i="17"/>
  <c r="Q37" i="17" s="1"/>
  <c r="O37" i="17"/>
  <c r="Q45" i="17"/>
  <c r="Q16" i="16"/>
  <c r="N70" i="16"/>
  <c r="O67" i="16"/>
  <c r="O36" i="19"/>
  <c r="Q36" i="19" s="1"/>
  <c r="O44" i="19"/>
  <c r="Q44" i="19" s="1"/>
  <c r="P134" i="20"/>
  <c r="P84" i="19"/>
  <c r="O88" i="19"/>
  <c r="M91" i="20"/>
  <c r="N144" i="20"/>
  <c r="N94" i="19"/>
  <c r="N144" i="19" s="1"/>
  <c r="M209" i="20"/>
  <c r="O159" i="20"/>
  <c r="M159" i="19"/>
  <c r="N166" i="20"/>
  <c r="P222" i="20"/>
  <c r="P172" i="19"/>
  <c r="P222" i="19" s="1"/>
  <c r="N185" i="19"/>
  <c r="O185" i="19" s="1"/>
  <c r="Q185" i="19" s="1"/>
  <c r="N187" i="20"/>
  <c r="M199" i="20"/>
  <c r="N210" i="20"/>
  <c r="M41" i="19"/>
  <c r="M210" i="19"/>
  <c r="M137" i="15"/>
  <c r="O134" i="15"/>
  <c r="O99" i="14"/>
  <c r="Q96" i="14"/>
  <c r="N68" i="20"/>
  <c r="N68" i="19" s="1"/>
  <c r="N18" i="19"/>
  <c r="M69" i="20"/>
  <c r="M19" i="19"/>
  <c r="O19" i="19" s="1"/>
  <c r="Q19" i="19" s="1"/>
  <c r="P20" i="20"/>
  <c r="N72" i="20"/>
  <c r="N72" i="19" s="1"/>
  <c r="N22" i="19"/>
  <c r="M73" i="20"/>
  <c r="M23" i="19"/>
  <c r="O23" i="19" s="1"/>
  <c r="Q23" i="19" s="1"/>
  <c r="N37" i="19"/>
  <c r="N41" i="19"/>
  <c r="N69" i="20"/>
  <c r="N69" i="19" s="1"/>
  <c r="P138" i="20"/>
  <c r="P88" i="19"/>
  <c r="P139" i="19"/>
  <c r="M142" i="19"/>
  <c r="O92" i="19"/>
  <c r="M144" i="20"/>
  <c r="O94" i="20"/>
  <c r="Q94" i="20" s="1"/>
  <c r="M94" i="19"/>
  <c r="M95" i="20"/>
  <c r="N147" i="20"/>
  <c r="N99" i="20"/>
  <c r="N97" i="19"/>
  <c r="N147" i="19" s="1"/>
  <c r="N148" i="20"/>
  <c r="N98" i="19"/>
  <c r="N148" i="19" s="1"/>
  <c r="P99" i="20"/>
  <c r="M112" i="20"/>
  <c r="O110" i="20"/>
  <c r="Q110" i="20" s="1"/>
  <c r="M110" i="19"/>
  <c r="O110" i="19" s="1"/>
  <c r="Q110" i="19" s="1"/>
  <c r="O111" i="20"/>
  <c r="Q111" i="20" s="1"/>
  <c r="M111" i="19"/>
  <c r="O111" i="19" s="1"/>
  <c r="Q111" i="19" s="1"/>
  <c r="M120" i="20"/>
  <c r="O118" i="20"/>
  <c r="Q118" i="20" s="1"/>
  <c r="M118" i="19"/>
  <c r="O118" i="19" s="1"/>
  <c r="Q118" i="19" s="1"/>
  <c r="O119" i="20"/>
  <c r="Q119" i="20" s="1"/>
  <c r="M119" i="19"/>
  <c r="O119" i="19" s="1"/>
  <c r="Q119" i="19" s="1"/>
  <c r="P210" i="20"/>
  <c r="P160" i="19"/>
  <c r="P210" i="19" s="1"/>
  <c r="M213" i="20"/>
  <c r="O163" i="20"/>
  <c r="M163" i="19"/>
  <c r="M214" i="19"/>
  <c r="O164" i="19"/>
  <c r="M166" i="20"/>
  <c r="N219" i="20"/>
  <c r="N169" i="19"/>
  <c r="N219" i="19" s="1"/>
  <c r="N170" i="20"/>
  <c r="P174" i="20"/>
  <c r="P171" i="19"/>
  <c r="P221" i="20"/>
  <c r="M186" i="19"/>
  <c r="O186" i="19" s="1"/>
  <c r="Q186" i="19" s="1"/>
  <c r="O186" i="20"/>
  <c r="Q186" i="20" s="1"/>
  <c r="M187" i="20"/>
  <c r="P12" i="19"/>
  <c r="N223" i="19"/>
  <c r="M194" i="19"/>
  <c r="O194" i="19" s="1"/>
  <c r="Q194" i="19" s="1"/>
  <c r="Q16" i="17"/>
  <c r="O41" i="17"/>
  <c r="Q87" i="17"/>
  <c r="P149" i="17"/>
  <c r="Q9" i="16"/>
  <c r="Q12" i="16" s="1"/>
  <c r="O59" i="16"/>
  <c r="Q20" i="16"/>
  <c r="P212" i="16"/>
  <c r="Q209" i="16"/>
  <c r="O217" i="16"/>
  <c r="M220" i="16"/>
  <c r="O219" i="16"/>
  <c r="Q219" i="16" s="1"/>
  <c r="N220" i="16"/>
  <c r="O172" i="19"/>
  <c r="N192" i="19"/>
  <c r="N195" i="19" s="1"/>
  <c r="M74" i="17"/>
  <c r="Q95" i="17"/>
  <c r="O112" i="17"/>
  <c r="M137" i="17"/>
  <c r="N141" i="17"/>
  <c r="O199" i="17"/>
  <c r="M212" i="17"/>
  <c r="O209" i="17"/>
  <c r="M220" i="17"/>
  <c r="O217" i="17"/>
  <c r="Q112" i="16"/>
  <c r="Q116" i="16"/>
  <c r="N145" i="16"/>
  <c r="N25" i="15"/>
  <c r="Q188" i="15"/>
  <c r="Q191" i="15" s="1"/>
  <c r="O191" i="15"/>
  <c r="O218" i="15"/>
  <c r="Q218" i="15" s="1"/>
  <c r="M220" i="15"/>
  <c r="N191" i="20"/>
  <c r="N199" i="20"/>
  <c r="O16" i="17"/>
  <c r="O45" i="17"/>
  <c r="O69" i="17"/>
  <c r="Q69" i="17" s="1"/>
  <c r="M70" i="17"/>
  <c r="P141" i="17"/>
  <c r="M149" i="17"/>
  <c r="M175" i="17"/>
  <c r="O12" i="16"/>
  <c r="O20" i="16"/>
  <c r="M50" i="16"/>
  <c r="O37" i="16"/>
  <c r="Q41" i="16"/>
  <c r="Q120" i="16"/>
  <c r="M175" i="16"/>
  <c r="O162" i="16"/>
  <c r="Q159" i="15"/>
  <c r="Q162" i="15" s="1"/>
  <c r="O162" i="15"/>
  <c r="O215" i="15"/>
  <c r="Q215" i="15" s="1"/>
  <c r="M216" i="15"/>
  <c r="Q11" i="14"/>
  <c r="Q12" i="14" s="1"/>
  <c r="O12" i="14"/>
  <c r="O20" i="17"/>
  <c r="O24" i="17"/>
  <c r="O49" i="17"/>
  <c r="O65" i="17"/>
  <c r="Q65" i="17" s="1"/>
  <c r="M66" i="17"/>
  <c r="M100" i="17"/>
  <c r="O87" i="17"/>
  <c r="O116" i="17"/>
  <c r="P137" i="17"/>
  <c r="M145" i="17"/>
  <c r="O187" i="17"/>
  <c r="P212" i="17"/>
  <c r="M216" i="17"/>
  <c r="O213" i="17"/>
  <c r="P220" i="17"/>
  <c r="M224" i="17"/>
  <c r="O221" i="17"/>
  <c r="O24" i="16"/>
  <c r="O60" i="16"/>
  <c r="Q60" i="16" s="1"/>
  <c r="O68" i="16"/>
  <c r="Q68" i="16" s="1"/>
  <c r="M141" i="16"/>
  <c r="O144" i="16"/>
  <c r="Q144" i="16" s="1"/>
  <c r="M216" i="16"/>
  <c r="Q88" i="15"/>
  <c r="Q91" i="15" s="1"/>
  <c r="O91" i="15"/>
  <c r="Q44" i="13"/>
  <c r="Q45" i="13" s="1"/>
  <c r="O45" i="13"/>
  <c r="Q19" i="14"/>
  <c r="Q20" i="14" s="1"/>
  <c r="O20" i="14"/>
  <c r="Q39" i="14"/>
  <c r="Q41" i="14" s="1"/>
  <c r="O41" i="14"/>
  <c r="O217" i="14"/>
  <c r="M220" i="14"/>
  <c r="N74" i="13"/>
  <c r="O71" i="13"/>
  <c r="N125" i="16"/>
  <c r="O120" i="16"/>
  <c r="O136" i="16"/>
  <c r="Q136" i="16" s="1"/>
  <c r="M137" i="16"/>
  <c r="M212" i="16"/>
  <c r="P220" i="16"/>
  <c r="M70" i="15"/>
  <c r="Q166" i="14"/>
  <c r="O12" i="13"/>
  <c r="Q10" i="13"/>
  <c r="Q12" i="13" s="1"/>
  <c r="M66" i="13"/>
  <c r="O63" i="13"/>
  <c r="P216" i="13"/>
  <c r="O148" i="16"/>
  <c r="M149" i="16"/>
  <c r="O166" i="16"/>
  <c r="Q170" i="16"/>
  <c r="P216" i="16"/>
  <c r="Q214" i="16"/>
  <c r="M224" i="16"/>
  <c r="Q16" i="15"/>
  <c r="P50" i="15"/>
  <c r="Q45" i="15"/>
  <c r="M62" i="15"/>
  <c r="O59" i="15"/>
  <c r="P66" i="15"/>
  <c r="Q69" i="15"/>
  <c r="Q87" i="15"/>
  <c r="Q113" i="15"/>
  <c r="Q116" i="15" s="1"/>
  <c r="O116" i="15"/>
  <c r="P175" i="15"/>
  <c r="N216" i="15"/>
  <c r="O213" i="15"/>
  <c r="Q90" i="14"/>
  <c r="Q91" i="14" s="1"/>
  <c r="O91" i="14"/>
  <c r="Q119" i="14"/>
  <c r="Q120" i="14" s="1"/>
  <c r="O120" i="14"/>
  <c r="Q159" i="14"/>
  <c r="Q162" i="14" s="1"/>
  <c r="O162" i="14"/>
  <c r="Q170" i="14"/>
  <c r="Q67" i="13"/>
  <c r="Q87" i="13"/>
  <c r="P145" i="13"/>
  <c r="O124" i="16"/>
  <c r="O67" i="15"/>
  <c r="O87" i="15"/>
  <c r="O135" i="15"/>
  <c r="Q135" i="15" s="1"/>
  <c r="M141" i="15"/>
  <c r="O187" i="15"/>
  <c r="O219" i="15"/>
  <c r="Q219" i="15" s="1"/>
  <c r="P25" i="14"/>
  <c r="O59" i="14"/>
  <c r="O67" i="14"/>
  <c r="P125" i="14"/>
  <c r="O124" i="14"/>
  <c r="M137" i="14"/>
  <c r="O134" i="14"/>
  <c r="M145" i="14"/>
  <c r="O142" i="14"/>
  <c r="O49" i="13"/>
  <c r="O87" i="13"/>
  <c r="O91" i="13"/>
  <c r="P70" i="15"/>
  <c r="O71" i="15"/>
  <c r="O112" i="15"/>
  <c r="O139" i="15"/>
  <c r="M145" i="15"/>
  <c r="N224" i="15"/>
  <c r="O223" i="15"/>
  <c r="Q223" i="15" s="1"/>
  <c r="O60" i="14"/>
  <c r="Q60" i="14" s="1"/>
  <c r="O68" i="14"/>
  <c r="Q68" i="14" s="1"/>
  <c r="M125" i="14"/>
  <c r="O170" i="14"/>
  <c r="Q191" i="14"/>
  <c r="Q20" i="13"/>
  <c r="Q37" i="13"/>
  <c r="Q38" i="13"/>
  <c r="Q41" i="13" s="1"/>
  <c r="O41" i="13"/>
  <c r="P100" i="13"/>
  <c r="M125" i="13"/>
  <c r="Q113" i="13"/>
  <c r="Q116" i="13" s="1"/>
  <c r="O116" i="13"/>
  <c r="M145" i="13"/>
  <c r="O142" i="13"/>
  <c r="M149" i="13"/>
  <c r="O146" i="13"/>
  <c r="Q166" i="13"/>
  <c r="Q188" i="13"/>
  <c r="Q191" i="13" s="1"/>
  <c r="O191" i="13"/>
  <c r="Q21" i="1"/>
  <c r="O24" i="1"/>
  <c r="O143" i="15"/>
  <c r="Q143" i="15" s="1"/>
  <c r="M149" i="15"/>
  <c r="N212" i="15"/>
  <c r="O211" i="15"/>
  <c r="Q211" i="15" s="1"/>
  <c r="M212" i="15"/>
  <c r="P137" i="14"/>
  <c r="M141" i="14"/>
  <c r="O138" i="14"/>
  <c r="P145" i="14"/>
  <c r="M149" i="14"/>
  <c r="O146" i="14"/>
  <c r="O213" i="14"/>
  <c r="O20" i="13"/>
  <c r="M62" i="13"/>
  <c r="O59" i="13"/>
  <c r="O72" i="13"/>
  <c r="Q72" i="13" s="1"/>
  <c r="Q184" i="13"/>
  <c r="Q187" i="13" s="1"/>
  <c r="O187" i="13"/>
  <c r="M175" i="1"/>
  <c r="P216" i="14"/>
  <c r="O221" i="14"/>
  <c r="O37" i="13"/>
  <c r="O64" i="13"/>
  <c r="Q64" i="13" s="1"/>
  <c r="M70" i="13"/>
  <c r="O99" i="13"/>
  <c r="Q96" i="13"/>
  <c r="N125" i="13"/>
  <c r="O143" i="13"/>
  <c r="Q143" i="13" s="1"/>
  <c r="Q20" i="1"/>
  <c r="N62" i="1"/>
  <c r="P145" i="1"/>
  <c r="M149" i="1"/>
  <c r="O209" i="14"/>
  <c r="P220" i="14"/>
  <c r="O68" i="13"/>
  <c r="Q68" i="13" s="1"/>
  <c r="M74" i="13"/>
  <c r="O139" i="13"/>
  <c r="Q139" i="13" s="1"/>
  <c r="O166" i="13"/>
  <c r="N220" i="13"/>
  <c r="O217" i="13"/>
  <c r="Q16" i="1"/>
  <c r="Q59" i="1"/>
  <c r="M70" i="1"/>
  <c r="Q92" i="1"/>
  <c r="Q95" i="1" s="1"/>
  <c r="O95" i="1"/>
  <c r="Q121" i="1"/>
  <c r="O124" i="1"/>
  <c r="Q192" i="1"/>
  <c r="Q195" i="1" s="1"/>
  <c r="O195" i="1"/>
  <c r="P216" i="1"/>
  <c r="P224" i="1"/>
  <c r="O135" i="13"/>
  <c r="Q135" i="13" s="1"/>
  <c r="M141" i="13"/>
  <c r="N200" i="13"/>
  <c r="M220" i="13"/>
  <c r="P100" i="1"/>
  <c r="Q170" i="1"/>
  <c r="M212" i="1"/>
  <c r="O209" i="1"/>
  <c r="Q214" i="1"/>
  <c r="M220" i="1"/>
  <c r="O217" i="1"/>
  <c r="M212" i="13"/>
  <c r="O214" i="13"/>
  <c r="Q214" i="13" s="1"/>
  <c r="O222" i="13"/>
  <c r="Q222" i="13" s="1"/>
  <c r="O49" i="1"/>
  <c r="O65" i="1"/>
  <c r="Q65" i="1" s="1"/>
  <c r="M66" i="1"/>
  <c r="M100" i="1"/>
  <c r="O91" i="1"/>
  <c r="O116" i="1"/>
  <c r="P137" i="1"/>
  <c r="M145" i="1"/>
  <c r="O187" i="1"/>
  <c r="N212" i="13"/>
  <c r="Q12" i="1"/>
  <c r="O16" i="1"/>
  <c r="Q37" i="1"/>
  <c r="O61" i="1"/>
  <c r="Q61" i="1" s="1"/>
  <c r="M62" i="1"/>
  <c r="O120" i="1"/>
  <c r="M141" i="1"/>
  <c r="P149" i="1"/>
  <c r="O162" i="1"/>
  <c r="O174" i="1"/>
  <c r="M200" i="1"/>
  <c r="O191" i="1"/>
  <c r="P212" i="1"/>
  <c r="M216" i="1"/>
  <c r="O213" i="1"/>
  <c r="P220" i="1"/>
  <c r="Q219" i="1"/>
  <c r="M224" i="1"/>
  <c r="O221" i="1"/>
  <c r="O20" i="1"/>
  <c r="D60" i="19"/>
  <c r="D13" i="19"/>
  <c r="D63" i="19" s="1"/>
  <c r="D63" i="20"/>
  <c r="C41" i="20"/>
  <c r="C38" i="19"/>
  <c r="C63" i="19" s="1"/>
  <c r="D41" i="20"/>
  <c r="C63" i="20"/>
  <c r="C22" i="19"/>
  <c r="D12" i="20"/>
  <c r="C24" i="20"/>
  <c r="E44" i="20"/>
  <c r="D61" i="20"/>
  <c r="D72" i="19"/>
  <c r="D16" i="20"/>
  <c r="D16" i="19" s="1"/>
  <c r="C69" i="20"/>
  <c r="E19" i="20"/>
  <c r="C49" i="20"/>
  <c r="C46" i="19"/>
  <c r="C71" i="20"/>
  <c r="C19" i="19"/>
  <c r="D39" i="19"/>
  <c r="D41" i="19" s="1"/>
  <c r="E24" i="16"/>
  <c r="E71" i="16"/>
  <c r="E16" i="15"/>
  <c r="E49" i="15"/>
  <c r="E71" i="15"/>
  <c r="E13" i="20"/>
  <c r="C65" i="20"/>
  <c r="E15" i="20"/>
  <c r="D69" i="19"/>
  <c r="C35" i="19"/>
  <c r="E35" i="19" s="1"/>
  <c r="E35" i="20"/>
  <c r="E36" i="20"/>
  <c r="C43" i="19"/>
  <c r="E43" i="20"/>
  <c r="C48" i="19"/>
  <c r="E48" i="19" s="1"/>
  <c r="E48" i="20"/>
  <c r="D69" i="20"/>
  <c r="C72" i="20"/>
  <c r="E71" i="17"/>
  <c r="E24" i="17"/>
  <c r="E41" i="17"/>
  <c r="C74" i="16"/>
  <c r="C25" i="15"/>
  <c r="E37" i="15"/>
  <c r="E9" i="20"/>
  <c r="C61" i="20"/>
  <c r="E11" i="20"/>
  <c r="C11" i="19"/>
  <c r="E14" i="19"/>
  <c r="C20" i="20"/>
  <c r="C20" i="19" s="1"/>
  <c r="D21" i="19"/>
  <c r="D71" i="20"/>
  <c r="D24" i="20"/>
  <c r="C37" i="20"/>
  <c r="D37" i="20"/>
  <c r="E38" i="20"/>
  <c r="C42" i="19"/>
  <c r="C67" i="19" s="1"/>
  <c r="C45" i="20"/>
  <c r="E46" i="20"/>
  <c r="C59" i="20"/>
  <c r="C67" i="20"/>
  <c r="D72" i="20"/>
  <c r="E10" i="19"/>
  <c r="E12" i="17"/>
  <c r="C62" i="17"/>
  <c r="E16" i="16"/>
  <c r="E63" i="16"/>
  <c r="D50" i="15"/>
  <c r="E16" i="14"/>
  <c r="E73" i="14"/>
  <c r="E45" i="14"/>
  <c r="E63" i="1"/>
  <c r="E16" i="1"/>
  <c r="D61" i="19"/>
  <c r="C16" i="20"/>
  <c r="C16" i="19" s="1"/>
  <c r="D17" i="19"/>
  <c r="D67" i="19" s="1"/>
  <c r="D67" i="20"/>
  <c r="E18" i="20"/>
  <c r="D20" i="20"/>
  <c r="D20" i="19" s="1"/>
  <c r="E21" i="20"/>
  <c r="C73" i="20"/>
  <c r="E23" i="20"/>
  <c r="C23" i="19"/>
  <c r="E36" i="19"/>
  <c r="E39" i="20"/>
  <c r="E40" i="20"/>
  <c r="E44" i="19"/>
  <c r="C47" i="19"/>
  <c r="E47" i="19" s="1"/>
  <c r="E47" i="20"/>
  <c r="D49" i="20"/>
  <c r="C60" i="20"/>
  <c r="C68" i="20"/>
  <c r="D73" i="20"/>
  <c r="C59" i="19"/>
  <c r="C15" i="19"/>
  <c r="C39" i="19"/>
  <c r="E63" i="17"/>
  <c r="E16" i="17"/>
  <c r="E24" i="15"/>
  <c r="E16" i="13"/>
  <c r="D37" i="19"/>
  <c r="C50" i="16"/>
  <c r="C66" i="16"/>
  <c r="C74" i="15"/>
  <c r="E65" i="14"/>
  <c r="E66" i="14" s="1"/>
  <c r="E12" i="13"/>
  <c r="D66" i="13"/>
  <c r="E20" i="1"/>
  <c r="D50" i="1"/>
  <c r="E62" i="17"/>
  <c r="E37" i="17"/>
  <c r="D50" i="17"/>
  <c r="E49" i="17"/>
  <c r="D25" i="16"/>
  <c r="E68" i="16"/>
  <c r="E70" i="16" s="1"/>
  <c r="E20" i="16"/>
  <c r="D70" i="16"/>
  <c r="E45" i="15"/>
  <c r="E41" i="14"/>
  <c r="E59" i="14"/>
  <c r="E24" i="13"/>
  <c r="E12" i="1"/>
  <c r="C25" i="1"/>
  <c r="E71" i="1"/>
  <c r="E24" i="1"/>
  <c r="D62" i="1"/>
  <c r="D66" i="1"/>
  <c r="D70" i="1"/>
  <c r="D74" i="1"/>
  <c r="C25" i="17"/>
  <c r="D62" i="17"/>
  <c r="D70" i="17"/>
  <c r="E64" i="16"/>
  <c r="C62" i="16"/>
  <c r="C70" i="16"/>
  <c r="E61" i="15"/>
  <c r="E69" i="15"/>
  <c r="C66" i="15"/>
  <c r="D25" i="14"/>
  <c r="E49" i="14"/>
  <c r="C25" i="13"/>
  <c r="E20" i="13"/>
  <c r="D50" i="13"/>
  <c r="D62" i="13"/>
  <c r="E64" i="1"/>
  <c r="C50" i="1"/>
  <c r="C62" i="1"/>
  <c r="C66" i="1"/>
  <c r="C70" i="1"/>
  <c r="C74" i="1"/>
  <c r="E59" i="13"/>
  <c r="E62" i="13" s="1"/>
  <c r="E67" i="13"/>
  <c r="E70" i="13" s="1"/>
  <c r="E74" i="13" l="1"/>
  <c r="P199" i="19"/>
  <c r="P200" i="19" s="1"/>
  <c r="M174" i="19"/>
  <c r="O141" i="17"/>
  <c r="Q199" i="17"/>
  <c r="P124" i="19"/>
  <c r="P125" i="19" s="1"/>
  <c r="M221" i="19"/>
  <c r="E74" i="14"/>
  <c r="O100" i="17"/>
  <c r="Q199" i="13"/>
  <c r="Q200" i="13" s="1"/>
  <c r="Q174" i="1"/>
  <c r="Q175" i="1" s="1"/>
  <c r="Q199" i="16"/>
  <c r="Q200" i="16" s="1"/>
  <c r="Q174" i="16"/>
  <c r="Q175" i="16" s="1"/>
  <c r="Q174" i="15"/>
  <c r="Q175" i="15" s="1"/>
  <c r="M146" i="19"/>
  <c r="N49" i="19"/>
  <c r="N50" i="19" s="1"/>
  <c r="M49" i="19"/>
  <c r="M50" i="19" s="1"/>
  <c r="O46" i="19"/>
  <c r="O196" i="19"/>
  <c r="Q49" i="17"/>
  <c r="Q50" i="17" s="1"/>
  <c r="O171" i="19"/>
  <c r="Q24" i="14"/>
  <c r="Q25" i="14" s="1"/>
  <c r="Q24" i="1"/>
  <c r="Q25" i="1" s="1"/>
  <c r="Q46" i="20"/>
  <c r="M71" i="19"/>
  <c r="Q199" i="14"/>
  <c r="Q200" i="14" s="1"/>
  <c r="Q174" i="17"/>
  <c r="Q175" i="17" s="1"/>
  <c r="Q196" i="20"/>
  <c r="Q199" i="20" s="1"/>
  <c r="Q49" i="15"/>
  <c r="Q50" i="15" s="1"/>
  <c r="Q49" i="16"/>
  <c r="Q50" i="16" s="1"/>
  <c r="Q24" i="15"/>
  <c r="Q25" i="15" s="1"/>
  <c r="Q221" i="16"/>
  <c r="N75" i="17"/>
  <c r="Q199" i="15"/>
  <c r="Q200" i="15" s="1"/>
  <c r="Q221" i="15"/>
  <c r="E74" i="16"/>
  <c r="N124" i="19"/>
  <c r="N125" i="19" s="1"/>
  <c r="Q199" i="1"/>
  <c r="Q200" i="1" s="1"/>
  <c r="Q21" i="20"/>
  <c r="Q24" i="20" s="1"/>
  <c r="C12" i="19"/>
  <c r="Q24" i="13"/>
  <c r="Q25" i="13" s="1"/>
  <c r="Q146" i="16"/>
  <c r="Q49" i="14"/>
  <c r="Q50" i="14" s="1"/>
  <c r="Q71" i="16"/>
  <c r="Q221" i="13"/>
  <c r="Q71" i="14"/>
  <c r="Q74" i="14" s="1"/>
  <c r="N221" i="19"/>
  <c r="E74" i="1"/>
  <c r="E74" i="15"/>
  <c r="Q174" i="14"/>
  <c r="Q175" i="14" s="1"/>
  <c r="O74" i="1"/>
  <c r="E66" i="17"/>
  <c r="E74" i="17"/>
  <c r="Q71" i="1"/>
  <c r="N150" i="16"/>
  <c r="O137" i="1"/>
  <c r="E64" i="20"/>
  <c r="P225" i="13"/>
  <c r="D75" i="15"/>
  <c r="P62" i="19"/>
  <c r="Q124" i="1"/>
  <c r="Q125" i="1" s="1"/>
  <c r="E62" i="15"/>
  <c r="O216" i="16"/>
  <c r="O149" i="17"/>
  <c r="E43" i="19"/>
  <c r="E68" i="19" s="1"/>
  <c r="P75" i="17"/>
  <c r="Q137" i="13"/>
  <c r="M225" i="14"/>
  <c r="O141" i="1"/>
  <c r="Q141" i="1"/>
  <c r="Q146" i="17"/>
  <c r="O149" i="15"/>
  <c r="Q99" i="16"/>
  <c r="Q100" i="16" s="1"/>
  <c r="P225" i="15"/>
  <c r="N75" i="15"/>
  <c r="N75" i="16"/>
  <c r="Q145" i="17"/>
  <c r="O74" i="14"/>
  <c r="O149" i="16"/>
  <c r="O74" i="17"/>
  <c r="E70" i="14"/>
  <c r="Q145" i="1"/>
  <c r="Q66" i="16"/>
  <c r="O66" i="16"/>
  <c r="E50" i="1"/>
  <c r="N225" i="17"/>
  <c r="O25" i="15"/>
  <c r="O149" i="1"/>
  <c r="P75" i="1"/>
  <c r="M150" i="1"/>
  <c r="P74" i="19"/>
  <c r="N150" i="1"/>
  <c r="O125" i="13"/>
  <c r="Q62" i="17"/>
  <c r="E62" i="14"/>
  <c r="O220" i="15"/>
  <c r="O125" i="14"/>
  <c r="Q216" i="16"/>
  <c r="O62" i="17"/>
  <c r="Q138" i="17"/>
  <c r="Q141" i="17" s="1"/>
  <c r="Q99" i="14"/>
  <c r="Q100" i="14" s="1"/>
  <c r="P150" i="15"/>
  <c r="Q99" i="17"/>
  <c r="Q100" i="17" s="1"/>
  <c r="O216" i="13"/>
  <c r="C75" i="14"/>
  <c r="N225" i="1"/>
  <c r="Q222" i="1"/>
  <c r="O212" i="16"/>
  <c r="M75" i="16"/>
  <c r="O25" i="17"/>
  <c r="N150" i="17"/>
  <c r="O137" i="17"/>
  <c r="M75" i="17"/>
  <c r="O70" i="1"/>
  <c r="O25" i="1"/>
  <c r="O125" i="1"/>
  <c r="Q66" i="1"/>
  <c r="O62" i="1"/>
  <c r="Q212" i="13"/>
  <c r="Q99" i="13"/>
  <c r="Q100" i="13" s="1"/>
  <c r="O100" i="14"/>
  <c r="O224" i="16"/>
  <c r="Q141" i="16"/>
  <c r="O145" i="17"/>
  <c r="O175" i="17"/>
  <c r="Q134" i="17"/>
  <c r="Q137" i="17" s="1"/>
  <c r="Q124" i="15"/>
  <c r="Q125" i="15" s="1"/>
  <c r="Q124" i="13"/>
  <c r="Q125" i="13" s="1"/>
  <c r="D75" i="14"/>
  <c r="O74" i="16"/>
  <c r="Q70" i="1"/>
  <c r="C75" i="15"/>
  <c r="O145" i="1"/>
  <c r="O66" i="1"/>
  <c r="O66" i="14"/>
  <c r="P70" i="19"/>
  <c r="O141" i="16"/>
  <c r="P225" i="14"/>
  <c r="N225" i="16"/>
  <c r="Q212" i="16"/>
  <c r="P66" i="19"/>
  <c r="Q124" i="17"/>
  <c r="Q125" i="17" s="1"/>
  <c r="P150" i="13"/>
  <c r="Q124" i="14"/>
  <c r="Q125" i="14" s="1"/>
  <c r="Q66" i="14"/>
  <c r="Q200" i="17"/>
  <c r="Q123" i="20"/>
  <c r="Q97" i="20"/>
  <c r="E25" i="17"/>
  <c r="O50" i="13"/>
  <c r="O200" i="13"/>
  <c r="P75" i="13"/>
  <c r="O100" i="15"/>
  <c r="Q148" i="16"/>
  <c r="N150" i="15"/>
  <c r="M225" i="16"/>
  <c r="N75" i="13"/>
  <c r="O50" i="14"/>
  <c r="O200" i="17"/>
  <c r="P150" i="17"/>
  <c r="Q71" i="17"/>
  <c r="P225" i="16"/>
  <c r="Q98" i="20"/>
  <c r="Q122" i="19"/>
  <c r="Q96" i="20"/>
  <c r="Q124" i="16"/>
  <c r="Q125" i="16" s="1"/>
  <c r="Q99" i="15"/>
  <c r="Q100" i="15" s="1"/>
  <c r="N75" i="14"/>
  <c r="P75" i="16"/>
  <c r="N75" i="1"/>
  <c r="M150" i="16"/>
  <c r="O175" i="15"/>
  <c r="Q121" i="20"/>
  <c r="P150" i="16"/>
  <c r="E25" i="14"/>
  <c r="O100" i="1"/>
  <c r="M150" i="13"/>
  <c r="O175" i="13"/>
  <c r="E75" i="13"/>
  <c r="C75" i="1"/>
  <c r="E66" i="1"/>
  <c r="D75" i="16"/>
  <c r="M225" i="13"/>
  <c r="M225" i="15"/>
  <c r="Q141" i="13"/>
  <c r="Q147" i="15"/>
  <c r="Q149" i="15" s="1"/>
  <c r="M75" i="14"/>
  <c r="O200" i="14"/>
  <c r="C75" i="13"/>
  <c r="C75" i="17"/>
  <c r="N225" i="14"/>
  <c r="O50" i="15"/>
  <c r="Q147" i="17"/>
  <c r="D75" i="13"/>
  <c r="E25" i="15"/>
  <c r="M75" i="1"/>
  <c r="E50" i="13"/>
  <c r="E25" i="16"/>
  <c r="Q50" i="1"/>
  <c r="O50" i="1"/>
  <c r="Q62" i="1"/>
  <c r="M75" i="13"/>
  <c r="Q175" i="13"/>
  <c r="O125" i="16"/>
  <c r="M150" i="17"/>
  <c r="O214" i="20"/>
  <c r="Q214" i="20" s="1"/>
  <c r="Q123" i="19"/>
  <c r="E70" i="1"/>
  <c r="Q99" i="1"/>
  <c r="Q100" i="1" s="1"/>
  <c r="P75" i="14"/>
  <c r="Q148" i="13"/>
  <c r="O200" i="16"/>
  <c r="O212" i="13"/>
  <c r="N150" i="14"/>
  <c r="N150" i="13"/>
  <c r="E72" i="20"/>
  <c r="N220" i="20"/>
  <c r="E9" i="19"/>
  <c r="E59" i="19" s="1"/>
  <c r="O218" i="19"/>
  <c r="O137" i="13"/>
  <c r="O145" i="16"/>
  <c r="N216" i="19"/>
  <c r="O165" i="19"/>
  <c r="Q165" i="19" s="1"/>
  <c r="P137" i="20"/>
  <c r="O146" i="20"/>
  <c r="Q146" i="20" s="1"/>
  <c r="D62" i="20"/>
  <c r="D66" i="20"/>
  <c r="Q137" i="1"/>
  <c r="P25" i="20"/>
  <c r="N166" i="19"/>
  <c r="P220" i="20"/>
  <c r="E50" i="16"/>
  <c r="E50" i="17"/>
  <c r="M99" i="19"/>
  <c r="P66" i="20"/>
  <c r="O211" i="20"/>
  <c r="Q211" i="20" s="1"/>
  <c r="E67" i="20"/>
  <c r="N146" i="19"/>
  <c r="O113" i="19"/>
  <c r="O116" i="19" s="1"/>
  <c r="O222" i="20"/>
  <c r="Q222" i="20" s="1"/>
  <c r="O138" i="20"/>
  <c r="Q138" i="20" s="1"/>
  <c r="P50" i="20"/>
  <c r="E70" i="15"/>
  <c r="Q70" i="13"/>
  <c r="N199" i="19"/>
  <c r="O121" i="19"/>
  <c r="N222" i="19"/>
  <c r="O222" i="19" s="1"/>
  <c r="Q222" i="19" s="1"/>
  <c r="O20" i="20"/>
  <c r="O215" i="20"/>
  <c r="Q215" i="20" s="1"/>
  <c r="O100" i="16"/>
  <c r="P141" i="20"/>
  <c r="Q95" i="20"/>
  <c r="P100" i="20"/>
  <c r="N62" i="20"/>
  <c r="M139" i="19"/>
  <c r="O139" i="19" s="1"/>
  <c r="Q139" i="19" s="1"/>
  <c r="O147" i="20"/>
  <c r="O135" i="20"/>
  <c r="Q135" i="20" s="1"/>
  <c r="O12" i="20"/>
  <c r="O87" i="20"/>
  <c r="O218" i="20"/>
  <c r="Q218" i="20" s="1"/>
  <c r="M137" i="20"/>
  <c r="O187" i="20"/>
  <c r="Q66" i="17"/>
  <c r="E68" i="20"/>
  <c r="M70" i="20"/>
  <c r="M70" i="19" s="1"/>
  <c r="O71" i="20"/>
  <c r="N141" i="20"/>
  <c r="Q16" i="20"/>
  <c r="D68" i="19"/>
  <c r="D70" i="19" s="1"/>
  <c r="D70" i="20"/>
  <c r="O89" i="19"/>
  <c r="Q89" i="19" s="1"/>
  <c r="O64" i="20"/>
  <c r="Q64" i="20" s="1"/>
  <c r="N137" i="20"/>
  <c r="M24" i="19"/>
  <c r="P70" i="20"/>
  <c r="P149" i="20"/>
  <c r="Q172" i="19"/>
  <c r="O117" i="19"/>
  <c r="O120" i="19" s="1"/>
  <c r="Q84" i="20"/>
  <c r="Q87" i="20" s="1"/>
  <c r="E50" i="14"/>
  <c r="E16" i="19"/>
  <c r="E17" i="19"/>
  <c r="N170" i="19"/>
  <c r="N220" i="19" s="1"/>
  <c r="Q195" i="20"/>
  <c r="M74" i="20"/>
  <c r="O199" i="20"/>
  <c r="N224" i="20"/>
  <c r="P125" i="20"/>
  <c r="O91" i="20"/>
  <c r="O24" i="20"/>
  <c r="O50" i="16"/>
  <c r="E39" i="19"/>
  <c r="E64" i="19" s="1"/>
  <c r="D64" i="19"/>
  <c r="D66" i="19" s="1"/>
  <c r="E37" i="19"/>
  <c r="O169" i="19"/>
  <c r="Q169" i="19" s="1"/>
  <c r="O93" i="19"/>
  <c r="Q93" i="19" s="1"/>
  <c r="O195" i="20"/>
  <c r="O210" i="20"/>
  <c r="Q210" i="20" s="1"/>
  <c r="P200" i="20"/>
  <c r="N62" i="19"/>
  <c r="N91" i="19"/>
  <c r="O63" i="20"/>
  <c r="Q63" i="20" s="1"/>
  <c r="O97" i="19"/>
  <c r="C74" i="20"/>
  <c r="D62" i="19"/>
  <c r="N217" i="19"/>
  <c r="N210" i="19"/>
  <c r="N212" i="19" s="1"/>
  <c r="C60" i="19"/>
  <c r="E13" i="19"/>
  <c r="E65" i="20"/>
  <c r="O192" i="19"/>
  <c r="Q192" i="19" s="1"/>
  <c r="Q195" i="19" s="1"/>
  <c r="M175" i="20"/>
  <c r="N187" i="19"/>
  <c r="P145" i="20"/>
  <c r="Q9" i="20"/>
  <c r="Q12" i="20" s="1"/>
  <c r="M141" i="20"/>
  <c r="O109" i="19"/>
  <c r="O112" i="19" s="1"/>
  <c r="N66" i="19"/>
  <c r="Q17" i="20"/>
  <c r="Q20" i="20" s="1"/>
  <c r="N25" i="20"/>
  <c r="O59" i="20"/>
  <c r="Q59" i="20" s="1"/>
  <c r="N145" i="20"/>
  <c r="E60" i="19"/>
  <c r="E49" i="20"/>
  <c r="D50" i="20"/>
  <c r="C37" i="19"/>
  <c r="E37" i="20"/>
  <c r="O25" i="16"/>
  <c r="P25" i="19"/>
  <c r="N149" i="20"/>
  <c r="O144" i="20"/>
  <c r="Q144" i="20" s="1"/>
  <c r="O191" i="20"/>
  <c r="O139" i="20"/>
  <c r="Q139" i="20" s="1"/>
  <c r="N216" i="20"/>
  <c r="N125" i="20"/>
  <c r="Q143" i="20"/>
  <c r="N138" i="19"/>
  <c r="N141" i="19" s="1"/>
  <c r="Q184" i="20"/>
  <c r="Q187" i="20" s="1"/>
  <c r="M25" i="20"/>
  <c r="E45" i="20"/>
  <c r="E69" i="20"/>
  <c r="C68" i="19"/>
  <c r="N99" i="19"/>
  <c r="O214" i="19"/>
  <c r="Q214" i="19" s="1"/>
  <c r="O60" i="19"/>
  <c r="Q60" i="19" s="1"/>
  <c r="N95" i="19"/>
  <c r="N145" i="19" s="1"/>
  <c r="Q91" i="20"/>
  <c r="N20" i="19"/>
  <c r="P50" i="19"/>
  <c r="Q197" i="19"/>
  <c r="O220" i="1"/>
  <c r="Q217" i="1"/>
  <c r="Q220" i="1" s="1"/>
  <c r="Q213" i="15"/>
  <c r="Q216" i="15" s="1"/>
  <c r="O216" i="15"/>
  <c r="Q71" i="13"/>
  <c r="O74" i="13"/>
  <c r="P75" i="15"/>
  <c r="O25" i="14"/>
  <c r="P221" i="19"/>
  <c r="P174" i="19"/>
  <c r="Q92" i="19"/>
  <c r="M217" i="19"/>
  <c r="O167" i="19"/>
  <c r="M170" i="19"/>
  <c r="N175" i="20"/>
  <c r="Q160" i="19"/>
  <c r="P74" i="20"/>
  <c r="O63" i="19"/>
  <c r="O112" i="20"/>
  <c r="P225" i="1"/>
  <c r="O137" i="14"/>
  <c r="Q134" i="14"/>
  <c r="Q137" i="14" s="1"/>
  <c r="O220" i="17"/>
  <c r="Q217" i="17"/>
  <c r="Q220" i="17" s="1"/>
  <c r="M187" i="19"/>
  <c r="N200" i="20"/>
  <c r="O162" i="20"/>
  <c r="Q159" i="20"/>
  <c r="Q162" i="20" s="1"/>
  <c r="Q67" i="16"/>
  <c r="Q70" i="16" s="1"/>
  <c r="O70" i="16"/>
  <c r="Q25" i="17"/>
  <c r="M116" i="19"/>
  <c r="M12" i="19"/>
  <c r="O9" i="19"/>
  <c r="O170" i="20"/>
  <c r="Q167" i="20"/>
  <c r="Q170" i="20" s="1"/>
  <c r="P212" i="20"/>
  <c r="Q96" i="19"/>
  <c r="P95" i="19"/>
  <c r="P145" i="19" s="1"/>
  <c r="P142" i="19"/>
  <c r="N100" i="20"/>
  <c r="O22" i="19"/>
  <c r="Q22" i="19" s="1"/>
  <c r="N67" i="19"/>
  <c r="O67" i="19" s="1"/>
  <c r="Q67" i="19" s="1"/>
  <c r="N70" i="20"/>
  <c r="N70" i="19" s="1"/>
  <c r="N162" i="19"/>
  <c r="M100" i="20"/>
  <c r="O65" i="20"/>
  <c r="Q65" i="20" s="1"/>
  <c r="M65" i="19"/>
  <c r="O65" i="19" s="1"/>
  <c r="Q65" i="19" s="1"/>
  <c r="Q63" i="15"/>
  <c r="Q66" i="15" s="1"/>
  <c r="O66" i="15"/>
  <c r="M147" i="19"/>
  <c r="O147" i="19" s="1"/>
  <c r="P217" i="19"/>
  <c r="P170" i="19"/>
  <c r="P220" i="19" s="1"/>
  <c r="O85" i="19"/>
  <c r="Q85" i="19" s="1"/>
  <c r="O219" i="20"/>
  <c r="Q219" i="20" s="1"/>
  <c r="P213" i="19"/>
  <c r="P216" i="19" s="1"/>
  <c r="P166" i="19"/>
  <c r="Q122" i="20"/>
  <c r="O124" i="20"/>
  <c r="O49" i="20"/>
  <c r="O187" i="19"/>
  <c r="Q112" i="20"/>
  <c r="O45" i="20"/>
  <c r="O212" i="1"/>
  <c r="Q209" i="1"/>
  <c r="Q212" i="1" s="1"/>
  <c r="O224" i="13"/>
  <c r="Q138" i="14"/>
  <c r="Q141" i="14" s="1"/>
  <c r="O141" i="14"/>
  <c r="Q146" i="13"/>
  <c r="O149" i="13"/>
  <c r="P91" i="19"/>
  <c r="P138" i="19"/>
  <c r="P141" i="19" s="1"/>
  <c r="M73" i="19"/>
  <c r="O73" i="19" s="1"/>
  <c r="Q73" i="19" s="1"/>
  <c r="O73" i="20"/>
  <c r="Q73" i="20" s="1"/>
  <c r="O137" i="15"/>
  <c r="Q134" i="15"/>
  <c r="Q137" i="15" s="1"/>
  <c r="P87" i="19"/>
  <c r="P134" i="19"/>
  <c r="P137" i="19" s="1"/>
  <c r="P209" i="19"/>
  <c r="P212" i="19" s="1"/>
  <c r="P162" i="19"/>
  <c r="N50" i="20"/>
  <c r="O140" i="20"/>
  <c r="Q140" i="20" s="1"/>
  <c r="N212" i="20"/>
  <c r="M136" i="19"/>
  <c r="O136" i="19" s="1"/>
  <c r="Q136" i="19" s="1"/>
  <c r="O86" i="19"/>
  <c r="Q86" i="19" s="1"/>
  <c r="O212" i="14"/>
  <c r="Q209" i="14"/>
  <c r="Q212" i="14" s="1"/>
  <c r="Q221" i="14"/>
  <c r="O224" i="14"/>
  <c r="Q216" i="13"/>
  <c r="O212" i="15"/>
  <c r="O175" i="16"/>
  <c r="M199" i="19"/>
  <c r="M213" i="19"/>
  <c r="M166" i="19"/>
  <c r="O163" i="19"/>
  <c r="M125" i="20"/>
  <c r="M144" i="19"/>
  <c r="O144" i="19" s="1"/>
  <c r="Q144" i="19" s="1"/>
  <c r="O94" i="19"/>
  <c r="Q94" i="19" s="1"/>
  <c r="O69" i="20"/>
  <c r="Q69" i="20" s="1"/>
  <c r="M69" i="19"/>
  <c r="O69" i="19" s="1"/>
  <c r="Q69" i="19" s="1"/>
  <c r="M150" i="15"/>
  <c r="O17" i="19"/>
  <c r="Q88" i="19"/>
  <c r="M223" i="19"/>
  <c r="O223" i="19" s="1"/>
  <c r="Q223" i="19" s="1"/>
  <c r="Q221" i="1"/>
  <c r="O224" i="1"/>
  <c r="Q213" i="1"/>
  <c r="Q216" i="1" s="1"/>
  <c r="O216" i="1"/>
  <c r="N225" i="13"/>
  <c r="Q149" i="1"/>
  <c r="Q217" i="13"/>
  <c r="Q220" i="13" s="1"/>
  <c r="O220" i="13"/>
  <c r="O224" i="15"/>
  <c r="N225" i="15"/>
  <c r="O145" i="13"/>
  <c r="Q142" i="13"/>
  <c r="Q145" i="13" s="1"/>
  <c r="Q220" i="15"/>
  <c r="O125" i="15"/>
  <c r="O100" i="13"/>
  <c r="M150" i="14"/>
  <c r="O70" i="14"/>
  <c r="Q67" i="14"/>
  <c r="Q70" i="14" s="1"/>
  <c r="O200" i="15"/>
  <c r="Q67" i="15"/>
  <c r="Q70" i="15" s="1"/>
  <c r="O70" i="15"/>
  <c r="O70" i="13"/>
  <c r="O175" i="14"/>
  <c r="Q59" i="15"/>
  <c r="Q62" i="15" s="1"/>
  <c r="O62" i="15"/>
  <c r="O141" i="13"/>
  <c r="Q145" i="16"/>
  <c r="Q212" i="15"/>
  <c r="P225" i="17"/>
  <c r="O125" i="17"/>
  <c r="O66" i="17"/>
  <c r="O220" i="16"/>
  <c r="Q217" i="16"/>
  <c r="Q220" i="16" s="1"/>
  <c r="Q59" i="16"/>
  <c r="Q62" i="16" s="1"/>
  <c r="O62" i="16"/>
  <c r="Q70" i="17"/>
  <c r="M219" i="19"/>
  <c r="O219" i="19" s="1"/>
  <c r="Q219" i="19" s="1"/>
  <c r="M120" i="19"/>
  <c r="M143" i="19"/>
  <c r="O143" i="19" s="1"/>
  <c r="Q143" i="19" s="1"/>
  <c r="M200" i="20"/>
  <c r="O166" i="20"/>
  <c r="Q163" i="20"/>
  <c r="Q166" i="20" s="1"/>
  <c r="M95" i="19"/>
  <c r="N66" i="20"/>
  <c r="M20" i="19"/>
  <c r="M212" i="20"/>
  <c r="O209" i="20"/>
  <c r="O64" i="19"/>
  <c r="Q64" i="19" s="1"/>
  <c r="O161" i="19"/>
  <c r="Q161" i="19" s="1"/>
  <c r="M220" i="20"/>
  <c r="O217" i="20"/>
  <c r="P175" i="20"/>
  <c r="M148" i="19"/>
  <c r="O148" i="19" s="1"/>
  <c r="O98" i="19"/>
  <c r="Q45" i="20"/>
  <c r="Q41" i="20"/>
  <c r="Q37" i="20"/>
  <c r="M72" i="19"/>
  <c r="O72" i="19" s="1"/>
  <c r="Q72" i="19" s="1"/>
  <c r="O72" i="20"/>
  <c r="Q72" i="20" s="1"/>
  <c r="O18" i="19"/>
  <c r="Q18" i="19" s="1"/>
  <c r="O174" i="20"/>
  <c r="Q171" i="20"/>
  <c r="O95" i="20"/>
  <c r="Q84" i="19"/>
  <c r="N134" i="19"/>
  <c r="N137" i="19" s="1"/>
  <c r="O223" i="20"/>
  <c r="Q223" i="20" s="1"/>
  <c r="O99" i="20"/>
  <c r="M140" i="19"/>
  <c r="O140" i="19" s="1"/>
  <c r="Q140" i="19" s="1"/>
  <c r="O90" i="19"/>
  <c r="Q90" i="19" s="1"/>
  <c r="Q137" i="16"/>
  <c r="Q218" i="19"/>
  <c r="M112" i="19"/>
  <c r="M135" i="19"/>
  <c r="O135" i="19" s="1"/>
  <c r="Q135" i="19" s="1"/>
  <c r="P216" i="20"/>
  <c r="O142" i="20"/>
  <c r="O136" i="20"/>
  <c r="Q136" i="20" s="1"/>
  <c r="O61" i="20"/>
  <c r="Q61" i="20" s="1"/>
  <c r="M61" i="19"/>
  <c r="O61" i="19" s="1"/>
  <c r="Q61" i="19" s="1"/>
  <c r="O16" i="20"/>
  <c r="M62" i="20"/>
  <c r="Q187" i="19"/>
  <c r="O41" i="20"/>
  <c r="Q146" i="14"/>
  <c r="O149" i="14"/>
  <c r="Q139" i="15"/>
  <c r="Q141" i="15" s="1"/>
  <c r="O141" i="15"/>
  <c r="Q63" i="13"/>
  <c r="Q66" i="13" s="1"/>
  <c r="O66" i="13"/>
  <c r="Q145" i="15"/>
  <c r="M225" i="17"/>
  <c r="M209" i="19"/>
  <c r="M162" i="19"/>
  <c r="O159" i="19"/>
  <c r="O148" i="20"/>
  <c r="N71" i="19"/>
  <c r="N74" i="20"/>
  <c r="M16" i="19"/>
  <c r="O13" i="19"/>
  <c r="O175" i="1"/>
  <c r="M225" i="1"/>
  <c r="O200" i="1"/>
  <c r="P150" i="1"/>
  <c r="O62" i="13"/>
  <c r="Q59" i="13"/>
  <c r="Q62" i="13" s="1"/>
  <c r="O216" i="14"/>
  <c r="Q213" i="14"/>
  <c r="Q216" i="14" s="1"/>
  <c r="P150" i="14"/>
  <c r="Q50" i="13"/>
  <c r="O74" i="15"/>
  <c r="Q71" i="15"/>
  <c r="O145" i="14"/>
  <c r="Q142" i="14"/>
  <c r="Q145" i="14" s="1"/>
  <c r="O62" i="14"/>
  <c r="Q59" i="14"/>
  <c r="Q62" i="14" s="1"/>
  <c r="M75" i="15"/>
  <c r="O25" i="13"/>
  <c r="Q217" i="14"/>
  <c r="Q220" i="14" s="1"/>
  <c r="O220" i="14"/>
  <c r="O145" i="15"/>
  <c r="Q221" i="17"/>
  <c r="O224" i="17"/>
  <c r="Q213" i="17"/>
  <c r="Q216" i="17" s="1"/>
  <c r="O216" i="17"/>
  <c r="O212" i="17"/>
  <c r="Q209" i="17"/>
  <c r="Q212" i="17" s="1"/>
  <c r="M191" i="19"/>
  <c r="Q25" i="16"/>
  <c r="O70" i="17"/>
  <c r="M215" i="19"/>
  <c r="O215" i="19" s="1"/>
  <c r="Q215" i="19" s="1"/>
  <c r="P224" i="20"/>
  <c r="Q164" i="19"/>
  <c r="M216" i="20"/>
  <c r="O213" i="20"/>
  <c r="M149" i="20"/>
  <c r="M124" i="19"/>
  <c r="Q191" i="20"/>
  <c r="O50" i="17"/>
  <c r="M211" i="19"/>
  <c r="O211" i="19" s="1"/>
  <c r="Q211" i="19" s="1"/>
  <c r="N142" i="19"/>
  <c r="O142" i="19" s="1"/>
  <c r="Q188" i="19"/>
  <c r="Q191" i="19" s="1"/>
  <c r="O191" i="19"/>
  <c r="Q168" i="19"/>
  <c r="O41" i="19"/>
  <c r="Q38" i="19"/>
  <c r="Q41" i="19" s="1"/>
  <c r="O37" i="19"/>
  <c r="Q34" i="19"/>
  <c r="Q37" i="19" s="1"/>
  <c r="N24" i="19"/>
  <c r="M68" i="19"/>
  <c r="O68" i="19" s="1"/>
  <c r="Q68" i="19" s="1"/>
  <c r="O68" i="20"/>
  <c r="Q68" i="20" s="1"/>
  <c r="M195" i="19"/>
  <c r="M224" i="20"/>
  <c r="O221" i="20"/>
  <c r="O134" i="20"/>
  <c r="Q117" i="20"/>
  <c r="Q120" i="20" s="1"/>
  <c r="O120" i="20"/>
  <c r="O116" i="20"/>
  <c r="Q114" i="20"/>
  <c r="Q116" i="20" s="1"/>
  <c r="O45" i="19"/>
  <c r="Q45" i="19" s="1"/>
  <c r="M50" i="20"/>
  <c r="N87" i="19"/>
  <c r="O137" i="16"/>
  <c r="M145" i="20"/>
  <c r="P99" i="19"/>
  <c r="P146" i="19"/>
  <c r="O37" i="20"/>
  <c r="O60" i="20"/>
  <c r="Q60" i="20" s="1"/>
  <c r="M66" i="20"/>
  <c r="O59" i="19"/>
  <c r="O21" i="19"/>
  <c r="O67" i="20"/>
  <c r="D71" i="19"/>
  <c r="D24" i="19"/>
  <c r="E73" i="20"/>
  <c r="C50" i="20"/>
  <c r="E61" i="20"/>
  <c r="E46" i="19"/>
  <c r="C49" i="19"/>
  <c r="D12" i="19"/>
  <c r="D25" i="20"/>
  <c r="C72" i="19"/>
  <c r="E22" i="19"/>
  <c r="E72" i="19" s="1"/>
  <c r="D75" i="17"/>
  <c r="E21" i="19"/>
  <c r="C70" i="20"/>
  <c r="E42" i="19"/>
  <c r="C45" i="19"/>
  <c r="E50" i="15"/>
  <c r="E63" i="20"/>
  <c r="E16" i="20"/>
  <c r="C69" i="19"/>
  <c r="E19" i="19"/>
  <c r="E69" i="19" s="1"/>
  <c r="C66" i="20"/>
  <c r="E25" i="13"/>
  <c r="D50" i="19"/>
  <c r="C73" i="19"/>
  <c r="E23" i="19"/>
  <c r="E73" i="19" s="1"/>
  <c r="C61" i="19"/>
  <c r="E11" i="19"/>
  <c r="E61" i="19" s="1"/>
  <c r="C25" i="20"/>
  <c r="E38" i="19"/>
  <c r="C41" i="19"/>
  <c r="C24" i="19"/>
  <c r="E66" i="16"/>
  <c r="E20" i="19"/>
  <c r="C75" i="16"/>
  <c r="D75" i="1"/>
  <c r="E25" i="1"/>
  <c r="C71" i="19"/>
  <c r="C65" i="19"/>
  <c r="E15" i="19"/>
  <c r="E65" i="19" s="1"/>
  <c r="E71" i="20"/>
  <c r="E24" i="20"/>
  <c r="C62" i="20"/>
  <c r="E41" i="20"/>
  <c r="D74" i="20"/>
  <c r="C64" i="19"/>
  <c r="E59" i="20"/>
  <c r="E12" i="20"/>
  <c r="E60" i="20"/>
  <c r="E20" i="20"/>
  <c r="W223" i="13"/>
  <c r="Q196" i="19" l="1"/>
  <c r="Q224" i="13"/>
  <c r="W224" i="13" s="1"/>
  <c r="O221" i="19"/>
  <c r="O224" i="19" s="1"/>
  <c r="O199" i="19"/>
  <c r="E75" i="16"/>
  <c r="Q171" i="19"/>
  <c r="Q174" i="19" s="1"/>
  <c r="Q46" i="19"/>
  <c r="Q49" i="19" s="1"/>
  <c r="Q50" i="19" s="1"/>
  <c r="O174" i="19"/>
  <c r="O49" i="19"/>
  <c r="O50" i="19" s="1"/>
  <c r="Q74" i="1"/>
  <c r="Q75" i="1" s="1"/>
  <c r="Q224" i="15"/>
  <c r="Q225" i="15" s="1"/>
  <c r="C25" i="19"/>
  <c r="Q224" i="16"/>
  <c r="Q225" i="16" s="1"/>
  <c r="Q149" i="16"/>
  <c r="Q150" i="16" s="1"/>
  <c r="Q74" i="16"/>
  <c r="Q75" i="16" s="1"/>
  <c r="Q49" i="20"/>
  <c r="Q50" i="20" s="1"/>
  <c r="E75" i="17"/>
  <c r="Q199" i="19"/>
  <c r="Q200" i="19" s="1"/>
  <c r="E49" i="19"/>
  <c r="D74" i="19"/>
  <c r="D75" i="19" s="1"/>
  <c r="Q74" i="15"/>
  <c r="Q75" i="15" s="1"/>
  <c r="N74" i="19"/>
  <c r="N75" i="19" s="1"/>
  <c r="Q149" i="14"/>
  <c r="Q150" i="14" s="1"/>
  <c r="Q224" i="14"/>
  <c r="Q225" i="14" s="1"/>
  <c r="Q71" i="20"/>
  <c r="Q74" i="17"/>
  <c r="Q75" i="17" s="1"/>
  <c r="P149" i="19"/>
  <c r="P150" i="19" s="1"/>
  <c r="Q224" i="17"/>
  <c r="Q225" i="17" s="1"/>
  <c r="Q174" i="20"/>
  <c r="Q175" i="20" s="1"/>
  <c r="P224" i="19"/>
  <c r="P225" i="19" s="1"/>
  <c r="Q74" i="13"/>
  <c r="Q75" i="13" s="1"/>
  <c r="O146" i="19"/>
  <c r="O149" i="19" s="1"/>
  <c r="P75" i="19"/>
  <c r="O150" i="1"/>
  <c r="N149" i="19"/>
  <c r="N150" i="19" s="1"/>
  <c r="E45" i="19"/>
  <c r="Q149" i="17"/>
  <c r="Q150" i="17" s="1"/>
  <c r="E75" i="14"/>
  <c r="Q224" i="1"/>
  <c r="Q225" i="1" s="1"/>
  <c r="O75" i="1"/>
  <c r="O150" i="17"/>
  <c r="Q99" i="20"/>
  <c r="Q100" i="20" s="1"/>
  <c r="E75" i="1"/>
  <c r="Q225" i="13"/>
  <c r="Q149" i="13"/>
  <c r="Q150" i="13" s="1"/>
  <c r="Q98" i="19"/>
  <c r="Q148" i="20"/>
  <c r="Q124" i="20"/>
  <c r="Q125" i="20" s="1"/>
  <c r="O225" i="16"/>
  <c r="Q147" i="20"/>
  <c r="Q97" i="19"/>
  <c r="Q148" i="19"/>
  <c r="Q147" i="19"/>
  <c r="O124" i="19"/>
  <c r="O225" i="13"/>
  <c r="O225" i="15"/>
  <c r="O225" i="17"/>
  <c r="N224" i="19"/>
  <c r="N225" i="19" s="1"/>
  <c r="O150" i="13"/>
  <c r="N200" i="19"/>
  <c r="Q113" i="19"/>
  <c r="Q116" i="19" s="1"/>
  <c r="Q109" i="19"/>
  <c r="Q112" i="19" s="1"/>
  <c r="D75" i="20"/>
  <c r="E41" i="19"/>
  <c r="O150" i="16"/>
  <c r="Q150" i="1"/>
  <c r="Q150" i="15"/>
  <c r="E70" i="20"/>
  <c r="Q121" i="19"/>
  <c r="E75" i="15"/>
  <c r="E62" i="19"/>
  <c r="C70" i="19"/>
  <c r="O134" i="19"/>
  <c r="Q134" i="19" s="1"/>
  <c r="Q137" i="19" s="1"/>
  <c r="O25" i="20"/>
  <c r="O200" i="20"/>
  <c r="C62" i="19"/>
  <c r="O210" i="19"/>
  <c r="Q210" i="19" s="1"/>
  <c r="P75" i="20"/>
  <c r="P150" i="20"/>
  <c r="N150" i="20"/>
  <c r="O75" i="13"/>
  <c r="O75" i="15"/>
  <c r="O75" i="17"/>
  <c r="Q75" i="14"/>
  <c r="O138" i="19"/>
  <c r="Q138" i="19" s="1"/>
  <c r="Q141" i="19" s="1"/>
  <c r="O75" i="16"/>
  <c r="E50" i="20"/>
  <c r="E66" i="20"/>
  <c r="O75" i="14"/>
  <c r="P175" i="19"/>
  <c r="O217" i="19"/>
  <c r="Q217" i="19" s="1"/>
  <c r="M150" i="20"/>
  <c r="O195" i="19"/>
  <c r="Q117" i="19"/>
  <c r="Q120" i="19" s="1"/>
  <c r="Q87" i="19"/>
  <c r="N225" i="20"/>
  <c r="N175" i="19"/>
  <c r="C50" i="19"/>
  <c r="O74" i="20"/>
  <c r="Q142" i="19"/>
  <c r="M145" i="19"/>
  <c r="O145" i="19" s="1"/>
  <c r="Q145" i="19" s="1"/>
  <c r="O62" i="20"/>
  <c r="O71" i="19"/>
  <c r="D25" i="19"/>
  <c r="Q25" i="20"/>
  <c r="E12" i="19"/>
  <c r="C66" i="19"/>
  <c r="N100" i="19"/>
  <c r="M137" i="19"/>
  <c r="N25" i="19"/>
  <c r="M149" i="19"/>
  <c r="Q91" i="19"/>
  <c r="Q141" i="20"/>
  <c r="O100" i="20"/>
  <c r="P225" i="20"/>
  <c r="M25" i="19"/>
  <c r="M75" i="20"/>
  <c r="O20" i="19"/>
  <c r="Q17" i="19"/>
  <c r="Q20" i="19" s="1"/>
  <c r="M74" i="19"/>
  <c r="N75" i="20"/>
  <c r="Q217" i="20"/>
  <c r="Q220" i="20" s="1"/>
  <c r="O220" i="20"/>
  <c r="M225" i="20"/>
  <c r="Q221" i="19"/>
  <c r="Q62" i="20"/>
  <c r="O95" i="19"/>
  <c r="O70" i="20"/>
  <c r="Q67" i="20"/>
  <c r="O62" i="19"/>
  <c r="Q59" i="19"/>
  <c r="Q62" i="19" s="1"/>
  <c r="O50" i="20"/>
  <c r="Q200" i="20"/>
  <c r="Q134" i="20"/>
  <c r="Q137" i="20" s="1"/>
  <c r="O137" i="20"/>
  <c r="M100" i="19"/>
  <c r="O162" i="19"/>
  <c r="Q159" i="19"/>
  <c r="Q162" i="19" s="1"/>
  <c r="O66" i="20"/>
  <c r="M141" i="19"/>
  <c r="O149" i="20"/>
  <c r="M216" i="19"/>
  <c r="O213" i="19"/>
  <c r="O225" i="14"/>
  <c r="O150" i="15"/>
  <c r="O225" i="1"/>
  <c r="M224" i="19"/>
  <c r="O99" i="19"/>
  <c r="O125" i="20"/>
  <c r="M220" i="19"/>
  <c r="O220" i="19" s="1"/>
  <c r="Q220" i="19" s="1"/>
  <c r="Q95" i="19"/>
  <c r="O70" i="19"/>
  <c r="Q70" i="19" s="1"/>
  <c r="Q213" i="20"/>
  <c r="Q216" i="20" s="1"/>
  <c r="O216" i="20"/>
  <c r="O16" i="19"/>
  <c r="Q13" i="19"/>
  <c r="Q16" i="19" s="1"/>
  <c r="M212" i="19"/>
  <c r="O209" i="19"/>
  <c r="Q142" i="20"/>
  <c r="Q145" i="20" s="1"/>
  <c r="O145" i="20"/>
  <c r="Q209" i="20"/>
  <c r="Q212" i="20" s="1"/>
  <c r="O212" i="20"/>
  <c r="O166" i="19"/>
  <c r="Q163" i="19"/>
  <c r="Q166" i="19" s="1"/>
  <c r="P100" i="19"/>
  <c r="M66" i="19"/>
  <c r="O24" i="19"/>
  <c r="Q21" i="19"/>
  <c r="M62" i="19"/>
  <c r="Q221" i="20"/>
  <c r="O224" i="20"/>
  <c r="M175" i="19"/>
  <c r="Q66" i="20"/>
  <c r="M125" i="19"/>
  <c r="O87" i="19"/>
  <c r="O91" i="19"/>
  <c r="O12" i="19"/>
  <c r="Q9" i="19"/>
  <c r="Q12" i="19" s="1"/>
  <c r="O175" i="20"/>
  <c r="M200" i="19"/>
  <c r="O150" i="14"/>
  <c r="O66" i="19"/>
  <c r="Q63" i="19"/>
  <c r="Q66" i="19" s="1"/>
  <c r="O170" i="19"/>
  <c r="Q167" i="19"/>
  <c r="Q170" i="19" s="1"/>
  <c r="O141" i="20"/>
  <c r="E24" i="19"/>
  <c r="E71" i="19"/>
  <c r="E25" i="20"/>
  <c r="C74" i="19"/>
  <c r="E62" i="20"/>
  <c r="C75" i="20"/>
  <c r="E74" i="20"/>
  <c r="E63" i="19"/>
  <c r="E66" i="19" s="1"/>
  <c r="E67" i="19"/>
  <c r="E70" i="19" s="1"/>
  <c r="T98" i="17"/>
  <c r="T97" i="17"/>
  <c r="T96" i="17"/>
  <c r="O200" i="19" l="1"/>
  <c r="E50" i="19"/>
  <c r="Q74" i="20"/>
  <c r="Q146" i="19"/>
  <c r="O137" i="19"/>
  <c r="Q24" i="19"/>
  <c r="Q25" i="19" s="1"/>
  <c r="Q71" i="19"/>
  <c r="E74" i="19"/>
  <c r="E75" i="19" s="1"/>
  <c r="Q224" i="20"/>
  <c r="Q225" i="20" s="1"/>
  <c r="Q224" i="19"/>
  <c r="Q124" i="19"/>
  <c r="Q125" i="19" s="1"/>
  <c r="Q149" i="20"/>
  <c r="Q150" i="20" s="1"/>
  <c r="Q99" i="19"/>
  <c r="Q100" i="19" s="1"/>
  <c r="O125" i="19"/>
  <c r="O141" i="19"/>
  <c r="E25" i="19"/>
  <c r="O74" i="19"/>
  <c r="O75" i="19" s="1"/>
  <c r="M150" i="19"/>
  <c r="E75" i="20"/>
  <c r="C75" i="19"/>
  <c r="O75" i="20"/>
  <c r="Q213" i="19"/>
  <c r="Q216" i="19" s="1"/>
  <c r="O216" i="19"/>
  <c r="Q209" i="19"/>
  <c r="Q212" i="19" s="1"/>
  <c r="O212" i="19"/>
  <c r="Q175" i="19"/>
  <c r="O150" i="20"/>
  <c r="M225" i="19"/>
  <c r="O175" i="19"/>
  <c r="O225" i="20"/>
  <c r="O25" i="19"/>
  <c r="O100" i="19"/>
  <c r="M75" i="19"/>
  <c r="Q70" i="20"/>
  <c r="Q75" i="20" s="1"/>
  <c r="U223" i="13"/>
  <c r="S223" i="13"/>
  <c r="R223" i="13"/>
  <c r="W222" i="13"/>
  <c r="U222" i="13"/>
  <c r="S222" i="13"/>
  <c r="R222" i="13"/>
  <c r="W221" i="13"/>
  <c r="U221" i="13"/>
  <c r="S221" i="13"/>
  <c r="R221" i="13"/>
  <c r="U219" i="13"/>
  <c r="S219" i="13"/>
  <c r="R219" i="13"/>
  <c r="W219" i="13"/>
  <c r="U218" i="13"/>
  <c r="S218" i="13"/>
  <c r="R218" i="13"/>
  <c r="U217" i="13"/>
  <c r="S217" i="13"/>
  <c r="R217" i="13"/>
  <c r="U215" i="13"/>
  <c r="S215" i="13"/>
  <c r="R215" i="13"/>
  <c r="U214" i="13"/>
  <c r="S214" i="13"/>
  <c r="R214" i="13"/>
  <c r="U213" i="13"/>
  <c r="S213" i="13"/>
  <c r="R213" i="13"/>
  <c r="U211" i="13"/>
  <c r="S211" i="13"/>
  <c r="R211" i="13"/>
  <c r="W211" i="13"/>
  <c r="U210" i="13"/>
  <c r="S210" i="13"/>
  <c r="R210" i="13"/>
  <c r="U209" i="13"/>
  <c r="S209" i="13"/>
  <c r="R209" i="13"/>
  <c r="U199" i="13"/>
  <c r="S199" i="13"/>
  <c r="R199" i="13"/>
  <c r="T198" i="13"/>
  <c r="V198" i="13" s="1"/>
  <c r="W198" i="13"/>
  <c r="T197" i="13"/>
  <c r="V197" i="13" s="1"/>
  <c r="W197" i="13"/>
  <c r="T196" i="13"/>
  <c r="U195" i="13"/>
  <c r="S195" i="13"/>
  <c r="R195" i="13"/>
  <c r="V194" i="13"/>
  <c r="W194" i="13"/>
  <c r="V193" i="13"/>
  <c r="V192" i="13"/>
  <c r="T195" i="13"/>
  <c r="V190" i="13"/>
  <c r="W190" i="13"/>
  <c r="V189" i="13"/>
  <c r="W189" i="13"/>
  <c r="V188" i="13"/>
  <c r="V186" i="13"/>
  <c r="W186" i="13"/>
  <c r="V185" i="13"/>
  <c r="W185" i="13" s="1"/>
  <c r="U174" i="13"/>
  <c r="S174" i="13"/>
  <c r="R174" i="13"/>
  <c r="T173" i="13"/>
  <c r="V173" i="13" s="1"/>
  <c r="W173" i="13"/>
  <c r="T172" i="13"/>
  <c r="V172" i="13" s="1"/>
  <c r="W172" i="13"/>
  <c r="T171" i="13"/>
  <c r="W171" i="13"/>
  <c r="U170" i="13"/>
  <c r="S170" i="13"/>
  <c r="R170" i="13"/>
  <c r="W169" i="13"/>
  <c r="V169" i="13"/>
  <c r="V168" i="13"/>
  <c r="W167" i="13"/>
  <c r="V167" i="13"/>
  <c r="W170" i="13"/>
  <c r="V165" i="13"/>
  <c r="W165" i="13"/>
  <c r="V164" i="13"/>
  <c r="W164" i="13"/>
  <c r="W163" i="13"/>
  <c r="W161" i="13"/>
  <c r="V161" i="13"/>
  <c r="V160" i="13"/>
  <c r="W159" i="13"/>
  <c r="V159" i="13"/>
  <c r="U148" i="13"/>
  <c r="S148" i="13"/>
  <c r="R148" i="13"/>
  <c r="U147" i="13"/>
  <c r="S147" i="13"/>
  <c r="R147" i="13"/>
  <c r="U146" i="13"/>
  <c r="S146" i="13"/>
  <c r="R146" i="13"/>
  <c r="U144" i="13"/>
  <c r="S144" i="13"/>
  <c r="R144" i="13"/>
  <c r="U143" i="13"/>
  <c r="S143" i="13"/>
  <c r="R143" i="13"/>
  <c r="U142" i="13"/>
  <c r="S142" i="13"/>
  <c r="R142" i="13"/>
  <c r="U140" i="13"/>
  <c r="S140" i="13"/>
  <c r="R140" i="13"/>
  <c r="U139" i="13"/>
  <c r="S139" i="13"/>
  <c r="R139" i="13"/>
  <c r="U138" i="13"/>
  <c r="S138" i="13"/>
  <c r="R138" i="13"/>
  <c r="U136" i="13"/>
  <c r="S136" i="13"/>
  <c r="R136" i="13"/>
  <c r="U135" i="13"/>
  <c r="S135" i="13"/>
  <c r="R135" i="13"/>
  <c r="U134" i="13"/>
  <c r="S134" i="13"/>
  <c r="R134" i="13"/>
  <c r="U124" i="13"/>
  <c r="S124" i="13"/>
  <c r="R124" i="13"/>
  <c r="T123" i="13"/>
  <c r="T122" i="13"/>
  <c r="T121" i="13"/>
  <c r="U120" i="13"/>
  <c r="S120" i="13"/>
  <c r="R120" i="13"/>
  <c r="V119" i="13"/>
  <c r="W119" i="13" s="1"/>
  <c r="A116" i="13"/>
  <c r="V115" i="13"/>
  <c r="V113" i="13"/>
  <c r="V110" i="13"/>
  <c r="U99" i="13"/>
  <c r="S99" i="13"/>
  <c r="R99" i="13"/>
  <c r="T98" i="13"/>
  <c r="T97" i="13"/>
  <c r="T96" i="13"/>
  <c r="U95" i="13"/>
  <c r="S95" i="13"/>
  <c r="R95" i="13"/>
  <c r="V93" i="13"/>
  <c r="W93" i="13" s="1"/>
  <c r="T95" i="13"/>
  <c r="A91" i="13"/>
  <c r="V90" i="13"/>
  <c r="V88" i="13"/>
  <c r="V85" i="13"/>
  <c r="W85" i="13" s="1"/>
  <c r="U73" i="13"/>
  <c r="S73" i="13"/>
  <c r="R73" i="13"/>
  <c r="G73" i="13"/>
  <c r="F73" i="13"/>
  <c r="U72" i="13"/>
  <c r="S72" i="13"/>
  <c r="R72" i="13"/>
  <c r="G72" i="13"/>
  <c r="F72" i="13"/>
  <c r="U71" i="13"/>
  <c r="S71" i="13"/>
  <c r="R71" i="13"/>
  <c r="G71" i="13"/>
  <c r="F71" i="13"/>
  <c r="U69" i="13"/>
  <c r="S69" i="13"/>
  <c r="R69" i="13"/>
  <c r="G69" i="13"/>
  <c r="F69" i="13"/>
  <c r="U68" i="13"/>
  <c r="S68" i="13"/>
  <c r="R68" i="13"/>
  <c r="G68" i="13"/>
  <c r="F68" i="13"/>
  <c r="U67" i="13"/>
  <c r="S67" i="13"/>
  <c r="R67" i="13"/>
  <c r="G67" i="13"/>
  <c r="F67" i="13"/>
  <c r="U65" i="13"/>
  <c r="S65" i="13"/>
  <c r="R65" i="13"/>
  <c r="G65" i="13"/>
  <c r="F65" i="13"/>
  <c r="U64" i="13"/>
  <c r="S64" i="13"/>
  <c r="R64" i="13"/>
  <c r="G64" i="13"/>
  <c r="F64" i="13"/>
  <c r="U63" i="13"/>
  <c r="S63" i="13"/>
  <c r="R63" i="13"/>
  <c r="G63" i="13"/>
  <c r="F63" i="13"/>
  <c r="U61" i="13"/>
  <c r="S61" i="13"/>
  <c r="R61" i="13"/>
  <c r="G61" i="13"/>
  <c r="F61" i="13"/>
  <c r="U60" i="13"/>
  <c r="S60" i="13"/>
  <c r="R60" i="13"/>
  <c r="G60" i="13"/>
  <c r="F60" i="13"/>
  <c r="U59" i="13"/>
  <c r="S59" i="13"/>
  <c r="R59" i="13"/>
  <c r="G59" i="13"/>
  <c r="F59" i="13"/>
  <c r="U49" i="13"/>
  <c r="S49" i="13"/>
  <c r="R49" i="13"/>
  <c r="G49" i="13"/>
  <c r="F49" i="13"/>
  <c r="T48" i="13"/>
  <c r="V48" i="13" s="1"/>
  <c r="W48" i="13" s="1"/>
  <c r="H48" i="13"/>
  <c r="I48" i="13" s="1"/>
  <c r="A48" i="13"/>
  <c r="T47" i="13"/>
  <c r="V47" i="13" s="1"/>
  <c r="W47" i="13" s="1"/>
  <c r="H47" i="13"/>
  <c r="A47" i="13"/>
  <c r="T46" i="13"/>
  <c r="H46" i="13"/>
  <c r="A46" i="13"/>
  <c r="U45" i="13"/>
  <c r="S45" i="13"/>
  <c r="R45" i="13"/>
  <c r="G45" i="13"/>
  <c r="F45" i="13"/>
  <c r="V44" i="13"/>
  <c r="W44" i="13" s="1"/>
  <c r="H44" i="13"/>
  <c r="I44" i="13" s="1"/>
  <c r="A44" i="13"/>
  <c r="T45" i="13"/>
  <c r="H43" i="13"/>
  <c r="I43" i="13" s="1"/>
  <c r="A43" i="13"/>
  <c r="V42" i="13"/>
  <c r="W42" i="13" s="1"/>
  <c r="H42" i="13"/>
  <c r="I42" i="13" s="1"/>
  <c r="A42" i="13"/>
  <c r="A41" i="13"/>
  <c r="V40" i="13"/>
  <c r="W40" i="13" s="1"/>
  <c r="H40" i="13"/>
  <c r="I40" i="13" s="1"/>
  <c r="A40" i="13"/>
  <c r="V39" i="13"/>
  <c r="H39" i="13"/>
  <c r="I39" i="13" s="1"/>
  <c r="A39" i="13"/>
  <c r="H38" i="13"/>
  <c r="A38" i="13"/>
  <c r="A37" i="13"/>
  <c r="V36" i="13"/>
  <c r="W36" i="13" s="1"/>
  <c r="H36" i="13"/>
  <c r="I36" i="13" s="1"/>
  <c r="A36" i="13"/>
  <c r="V35" i="13"/>
  <c r="W35" i="13" s="1"/>
  <c r="H35" i="13"/>
  <c r="A35" i="13"/>
  <c r="V34" i="13"/>
  <c r="H34" i="13"/>
  <c r="H37" i="13" s="1"/>
  <c r="A34" i="13"/>
  <c r="U24" i="13"/>
  <c r="S24" i="13"/>
  <c r="R24" i="13"/>
  <c r="G24" i="13"/>
  <c r="F24" i="13"/>
  <c r="T23" i="13"/>
  <c r="V23" i="13" s="1"/>
  <c r="H23" i="13"/>
  <c r="A23" i="13"/>
  <c r="T22" i="13"/>
  <c r="V22" i="13" s="1"/>
  <c r="H22" i="13"/>
  <c r="A22" i="13"/>
  <c r="T21" i="13"/>
  <c r="H21" i="13"/>
  <c r="A21" i="13"/>
  <c r="U20" i="13"/>
  <c r="S20" i="13"/>
  <c r="R20" i="13"/>
  <c r="G20" i="13"/>
  <c r="F20" i="13"/>
  <c r="V19" i="13"/>
  <c r="W19" i="13" s="1"/>
  <c r="H19" i="13"/>
  <c r="A19" i="13"/>
  <c r="V18" i="13"/>
  <c r="H18" i="13"/>
  <c r="A18" i="13"/>
  <c r="T20" i="13"/>
  <c r="H17" i="13"/>
  <c r="A17" i="13"/>
  <c r="V15" i="13"/>
  <c r="W15" i="13" s="1"/>
  <c r="H15" i="13"/>
  <c r="A15" i="13"/>
  <c r="V14" i="13"/>
  <c r="W14" i="13" s="1"/>
  <c r="H14" i="13"/>
  <c r="I14" i="13" s="1"/>
  <c r="A14" i="13"/>
  <c r="H13" i="13"/>
  <c r="A13" i="13"/>
  <c r="A12" i="13"/>
  <c r="V11" i="13"/>
  <c r="W11" i="13" s="1"/>
  <c r="H11" i="13"/>
  <c r="A11" i="13"/>
  <c r="V10" i="13"/>
  <c r="H10" i="13"/>
  <c r="A10" i="13"/>
  <c r="H9" i="13"/>
  <c r="A9" i="13"/>
  <c r="O150" i="19" l="1"/>
  <c r="Q149" i="19"/>
  <c r="Q150" i="19" s="1"/>
  <c r="A60" i="13"/>
  <c r="T24" i="13"/>
  <c r="T25" i="13" s="1"/>
  <c r="V46" i="13"/>
  <c r="W46" i="13" s="1"/>
  <c r="U224" i="13"/>
  <c r="Q74" i="19"/>
  <c r="Q75" i="19" s="1"/>
  <c r="S224" i="13"/>
  <c r="A73" i="13"/>
  <c r="H73" i="13"/>
  <c r="I73" i="13" s="1"/>
  <c r="H65" i="13"/>
  <c r="I65" i="13" s="1"/>
  <c r="H63" i="13"/>
  <c r="A24" i="13"/>
  <c r="H49" i="13"/>
  <c r="I49" i="13" s="1"/>
  <c r="R100" i="13"/>
  <c r="V96" i="13"/>
  <c r="S125" i="13"/>
  <c r="U74" i="13"/>
  <c r="I46" i="13"/>
  <c r="H71" i="13"/>
  <c r="U200" i="13"/>
  <c r="S175" i="13"/>
  <c r="U212" i="13"/>
  <c r="V162" i="13"/>
  <c r="U66" i="13"/>
  <c r="U70" i="13"/>
  <c r="H59" i="13"/>
  <c r="H60" i="13"/>
  <c r="I60" i="13" s="1"/>
  <c r="H61" i="13"/>
  <c r="I61" i="13" s="1"/>
  <c r="H41" i="13"/>
  <c r="I41" i="13" s="1"/>
  <c r="A20" i="13"/>
  <c r="A67" i="13"/>
  <c r="T210" i="13"/>
  <c r="V210" i="13" s="1"/>
  <c r="W210" i="13" s="1"/>
  <c r="T211" i="13"/>
  <c r="V211" i="13" s="1"/>
  <c r="S216" i="13"/>
  <c r="R220" i="13"/>
  <c r="S212" i="13"/>
  <c r="T135" i="13"/>
  <c r="Q225" i="19"/>
  <c r="O225" i="19"/>
  <c r="F62" i="13"/>
  <c r="A63" i="13"/>
  <c r="R224" i="13"/>
  <c r="T199" i="13"/>
  <c r="T200" i="13" s="1"/>
  <c r="V196" i="13"/>
  <c r="V195" i="13"/>
  <c r="V191" i="13"/>
  <c r="R200" i="13"/>
  <c r="S200" i="13"/>
  <c r="V184" i="13"/>
  <c r="V187" i="13" s="1"/>
  <c r="R212" i="13"/>
  <c r="U220" i="13"/>
  <c r="V170" i="13"/>
  <c r="T218" i="13"/>
  <c r="V218" i="13" s="1"/>
  <c r="T219" i="13"/>
  <c r="V219" i="13" s="1"/>
  <c r="S220" i="13"/>
  <c r="U216" i="13"/>
  <c r="R216" i="13"/>
  <c r="R175" i="13"/>
  <c r="U125" i="13"/>
  <c r="V122" i="13"/>
  <c r="W122" i="13" s="1"/>
  <c r="V121" i="13"/>
  <c r="V123" i="13"/>
  <c r="W123" i="13" s="1"/>
  <c r="V117" i="13"/>
  <c r="W117" i="13" s="1"/>
  <c r="T143" i="13"/>
  <c r="R141" i="13"/>
  <c r="T134" i="13"/>
  <c r="R137" i="13"/>
  <c r="U149" i="13"/>
  <c r="R149" i="13"/>
  <c r="S149" i="13"/>
  <c r="V98" i="13"/>
  <c r="W98" i="13" s="1"/>
  <c r="U145" i="13"/>
  <c r="R145" i="13"/>
  <c r="S145" i="13"/>
  <c r="U141" i="13"/>
  <c r="V89" i="13"/>
  <c r="V91" i="13" s="1"/>
  <c r="S141" i="13"/>
  <c r="T140" i="13"/>
  <c r="V140" i="13" s="1"/>
  <c r="W140" i="13" s="1"/>
  <c r="V86" i="13"/>
  <c r="W86" i="13" s="1"/>
  <c r="T136" i="13"/>
  <c r="S137" i="13"/>
  <c r="S100" i="13"/>
  <c r="U50" i="13"/>
  <c r="V43" i="13"/>
  <c r="W43" i="13" s="1"/>
  <c r="S70" i="13"/>
  <c r="S66" i="13"/>
  <c r="T61" i="13"/>
  <c r="V61" i="13" s="1"/>
  <c r="W61" i="13" s="1"/>
  <c r="A49" i="13"/>
  <c r="A72" i="13"/>
  <c r="H72" i="13"/>
  <c r="I72" i="13" s="1"/>
  <c r="F74" i="13"/>
  <c r="H67" i="13"/>
  <c r="H68" i="13"/>
  <c r="I68" i="13" s="1"/>
  <c r="F50" i="13"/>
  <c r="F70" i="13"/>
  <c r="A68" i="13"/>
  <c r="F66" i="13"/>
  <c r="A64" i="13"/>
  <c r="G62" i="13"/>
  <c r="G50" i="13"/>
  <c r="A61" i="13"/>
  <c r="S74" i="13"/>
  <c r="U25" i="13"/>
  <c r="R70" i="13"/>
  <c r="V17" i="13"/>
  <c r="V20" i="13" s="1"/>
  <c r="W20" i="13" s="1"/>
  <c r="S25" i="13"/>
  <c r="V13" i="13"/>
  <c r="V16" i="13" s="1"/>
  <c r="W16" i="13" s="1"/>
  <c r="U62" i="13"/>
  <c r="V9" i="13"/>
  <c r="W9" i="13" s="1"/>
  <c r="R62" i="13"/>
  <c r="T60" i="13"/>
  <c r="V60" i="13" s="1"/>
  <c r="W60" i="13" s="1"/>
  <c r="S62" i="13"/>
  <c r="I23" i="13"/>
  <c r="A71" i="13"/>
  <c r="I21" i="13"/>
  <c r="F25" i="13"/>
  <c r="H20" i="13"/>
  <c r="I20" i="13" s="1"/>
  <c r="A69" i="13"/>
  <c r="H64" i="13"/>
  <c r="A16" i="13"/>
  <c r="I10" i="13"/>
  <c r="G25" i="13"/>
  <c r="A59" i="13"/>
  <c r="I37" i="13"/>
  <c r="W39" i="13"/>
  <c r="W22" i="13"/>
  <c r="W34" i="13"/>
  <c r="W18" i="13"/>
  <c r="I19" i="13"/>
  <c r="R25" i="13"/>
  <c r="I34" i="13"/>
  <c r="V37" i="13"/>
  <c r="H45" i="13"/>
  <c r="R50" i="13"/>
  <c r="T59" i="13"/>
  <c r="I9" i="13"/>
  <c r="H12" i="13"/>
  <c r="I13" i="13"/>
  <c r="I18" i="13"/>
  <c r="H69" i="13"/>
  <c r="I22" i="13"/>
  <c r="I35" i="13"/>
  <c r="I38" i="13"/>
  <c r="V38" i="13"/>
  <c r="A45" i="13"/>
  <c r="T49" i="13"/>
  <c r="T50" i="13" s="1"/>
  <c r="S50" i="13"/>
  <c r="H16" i="13"/>
  <c r="I16" i="13" s="1"/>
  <c r="I17" i="13"/>
  <c r="A65" i="13"/>
  <c r="G66" i="13"/>
  <c r="T68" i="13"/>
  <c r="V68" i="13" s="1"/>
  <c r="W68" i="13" s="1"/>
  <c r="V84" i="13"/>
  <c r="W84" i="13" s="1"/>
  <c r="W90" i="13"/>
  <c r="T99" i="13"/>
  <c r="V97" i="13"/>
  <c r="V109" i="13"/>
  <c r="W109" i="13" s="1"/>
  <c r="W10" i="13"/>
  <c r="I11" i="13"/>
  <c r="I15" i="13"/>
  <c r="V21" i="13"/>
  <c r="W23" i="13"/>
  <c r="H24" i="13"/>
  <c r="I24" i="13" s="1"/>
  <c r="I47" i="13"/>
  <c r="T63" i="13"/>
  <c r="T69" i="13"/>
  <c r="V69" i="13" s="1"/>
  <c r="W69" i="13" s="1"/>
  <c r="G70" i="13"/>
  <c r="T71" i="13"/>
  <c r="V111" i="13"/>
  <c r="W111" i="13" s="1"/>
  <c r="R125" i="13"/>
  <c r="V114" i="13"/>
  <c r="W114" i="13" s="1"/>
  <c r="W115" i="13"/>
  <c r="W218" i="13"/>
  <c r="T64" i="13"/>
  <c r="V64" i="13" s="1"/>
  <c r="W64" i="13" s="1"/>
  <c r="R66" i="13"/>
  <c r="T72" i="13"/>
  <c r="V72" i="13" s="1"/>
  <c r="W72" i="13" s="1"/>
  <c r="R74" i="13"/>
  <c r="U100" i="13"/>
  <c r="V92" i="13"/>
  <c r="V94" i="13"/>
  <c r="U137" i="13"/>
  <c r="W192" i="13"/>
  <c r="W195" i="13"/>
  <c r="T65" i="13"/>
  <c r="V65" i="13" s="1"/>
  <c r="W65" i="13" s="1"/>
  <c r="T67" i="13"/>
  <c r="T73" i="13"/>
  <c r="V73" i="13" s="1"/>
  <c r="W73" i="13" s="1"/>
  <c r="G74" i="13"/>
  <c r="V118" i="13"/>
  <c r="W118" i="13" s="1"/>
  <c r="T120" i="13"/>
  <c r="T139" i="13"/>
  <c r="T144" i="13"/>
  <c r="T124" i="13"/>
  <c r="T138" i="13"/>
  <c r="T142" i="13"/>
  <c r="T146" i="13"/>
  <c r="T148" i="13"/>
  <c r="W175" i="13"/>
  <c r="W174" i="13"/>
  <c r="W191" i="13"/>
  <c r="W193" i="13"/>
  <c r="T214" i="13"/>
  <c r="V214" i="13" s="1"/>
  <c r="W214" i="13" s="1"/>
  <c r="T215" i="13"/>
  <c r="V215" i="13" s="1"/>
  <c r="W215" i="13" s="1"/>
  <c r="W160" i="13"/>
  <c r="U175" i="13"/>
  <c r="V163" i="13"/>
  <c r="V166" i="13" s="1"/>
  <c r="W168" i="13"/>
  <c r="T174" i="13"/>
  <c r="V171" i="13"/>
  <c r="W184" i="13"/>
  <c r="T147" i="13"/>
  <c r="W162" i="13"/>
  <c r="W199" i="13"/>
  <c r="T222" i="13"/>
  <c r="V222" i="13" s="1"/>
  <c r="T223" i="13"/>
  <c r="V223" i="13" s="1"/>
  <c r="T170" i="13"/>
  <c r="W188" i="13"/>
  <c r="W196" i="13"/>
  <c r="T209" i="13"/>
  <c r="T213" i="13"/>
  <c r="T217" i="13"/>
  <c r="T221" i="13"/>
  <c r="V49" i="13" l="1"/>
  <c r="W49" i="13" s="1"/>
  <c r="V199" i="13"/>
  <c r="V200" i="13" s="1"/>
  <c r="W200" i="13" s="1"/>
  <c r="W121" i="13"/>
  <c r="V174" i="13"/>
  <c r="V175" i="13" s="1"/>
  <c r="W96" i="13"/>
  <c r="V134" i="13"/>
  <c r="H66" i="13"/>
  <c r="I66" i="13" s="1"/>
  <c r="V136" i="13"/>
  <c r="W136" i="13" s="1"/>
  <c r="A66" i="13"/>
  <c r="H62" i="13"/>
  <c r="V99" i="13"/>
  <c r="W99" i="13" s="1"/>
  <c r="I71" i="13"/>
  <c r="A50" i="13"/>
  <c r="W97" i="13"/>
  <c r="F75" i="13"/>
  <c r="V24" i="13"/>
  <c r="W24" i="13" s="1"/>
  <c r="A74" i="13"/>
  <c r="A25" i="13"/>
  <c r="R225" i="13"/>
  <c r="S225" i="13"/>
  <c r="V143" i="13"/>
  <c r="W143" i="13" s="1"/>
  <c r="U75" i="13"/>
  <c r="V12" i="13"/>
  <c r="I45" i="13"/>
  <c r="H50" i="13"/>
  <c r="I50" i="13" s="1"/>
  <c r="A62" i="13"/>
  <c r="T137" i="13"/>
  <c r="V135" i="13"/>
  <c r="W135" i="13" s="1"/>
  <c r="H74" i="13"/>
  <c r="I74" i="13" s="1"/>
  <c r="U225" i="13"/>
  <c r="T175" i="13"/>
  <c r="V124" i="13"/>
  <c r="W124" i="13" s="1"/>
  <c r="S150" i="13"/>
  <c r="V116" i="13"/>
  <c r="W116" i="13" s="1"/>
  <c r="R150" i="13"/>
  <c r="U150" i="13"/>
  <c r="W89" i="13"/>
  <c r="V87" i="13"/>
  <c r="V45" i="13"/>
  <c r="W45" i="13" s="1"/>
  <c r="S75" i="13"/>
  <c r="H70" i="13"/>
  <c r="I70" i="13" s="1"/>
  <c r="I64" i="13"/>
  <c r="W17" i="13"/>
  <c r="W13" i="13"/>
  <c r="G75" i="13"/>
  <c r="H25" i="13"/>
  <c r="I25" i="13" s="1"/>
  <c r="I12" i="13"/>
  <c r="V139" i="13"/>
  <c r="W139" i="13" s="1"/>
  <c r="T66" i="13"/>
  <c r="V63" i="13"/>
  <c r="V66" i="13" s="1"/>
  <c r="T125" i="13"/>
  <c r="I67" i="13"/>
  <c r="V59" i="13"/>
  <c r="T62" i="13"/>
  <c r="V144" i="13"/>
  <c r="W144" i="13" s="1"/>
  <c r="V120" i="13"/>
  <c r="W120" i="13" s="1"/>
  <c r="V95" i="13"/>
  <c r="W95" i="13" s="1"/>
  <c r="V112" i="13"/>
  <c r="W110" i="13"/>
  <c r="I69" i="13"/>
  <c r="W37" i="13"/>
  <c r="R75" i="13"/>
  <c r="W166" i="13"/>
  <c r="W187" i="13"/>
  <c r="V148" i="13"/>
  <c r="W148" i="13" s="1"/>
  <c r="A70" i="13"/>
  <c r="W92" i="13"/>
  <c r="W88" i="13"/>
  <c r="T100" i="13"/>
  <c r="W38" i="13"/>
  <c r="V41" i="13"/>
  <c r="W21" i="13"/>
  <c r="W113" i="13"/>
  <c r="I59" i="13"/>
  <c r="V147" i="13"/>
  <c r="W147" i="13" s="1"/>
  <c r="V221" i="13"/>
  <c r="T224" i="13"/>
  <c r="V217" i="13"/>
  <c r="T220" i="13"/>
  <c r="V213" i="13"/>
  <c r="T216" i="13"/>
  <c r="V209" i="13"/>
  <c r="V212" i="13" s="1"/>
  <c r="T212" i="13"/>
  <c r="T149" i="13"/>
  <c r="V146" i="13"/>
  <c r="V142" i="13"/>
  <c r="T145" i="13"/>
  <c r="V138" i="13"/>
  <c r="T141" i="13"/>
  <c r="T70" i="13"/>
  <c r="V67" i="13"/>
  <c r="V70" i="13" s="1"/>
  <c r="T74" i="13"/>
  <c r="V71" i="13"/>
  <c r="W94" i="13"/>
  <c r="I63" i="13"/>
  <c r="W146" i="13" l="1"/>
  <c r="V224" i="13"/>
  <c r="W12" i="13"/>
  <c r="A75" i="13"/>
  <c r="V25" i="13"/>
  <c r="W25" i="13" s="1"/>
  <c r="V74" i="13"/>
  <c r="W74" i="13" s="1"/>
  <c r="V50" i="13"/>
  <c r="W50" i="13" s="1"/>
  <c r="W87" i="13"/>
  <c r="V137" i="13"/>
  <c r="H75" i="13"/>
  <c r="I75" i="13" s="1"/>
  <c r="T225" i="13"/>
  <c r="V141" i="13"/>
  <c r="W141" i="13" s="1"/>
  <c r="V149" i="13"/>
  <c r="W149" i="13" s="1"/>
  <c r="V145" i="13"/>
  <c r="W145" i="13" s="1"/>
  <c r="W142" i="13"/>
  <c r="V100" i="13"/>
  <c r="W100" i="13" s="1"/>
  <c r="W41" i="13"/>
  <c r="W67" i="13"/>
  <c r="W134" i="13"/>
  <c r="W91" i="13"/>
  <c r="V220" i="13"/>
  <c r="W220" i="13" s="1"/>
  <c r="W217" i="13"/>
  <c r="I62" i="13"/>
  <c r="W70" i="13"/>
  <c r="W209" i="13"/>
  <c r="W112" i="13"/>
  <c r="V62" i="13"/>
  <c r="W59" i="13"/>
  <c r="W71" i="13"/>
  <c r="W212" i="13"/>
  <c r="V125" i="13"/>
  <c r="V216" i="13"/>
  <c r="W216" i="13" s="1"/>
  <c r="W213" i="13"/>
  <c r="W66" i="13"/>
  <c r="W63" i="13"/>
  <c r="T150" i="13"/>
  <c r="T75" i="13"/>
  <c r="W138" i="13"/>
  <c r="V75" i="13" l="1"/>
  <c r="W75" i="13" s="1"/>
  <c r="V150" i="13"/>
  <c r="W150" i="13" s="1"/>
  <c r="W62" i="13"/>
  <c r="W137" i="13"/>
  <c r="W125" i="13"/>
  <c r="V225" i="13"/>
  <c r="W225" i="13" s="1"/>
  <c r="F24" i="16" l="1"/>
  <c r="G24" i="16"/>
  <c r="F20" i="15" l="1"/>
  <c r="G20" i="15"/>
  <c r="U198" i="20" l="1"/>
  <c r="S198" i="20"/>
  <c r="S198" i="19" s="1"/>
  <c r="R198" i="20"/>
  <c r="R198" i="19" s="1"/>
  <c r="U197" i="20"/>
  <c r="S197" i="20"/>
  <c r="R197" i="20"/>
  <c r="U196" i="20"/>
  <c r="S196" i="20"/>
  <c r="R196" i="20"/>
  <c r="U194" i="20"/>
  <c r="U194" i="19" s="1"/>
  <c r="S194" i="20"/>
  <c r="S194" i="19" s="1"/>
  <c r="R194" i="20"/>
  <c r="U193" i="20"/>
  <c r="U193" i="19" s="1"/>
  <c r="S193" i="20"/>
  <c r="S193" i="19" s="1"/>
  <c r="R193" i="20"/>
  <c r="R193" i="19" s="1"/>
  <c r="U192" i="20"/>
  <c r="U192" i="19" s="1"/>
  <c r="S192" i="20"/>
  <c r="S192" i="19" s="1"/>
  <c r="R192" i="20"/>
  <c r="U190" i="20"/>
  <c r="U190" i="19" s="1"/>
  <c r="S190" i="20"/>
  <c r="S190" i="19" s="1"/>
  <c r="R190" i="20"/>
  <c r="U189" i="20"/>
  <c r="U189" i="19" s="1"/>
  <c r="S189" i="20"/>
  <c r="S189" i="19" s="1"/>
  <c r="R189" i="20"/>
  <c r="U188" i="20"/>
  <c r="U188" i="19" s="1"/>
  <c r="S188" i="20"/>
  <c r="S188" i="19" s="1"/>
  <c r="R188" i="20"/>
  <c r="R188" i="19" s="1"/>
  <c r="U186" i="20"/>
  <c r="U186" i="19" s="1"/>
  <c r="S186" i="20"/>
  <c r="S186" i="19" s="1"/>
  <c r="R186" i="20"/>
  <c r="U185" i="20"/>
  <c r="U185" i="19" s="1"/>
  <c r="S185" i="20"/>
  <c r="S185" i="19" s="1"/>
  <c r="R185" i="20"/>
  <c r="U184" i="20"/>
  <c r="S184" i="20"/>
  <c r="R184" i="20"/>
  <c r="U173" i="20"/>
  <c r="U173" i="19" s="1"/>
  <c r="S173" i="20"/>
  <c r="S173" i="19" s="1"/>
  <c r="R173" i="20"/>
  <c r="R173" i="19" s="1"/>
  <c r="U172" i="20"/>
  <c r="S172" i="20"/>
  <c r="R172" i="20"/>
  <c r="U171" i="20"/>
  <c r="S171" i="20"/>
  <c r="R171" i="20"/>
  <c r="U169" i="20"/>
  <c r="U169" i="19" s="1"/>
  <c r="S169" i="20"/>
  <c r="S169" i="19" s="1"/>
  <c r="R169" i="20"/>
  <c r="U168" i="20"/>
  <c r="U168" i="19" s="1"/>
  <c r="S168" i="20"/>
  <c r="R168" i="20"/>
  <c r="U167" i="20"/>
  <c r="U167" i="19" s="1"/>
  <c r="S167" i="20"/>
  <c r="S167" i="19" s="1"/>
  <c r="R167" i="20"/>
  <c r="U165" i="20"/>
  <c r="U165" i="19" s="1"/>
  <c r="S165" i="20"/>
  <c r="S165" i="19" s="1"/>
  <c r="R165" i="20"/>
  <c r="U164" i="20"/>
  <c r="U164" i="19" s="1"/>
  <c r="S164" i="20"/>
  <c r="S164" i="19" s="1"/>
  <c r="R164" i="20"/>
  <c r="U163" i="20"/>
  <c r="U163" i="19" s="1"/>
  <c r="S163" i="20"/>
  <c r="R163" i="20"/>
  <c r="R163" i="19" s="1"/>
  <c r="U161" i="20"/>
  <c r="U161" i="19" s="1"/>
  <c r="S161" i="20"/>
  <c r="S161" i="19" s="1"/>
  <c r="R161" i="20"/>
  <c r="U160" i="20"/>
  <c r="U160" i="19" s="1"/>
  <c r="S160" i="20"/>
  <c r="S160" i="19" s="1"/>
  <c r="R160" i="20"/>
  <c r="R160" i="19" s="1"/>
  <c r="U159" i="20"/>
  <c r="U159" i="19" s="1"/>
  <c r="S159" i="20"/>
  <c r="S159" i="19" s="1"/>
  <c r="R159" i="20"/>
  <c r="U123" i="20"/>
  <c r="U123" i="19" s="1"/>
  <c r="S123" i="20"/>
  <c r="S123" i="19" s="1"/>
  <c r="R123" i="20"/>
  <c r="R123" i="19" s="1"/>
  <c r="U122" i="20"/>
  <c r="S122" i="20"/>
  <c r="R122" i="20"/>
  <c r="U121" i="20"/>
  <c r="S121" i="20"/>
  <c r="R121" i="20"/>
  <c r="U119" i="20"/>
  <c r="U119" i="19" s="1"/>
  <c r="S119" i="20"/>
  <c r="S119" i="19" s="1"/>
  <c r="R119" i="20"/>
  <c r="U118" i="20"/>
  <c r="U118" i="19" s="1"/>
  <c r="S118" i="20"/>
  <c r="S118" i="19" s="1"/>
  <c r="R118" i="20"/>
  <c r="R118" i="19" s="1"/>
  <c r="U117" i="20"/>
  <c r="U117" i="19" s="1"/>
  <c r="S117" i="20"/>
  <c r="S117" i="19" s="1"/>
  <c r="R117" i="20"/>
  <c r="U115" i="20"/>
  <c r="U115" i="19" s="1"/>
  <c r="S115" i="20"/>
  <c r="S115" i="19" s="1"/>
  <c r="R115" i="20"/>
  <c r="U114" i="20"/>
  <c r="U114" i="19" s="1"/>
  <c r="S114" i="20"/>
  <c r="S114" i="19" s="1"/>
  <c r="R114" i="20"/>
  <c r="U113" i="20"/>
  <c r="U113" i="19" s="1"/>
  <c r="S113" i="20"/>
  <c r="R113" i="20"/>
  <c r="R113" i="19" s="1"/>
  <c r="U111" i="20"/>
  <c r="U111" i="19" s="1"/>
  <c r="S111" i="20"/>
  <c r="S111" i="19" s="1"/>
  <c r="R111" i="20"/>
  <c r="U110" i="20"/>
  <c r="U110" i="19" s="1"/>
  <c r="S110" i="20"/>
  <c r="S110" i="19" s="1"/>
  <c r="R110" i="20"/>
  <c r="U109" i="20"/>
  <c r="U109" i="19" s="1"/>
  <c r="S109" i="20"/>
  <c r="R109" i="20"/>
  <c r="U98" i="20"/>
  <c r="U98" i="19" s="1"/>
  <c r="S98" i="20"/>
  <c r="S98" i="19" s="1"/>
  <c r="R98" i="20"/>
  <c r="R98" i="19" s="1"/>
  <c r="U97" i="20"/>
  <c r="S97" i="20"/>
  <c r="R97" i="20"/>
  <c r="U96" i="20"/>
  <c r="S96" i="20"/>
  <c r="R96" i="20"/>
  <c r="U94" i="20"/>
  <c r="U94" i="19" s="1"/>
  <c r="S94" i="20"/>
  <c r="S94" i="19" s="1"/>
  <c r="R94" i="20"/>
  <c r="U93" i="20"/>
  <c r="S93" i="20"/>
  <c r="S93" i="19" s="1"/>
  <c r="R93" i="20"/>
  <c r="U92" i="20"/>
  <c r="U92" i="19" s="1"/>
  <c r="S92" i="20"/>
  <c r="S92" i="19" s="1"/>
  <c r="R92" i="20"/>
  <c r="U90" i="20"/>
  <c r="U90" i="19" s="1"/>
  <c r="S90" i="20"/>
  <c r="S90" i="19" s="1"/>
  <c r="R90" i="20"/>
  <c r="U89" i="20"/>
  <c r="U89" i="19" s="1"/>
  <c r="S89" i="20"/>
  <c r="S89" i="19" s="1"/>
  <c r="R89" i="20"/>
  <c r="U88" i="20"/>
  <c r="U88" i="19" s="1"/>
  <c r="S88" i="20"/>
  <c r="S88" i="19" s="1"/>
  <c r="R88" i="20"/>
  <c r="R88" i="19" s="1"/>
  <c r="U86" i="20"/>
  <c r="U86" i="19" s="1"/>
  <c r="S86" i="20"/>
  <c r="S86" i="19" s="1"/>
  <c r="R86" i="20"/>
  <c r="U85" i="20"/>
  <c r="U85" i="19" s="1"/>
  <c r="S85" i="20"/>
  <c r="S85" i="19" s="1"/>
  <c r="R85" i="20"/>
  <c r="U84" i="20"/>
  <c r="S84" i="20"/>
  <c r="S84" i="19" s="1"/>
  <c r="R84" i="20"/>
  <c r="U48" i="20"/>
  <c r="S48" i="20"/>
  <c r="S48" i="19" s="1"/>
  <c r="R48" i="20"/>
  <c r="R48" i="19" s="1"/>
  <c r="U47" i="20"/>
  <c r="S47" i="20"/>
  <c r="R47" i="20"/>
  <c r="U46" i="20"/>
  <c r="S46" i="20"/>
  <c r="R46" i="20"/>
  <c r="U44" i="20"/>
  <c r="S44" i="20"/>
  <c r="S44" i="19" s="1"/>
  <c r="R44" i="20"/>
  <c r="R44" i="19" s="1"/>
  <c r="U43" i="20"/>
  <c r="S43" i="20"/>
  <c r="S43" i="19" s="1"/>
  <c r="R43" i="20"/>
  <c r="R43" i="19" s="1"/>
  <c r="U42" i="20"/>
  <c r="S42" i="20"/>
  <c r="R42" i="20"/>
  <c r="U40" i="20"/>
  <c r="S40" i="20"/>
  <c r="S40" i="19" s="1"/>
  <c r="R40" i="20"/>
  <c r="U39" i="20"/>
  <c r="S39" i="20"/>
  <c r="R39" i="20"/>
  <c r="R39" i="19" s="1"/>
  <c r="U38" i="20"/>
  <c r="S38" i="20"/>
  <c r="R38" i="20"/>
  <c r="R38" i="19" s="1"/>
  <c r="U36" i="20"/>
  <c r="S36" i="20"/>
  <c r="S36" i="19" s="1"/>
  <c r="R36" i="20"/>
  <c r="U35" i="20"/>
  <c r="S35" i="20"/>
  <c r="S35" i="19" s="1"/>
  <c r="R35" i="20"/>
  <c r="U34" i="20"/>
  <c r="S34" i="20"/>
  <c r="S34" i="19" s="1"/>
  <c r="R34" i="20"/>
  <c r="R34" i="19" s="1"/>
  <c r="U23" i="20"/>
  <c r="U73" i="20" s="1"/>
  <c r="S23" i="20"/>
  <c r="R23" i="20"/>
  <c r="R23" i="19" s="1"/>
  <c r="U22" i="20"/>
  <c r="U72" i="20" s="1"/>
  <c r="S22" i="20"/>
  <c r="S22" i="19" s="1"/>
  <c r="R22" i="20"/>
  <c r="U21" i="20"/>
  <c r="S21" i="20"/>
  <c r="R21" i="20"/>
  <c r="U19" i="20"/>
  <c r="S19" i="20"/>
  <c r="S19" i="19" s="1"/>
  <c r="R19" i="20"/>
  <c r="U18" i="20"/>
  <c r="S18" i="20"/>
  <c r="R18" i="20"/>
  <c r="U17" i="20"/>
  <c r="S17" i="20"/>
  <c r="S17" i="19" s="1"/>
  <c r="R17" i="20"/>
  <c r="U15" i="20"/>
  <c r="S15" i="20"/>
  <c r="R15" i="20"/>
  <c r="R65" i="20" s="1"/>
  <c r="U14" i="20"/>
  <c r="S14" i="20"/>
  <c r="R14" i="20"/>
  <c r="U13" i="20"/>
  <c r="S13" i="20"/>
  <c r="R13" i="20"/>
  <c r="U11" i="20"/>
  <c r="S11" i="20"/>
  <c r="S11" i="19" s="1"/>
  <c r="R11" i="20"/>
  <c r="R11" i="19" s="1"/>
  <c r="U10" i="20"/>
  <c r="S10" i="20"/>
  <c r="R10" i="20"/>
  <c r="U9" i="20"/>
  <c r="S9" i="20"/>
  <c r="R9" i="20"/>
  <c r="G48" i="20"/>
  <c r="G48" i="19" s="1"/>
  <c r="F48" i="20"/>
  <c r="F48" i="19" s="1"/>
  <c r="G47" i="20"/>
  <c r="F47" i="20"/>
  <c r="G46" i="20"/>
  <c r="F46" i="20"/>
  <c r="G44" i="20"/>
  <c r="G44" i="19" s="1"/>
  <c r="F44" i="20"/>
  <c r="F44" i="19" s="1"/>
  <c r="G43" i="20"/>
  <c r="G43" i="19" s="1"/>
  <c r="F43" i="20"/>
  <c r="F43" i="19" s="1"/>
  <c r="G42" i="20"/>
  <c r="G42" i="19" s="1"/>
  <c r="F42" i="20"/>
  <c r="F42" i="19" s="1"/>
  <c r="G40" i="20"/>
  <c r="G40" i="19" s="1"/>
  <c r="F40" i="20"/>
  <c r="F40" i="19" s="1"/>
  <c r="G39" i="20"/>
  <c r="G39" i="19" s="1"/>
  <c r="F39" i="20"/>
  <c r="F39" i="19" s="1"/>
  <c r="G38" i="20"/>
  <c r="F38" i="20"/>
  <c r="F38" i="19" s="1"/>
  <c r="G36" i="20"/>
  <c r="G36" i="19" s="1"/>
  <c r="F36" i="20"/>
  <c r="F36" i="19" s="1"/>
  <c r="G35" i="20"/>
  <c r="G35" i="19" s="1"/>
  <c r="F35" i="20"/>
  <c r="F35" i="19" s="1"/>
  <c r="G34" i="20"/>
  <c r="G34" i="19" s="1"/>
  <c r="F34" i="20"/>
  <c r="F34" i="19" s="1"/>
  <c r="G23" i="20"/>
  <c r="G23" i="19" s="1"/>
  <c r="F23" i="20"/>
  <c r="F23" i="19" s="1"/>
  <c r="G22" i="20"/>
  <c r="G22" i="19" s="1"/>
  <c r="F22" i="20"/>
  <c r="F22" i="19" s="1"/>
  <c r="G21" i="20"/>
  <c r="F21" i="20"/>
  <c r="G19" i="20"/>
  <c r="G19" i="19" s="1"/>
  <c r="F19" i="20"/>
  <c r="F19" i="19" s="1"/>
  <c r="G18" i="20"/>
  <c r="F18" i="20"/>
  <c r="F18" i="19" s="1"/>
  <c r="G17" i="20"/>
  <c r="G17" i="19" s="1"/>
  <c r="F17" i="20"/>
  <c r="F17" i="19" s="1"/>
  <c r="G15" i="20"/>
  <c r="G15" i="19" s="1"/>
  <c r="F15" i="20"/>
  <c r="F15" i="19" s="1"/>
  <c r="G14" i="20"/>
  <c r="F14" i="20"/>
  <c r="G13" i="20"/>
  <c r="F13" i="20"/>
  <c r="F13" i="19" s="1"/>
  <c r="G11" i="20"/>
  <c r="G11" i="19" s="1"/>
  <c r="F11" i="20"/>
  <c r="F11" i="19" s="1"/>
  <c r="G10" i="20"/>
  <c r="G10" i="19" s="1"/>
  <c r="G60" i="19" s="1"/>
  <c r="F10" i="20"/>
  <c r="F10" i="19" s="1"/>
  <c r="G9" i="20"/>
  <c r="G9" i="19" s="1"/>
  <c r="F9" i="20"/>
  <c r="F9" i="19" s="1"/>
  <c r="U198" i="19"/>
  <c r="U48" i="19"/>
  <c r="U47" i="19"/>
  <c r="U46" i="19"/>
  <c r="U44" i="19"/>
  <c r="U43" i="19"/>
  <c r="U42" i="19"/>
  <c r="U40" i="19"/>
  <c r="U39" i="19"/>
  <c r="U38" i="19"/>
  <c r="U36" i="19"/>
  <c r="U35" i="19"/>
  <c r="U34" i="19"/>
  <c r="U23" i="19"/>
  <c r="U22" i="19"/>
  <c r="U21" i="19"/>
  <c r="U19" i="19"/>
  <c r="U18" i="19"/>
  <c r="U17" i="19"/>
  <c r="U15" i="19"/>
  <c r="U14" i="19"/>
  <c r="U13" i="19"/>
  <c r="U11" i="19"/>
  <c r="U10" i="19"/>
  <c r="U9" i="19"/>
  <c r="V194" i="17"/>
  <c r="V193" i="17"/>
  <c r="V192" i="17"/>
  <c r="V190" i="17"/>
  <c r="V189" i="17"/>
  <c r="V188" i="17"/>
  <c r="V186" i="17"/>
  <c r="V185" i="17"/>
  <c r="V184" i="17"/>
  <c r="V169" i="17"/>
  <c r="W169" i="17"/>
  <c r="V168" i="17"/>
  <c r="W168" i="17"/>
  <c r="V167" i="17"/>
  <c r="W167" i="17"/>
  <c r="V165" i="17"/>
  <c r="W165" i="17"/>
  <c r="V164" i="17"/>
  <c r="W164" i="17"/>
  <c r="V163" i="17"/>
  <c r="V161" i="17"/>
  <c r="W161" i="17"/>
  <c r="W160" i="17"/>
  <c r="V159" i="17"/>
  <c r="V119" i="17"/>
  <c r="V117" i="17"/>
  <c r="A116" i="17"/>
  <c r="V94" i="17"/>
  <c r="V93" i="17"/>
  <c r="W92" i="17"/>
  <c r="A91" i="17"/>
  <c r="W89" i="17"/>
  <c r="V85" i="17"/>
  <c r="V44" i="17"/>
  <c r="H44" i="17"/>
  <c r="A44" i="17"/>
  <c r="V43" i="17"/>
  <c r="H43" i="17"/>
  <c r="A43" i="17"/>
  <c r="V42" i="17"/>
  <c r="H42" i="17"/>
  <c r="A42" i="17"/>
  <c r="A41" i="17"/>
  <c r="V40" i="17"/>
  <c r="H40" i="17"/>
  <c r="A40" i="17"/>
  <c r="V39" i="17"/>
  <c r="H39" i="17"/>
  <c r="A39" i="17"/>
  <c r="V38" i="17"/>
  <c r="H38" i="17"/>
  <c r="A38" i="17"/>
  <c r="A37" i="17"/>
  <c r="V36" i="17"/>
  <c r="H36" i="17"/>
  <c r="A36" i="17"/>
  <c r="V35" i="17"/>
  <c r="H35" i="17"/>
  <c r="A35" i="17"/>
  <c r="H34" i="17"/>
  <c r="A34" i="17"/>
  <c r="V19" i="17"/>
  <c r="H19" i="17"/>
  <c r="A19" i="17"/>
  <c r="V18" i="17"/>
  <c r="H18" i="17"/>
  <c r="A18" i="17"/>
  <c r="V17" i="17"/>
  <c r="H17" i="17"/>
  <c r="A17" i="17"/>
  <c r="A16" i="17"/>
  <c r="V15" i="17"/>
  <c r="H15" i="17"/>
  <c r="A15" i="17"/>
  <c r="V14" i="17"/>
  <c r="H14" i="17"/>
  <c r="A14" i="17"/>
  <c r="H13" i="17"/>
  <c r="A13" i="17"/>
  <c r="A12" i="17"/>
  <c r="V11" i="17"/>
  <c r="H11" i="17"/>
  <c r="A11" i="17"/>
  <c r="V10" i="17"/>
  <c r="H10" i="17"/>
  <c r="A10" i="17"/>
  <c r="V9" i="17"/>
  <c r="H9" i="17"/>
  <c r="A9" i="17"/>
  <c r="V194" i="16"/>
  <c r="W194" i="16"/>
  <c r="V193" i="16"/>
  <c r="V192" i="16"/>
  <c r="W192" i="16"/>
  <c r="V190" i="16"/>
  <c r="W190" i="16"/>
  <c r="V189" i="16"/>
  <c r="W189" i="16"/>
  <c r="V186" i="16"/>
  <c r="V185" i="16"/>
  <c r="W185" i="16"/>
  <c r="W184" i="16"/>
  <c r="V169" i="16"/>
  <c r="W169" i="16" s="1"/>
  <c r="V168" i="16"/>
  <c r="W168" i="16"/>
  <c r="V167" i="16"/>
  <c r="W167" i="16"/>
  <c r="V165" i="16"/>
  <c r="W165" i="16" s="1"/>
  <c r="V163" i="16"/>
  <c r="V161" i="16"/>
  <c r="W161" i="16" s="1"/>
  <c r="V160" i="16"/>
  <c r="W160" i="16" s="1"/>
  <c r="V159" i="16"/>
  <c r="V118" i="16"/>
  <c r="A116" i="16"/>
  <c r="V115" i="16"/>
  <c r="V110" i="16"/>
  <c r="V93" i="16"/>
  <c r="A91" i="16"/>
  <c r="V90" i="16"/>
  <c r="V88" i="16"/>
  <c r="V85" i="16"/>
  <c r="V44" i="16"/>
  <c r="H44" i="16"/>
  <c r="A44" i="16"/>
  <c r="V43" i="16"/>
  <c r="H43" i="16"/>
  <c r="A43" i="16"/>
  <c r="V42" i="16"/>
  <c r="H42" i="16"/>
  <c r="A42" i="16"/>
  <c r="A41" i="16"/>
  <c r="V40" i="16"/>
  <c r="H40" i="16"/>
  <c r="A40" i="16"/>
  <c r="V39" i="16"/>
  <c r="H39" i="16"/>
  <c r="A39" i="16"/>
  <c r="H38" i="16"/>
  <c r="A38" i="16"/>
  <c r="V36" i="16"/>
  <c r="H36" i="16"/>
  <c r="A36" i="16"/>
  <c r="V35" i="16"/>
  <c r="H35" i="16"/>
  <c r="A35" i="16"/>
  <c r="V34" i="16"/>
  <c r="H34" i="16"/>
  <c r="A34" i="16"/>
  <c r="V19" i="16"/>
  <c r="H19" i="16"/>
  <c r="A19" i="16"/>
  <c r="V18" i="16"/>
  <c r="H18" i="16"/>
  <c r="A18" i="16"/>
  <c r="V17" i="16"/>
  <c r="H17" i="16"/>
  <c r="A17" i="16"/>
  <c r="A16" i="16"/>
  <c r="V15" i="16"/>
  <c r="H15" i="16"/>
  <c r="A15" i="16"/>
  <c r="V14" i="16"/>
  <c r="H14" i="16"/>
  <c r="A14" i="16"/>
  <c r="V13" i="16"/>
  <c r="H13" i="16"/>
  <c r="A13" i="16"/>
  <c r="A12" i="16"/>
  <c r="V11" i="16"/>
  <c r="H11" i="16"/>
  <c r="A11" i="16"/>
  <c r="V10" i="16"/>
  <c r="H10" i="16"/>
  <c r="A10" i="16"/>
  <c r="H9" i="16"/>
  <c r="A9" i="16"/>
  <c r="V194" i="15"/>
  <c r="V193" i="15"/>
  <c r="V192" i="15"/>
  <c r="V190" i="15"/>
  <c r="V189" i="15"/>
  <c r="V188" i="15"/>
  <c r="V186" i="15"/>
  <c r="V185" i="15"/>
  <c r="V169" i="15"/>
  <c r="W169" i="15"/>
  <c r="V168" i="15"/>
  <c r="W168" i="15"/>
  <c r="V167" i="15"/>
  <c r="W167" i="15"/>
  <c r="V165" i="15"/>
  <c r="W165" i="15"/>
  <c r="V164" i="15"/>
  <c r="W164" i="15"/>
  <c r="V161" i="15"/>
  <c r="W161" i="15"/>
  <c r="V160" i="15"/>
  <c r="W160" i="15"/>
  <c r="V159" i="15"/>
  <c r="W159" i="15"/>
  <c r="R134" i="15"/>
  <c r="S134" i="15"/>
  <c r="U134" i="15"/>
  <c r="R135" i="15"/>
  <c r="S135" i="15"/>
  <c r="U135" i="15"/>
  <c r="R136" i="15"/>
  <c r="S136" i="15"/>
  <c r="U136" i="15"/>
  <c r="R138" i="15"/>
  <c r="S138" i="15"/>
  <c r="U138" i="15"/>
  <c r="R139" i="15"/>
  <c r="S139" i="15"/>
  <c r="U139" i="15"/>
  <c r="R140" i="15"/>
  <c r="S140" i="15"/>
  <c r="U140" i="15"/>
  <c r="R142" i="15"/>
  <c r="S142" i="15"/>
  <c r="U142" i="15"/>
  <c r="R143" i="15"/>
  <c r="S143" i="15"/>
  <c r="U143" i="15"/>
  <c r="R144" i="15"/>
  <c r="S144" i="15"/>
  <c r="U144" i="15"/>
  <c r="V117" i="15"/>
  <c r="A116" i="15"/>
  <c r="V94" i="15"/>
  <c r="V93" i="15"/>
  <c r="A91" i="15"/>
  <c r="W86" i="15"/>
  <c r="V44" i="15"/>
  <c r="H44" i="15"/>
  <c r="A44" i="15"/>
  <c r="V43" i="15"/>
  <c r="H43" i="15"/>
  <c r="A43" i="15"/>
  <c r="V42" i="15"/>
  <c r="H42" i="15"/>
  <c r="A42" i="15"/>
  <c r="A41" i="15"/>
  <c r="V40" i="15"/>
  <c r="H40" i="15"/>
  <c r="A40" i="15"/>
  <c r="V39" i="15"/>
  <c r="H39" i="15"/>
  <c r="A39" i="15"/>
  <c r="H38" i="15"/>
  <c r="A38" i="15"/>
  <c r="A37" i="15"/>
  <c r="V36" i="15"/>
  <c r="H36" i="15"/>
  <c r="A36" i="15"/>
  <c r="H35" i="15"/>
  <c r="A35" i="15"/>
  <c r="V34" i="15"/>
  <c r="H34" i="15"/>
  <c r="A34" i="15"/>
  <c r="V19" i="15"/>
  <c r="H19" i="15"/>
  <c r="A19" i="15"/>
  <c r="V18" i="15"/>
  <c r="H18" i="15"/>
  <c r="A18" i="15"/>
  <c r="V17" i="15"/>
  <c r="H17" i="15"/>
  <c r="A17" i="15"/>
  <c r="A16" i="15"/>
  <c r="V15" i="15"/>
  <c r="H15" i="15"/>
  <c r="A15" i="15"/>
  <c r="V14" i="15"/>
  <c r="H14" i="15"/>
  <c r="A14" i="15"/>
  <c r="H13" i="15"/>
  <c r="A13" i="15"/>
  <c r="A12" i="15"/>
  <c r="V11" i="15"/>
  <c r="H11" i="15"/>
  <c r="A11" i="15"/>
  <c r="V10" i="15"/>
  <c r="H10" i="15"/>
  <c r="A10" i="15"/>
  <c r="H9" i="15"/>
  <c r="A9" i="15"/>
  <c r="V194" i="14"/>
  <c r="V193" i="14"/>
  <c r="V192" i="14"/>
  <c r="V190" i="14"/>
  <c r="V189" i="14"/>
  <c r="V188" i="14"/>
  <c r="V186" i="14"/>
  <c r="V185" i="14"/>
  <c r="V169" i="14"/>
  <c r="W169" i="14"/>
  <c r="V168" i="14"/>
  <c r="W168" i="14"/>
  <c r="V167" i="14"/>
  <c r="V165" i="14"/>
  <c r="W165" i="14"/>
  <c r="V164" i="14"/>
  <c r="W164" i="14"/>
  <c r="V163" i="14"/>
  <c r="V161" i="14"/>
  <c r="W161" i="14"/>
  <c r="V160" i="14"/>
  <c r="W160" i="14"/>
  <c r="W159" i="14"/>
  <c r="V119" i="14"/>
  <c r="V118" i="14"/>
  <c r="A116" i="14"/>
  <c r="V92" i="14"/>
  <c r="A91" i="14"/>
  <c r="V44" i="14"/>
  <c r="H44" i="14"/>
  <c r="A44" i="14"/>
  <c r="V43" i="14"/>
  <c r="H43" i="14"/>
  <c r="A43" i="14"/>
  <c r="V42" i="14"/>
  <c r="H42" i="14"/>
  <c r="A42" i="14"/>
  <c r="A41" i="14"/>
  <c r="V40" i="14"/>
  <c r="H40" i="14"/>
  <c r="A40" i="14"/>
  <c r="H39" i="14"/>
  <c r="A39" i="14"/>
  <c r="V38" i="14"/>
  <c r="H38" i="14"/>
  <c r="A38" i="14"/>
  <c r="A37" i="14"/>
  <c r="V36" i="14"/>
  <c r="H36" i="14"/>
  <c r="A36" i="14"/>
  <c r="H35" i="14"/>
  <c r="A35" i="14"/>
  <c r="V34" i="14"/>
  <c r="H34" i="14"/>
  <c r="A34" i="14"/>
  <c r="V19" i="14"/>
  <c r="H19" i="14"/>
  <c r="A19" i="14"/>
  <c r="V18" i="14"/>
  <c r="H18" i="14"/>
  <c r="A18" i="14"/>
  <c r="V17" i="14"/>
  <c r="H17" i="14"/>
  <c r="A17" i="14"/>
  <c r="A16" i="14"/>
  <c r="V15" i="14"/>
  <c r="H15" i="14"/>
  <c r="A15" i="14"/>
  <c r="V14" i="14"/>
  <c r="H14" i="14"/>
  <c r="A14" i="14"/>
  <c r="V13" i="14"/>
  <c r="H13" i="14"/>
  <c r="A13" i="14"/>
  <c r="A12" i="14"/>
  <c r="V11" i="14"/>
  <c r="H11" i="14"/>
  <c r="A11" i="14"/>
  <c r="V10" i="14"/>
  <c r="H10" i="14"/>
  <c r="A10" i="14"/>
  <c r="V9" i="14"/>
  <c r="H9" i="14"/>
  <c r="A9" i="14"/>
  <c r="W119" i="1"/>
  <c r="W118" i="1"/>
  <c r="W117" i="1"/>
  <c r="A116" i="1"/>
  <c r="W115" i="1"/>
  <c r="W111" i="1"/>
  <c r="W110" i="1"/>
  <c r="V94" i="1"/>
  <c r="V93" i="1"/>
  <c r="A91" i="1"/>
  <c r="V44" i="1"/>
  <c r="A44" i="1"/>
  <c r="V43" i="1"/>
  <c r="A43" i="1"/>
  <c r="V42" i="1"/>
  <c r="A42" i="1"/>
  <c r="A41" i="1"/>
  <c r="V40" i="1"/>
  <c r="A40" i="1"/>
  <c r="V39" i="1"/>
  <c r="A39" i="1"/>
  <c r="A38" i="1"/>
  <c r="A37" i="1"/>
  <c r="V36" i="1"/>
  <c r="A36" i="1"/>
  <c r="A35" i="1"/>
  <c r="V34" i="1"/>
  <c r="A34" i="1"/>
  <c r="V19" i="1"/>
  <c r="A19" i="1"/>
  <c r="V18" i="1"/>
  <c r="A18" i="1"/>
  <c r="V17" i="1"/>
  <c r="A17" i="1"/>
  <c r="A16" i="1"/>
  <c r="V15" i="1"/>
  <c r="A15" i="1"/>
  <c r="A14" i="1"/>
  <c r="V13" i="1"/>
  <c r="A13" i="1"/>
  <c r="A12" i="1"/>
  <c r="V11" i="1"/>
  <c r="A11" i="1"/>
  <c r="V10" i="1"/>
  <c r="A10" i="1"/>
  <c r="V9" i="1"/>
  <c r="A9" i="1"/>
  <c r="R20" i="1"/>
  <c r="S20" i="1"/>
  <c r="U20" i="1"/>
  <c r="A21" i="1"/>
  <c r="T21" i="1"/>
  <c r="A22" i="1"/>
  <c r="T22" i="1"/>
  <c r="U24" i="1"/>
  <c r="A23" i="1"/>
  <c r="T23" i="1"/>
  <c r="V23" i="1" s="1"/>
  <c r="U171" i="19" l="1"/>
  <c r="R171" i="19"/>
  <c r="S171" i="19"/>
  <c r="S196" i="19"/>
  <c r="U49" i="20"/>
  <c r="U24" i="20"/>
  <c r="R24" i="20"/>
  <c r="R49" i="20"/>
  <c r="S24" i="20"/>
  <c r="S49" i="20"/>
  <c r="W193" i="17"/>
  <c r="U197" i="19"/>
  <c r="S197" i="19"/>
  <c r="U172" i="19"/>
  <c r="S172" i="19"/>
  <c r="V22" i="1"/>
  <c r="W22" i="1" s="1"/>
  <c r="U122" i="19"/>
  <c r="S122" i="19"/>
  <c r="U97" i="19"/>
  <c r="S97" i="19"/>
  <c r="R72" i="20"/>
  <c r="S47" i="19"/>
  <c r="R47" i="19"/>
  <c r="G47" i="19"/>
  <c r="F47" i="19"/>
  <c r="G46" i="19"/>
  <c r="S46" i="19"/>
  <c r="F46" i="19"/>
  <c r="U121" i="19"/>
  <c r="S121" i="19"/>
  <c r="S96" i="19"/>
  <c r="U96" i="19"/>
  <c r="G21" i="19"/>
  <c r="R71" i="20"/>
  <c r="F21" i="19"/>
  <c r="W10" i="15"/>
  <c r="I19" i="16"/>
  <c r="W17" i="17"/>
  <c r="W39" i="17"/>
  <c r="I11" i="16"/>
  <c r="I14" i="1"/>
  <c r="I38" i="1"/>
  <c r="I10" i="14"/>
  <c r="I36" i="1"/>
  <c r="W44" i="1"/>
  <c r="I15" i="1"/>
  <c r="I39" i="1"/>
  <c r="W189" i="14"/>
  <c r="I14" i="15"/>
  <c r="V166" i="14"/>
  <c r="I22" i="1"/>
  <c r="I15" i="14"/>
  <c r="W189" i="15"/>
  <c r="V41" i="17"/>
  <c r="W186" i="17"/>
  <c r="I17" i="16"/>
  <c r="T111" i="20"/>
  <c r="T117" i="20"/>
  <c r="T172" i="20"/>
  <c r="H37" i="15"/>
  <c r="I35" i="1"/>
  <c r="I43" i="1"/>
  <c r="H12" i="14"/>
  <c r="W15" i="14"/>
  <c r="I18" i="14"/>
  <c r="I19" i="15"/>
  <c r="W40" i="15"/>
  <c r="H12" i="16"/>
  <c r="I15" i="16"/>
  <c r="I11" i="1"/>
  <c r="I23" i="1"/>
  <c r="I21" i="1"/>
  <c r="W42" i="14"/>
  <c r="W44" i="14"/>
  <c r="I36" i="15"/>
  <c r="W44" i="17"/>
  <c r="G14" i="19"/>
  <c r="G64" i="19" s="1"/>
  <c r="S14" i="19"/>
  <c r="I34" i="1"/>
  <c r="W39" i="1"/>
  <c r="I40" i="1"/>
  <c r="I42" i="1"/>
  <c r="W11" i="14"/>
  <c r="I17" i="14"/>
  <c r="I36" i="14"/>
  <c r="I39" i="14"/>
  <c r="I40" i="14"/>
  <c r="V184" i="15"/>
  <c r="V187" i="15" s="1"/>
  <c r="I10" i="1"/>
  <c r="I17" i="1"/>
  <c r="W36" i="1"/>
  <c r="I35" i="14"/>
  <c r="V191" i="14"/>
  <c r="H12" i="15"/>
  <c r="H16" i="16"/>
  <c r="I40" i="16"/>
  <c r="I42" i="16"/>
  <c r="H16" i="17"/>
  <c r="W186" i="14"/>
  <c r="W192" i="14"/>
  <c r="W186" i="15"/>
  <c r="I44" i="16"/>
  <c r="W193" i="16"/>
  <c r="W9" i="17"/>
  <c r="I10" i="17"/>
  <c r="I36" i="17"/>
  <c r="I39" i="17"/>
  <c r="T197" i="20"/>
  <c r="W185" i="14"/>
  <c r="W190" i="14"/>
  <c r="W185" i="15"/>
  <c r="W194" i="15"/>
  <c r="W15" i="17"/>
  <c r="W18" i="17"/>
  <c r="W35" i="17"/>
  <c r="W40" i="17"/>
  <c r="W194" i="17"/>
  <c r="S71" i="20"/>
  <c r="V21" i="1"/>
  <c r="R168" i="19"/>
  <c r="S168" i="19"/>
  <c r="S170" i="19" s="1"/>
  <c r="T46" i="20"/>
  <c r="R93" i="19"/>
  <c r="T93" i="19" s="1"/>
  <c r="R22" i="19"/>
  <c r="T22" i="19" s="1"/>
  <c r="U93" i="19"/>
  <c r="T23" i="20"/>
  <c r="I44" i="1"/>
  <c r="T96" i="20"/>
  <c r="R21" i="19"/>
  <c r="R117" i="19"/>
  <c r="T117" i="19" s="1"/>
  <c r="S64" i="20"/>
  <c r="R172" i="19"/>
  <c r="R197" i="19"/>
  <c r="W36" i="16"/>
  <c r="I44" i="17"/>
  <c r="S21" i="19"/>
  <c r="H42" i="19"/>
  <c r="S23" i="19"/>
  <c r="T23" i="19" s="1"/>
  <c r="S39" i="19"/>
  <c r="T39" i="19" s="1"/>
  <c r="V39" i="19" s="1"/>
  <c r="W39" i="19" s="1"/>
  <c r="U71" i="20"/>
  <c r="S73" i="20"/>
  <c r="U60" i="20"/>
  <c r="U65" i="20"/>
  <c r="R68" i="20"/>
  <c r="T21" i="20"/>
  <c r="T22" i="20"/>
  <c r="R73" i="20"/>
  <c r="R111" i="19"/>
  <c r="T111" i="19" s="1"/>
  <c r="G16" i="20"/>
  <c r="G16" i="19" s="1"/>
  <c r="T10" i="20"/>
  <c r="S20" i="20"/>
  <c r="U68" i="20"/>
  <c r="S69" i="20"/>
  <c r="W189" i="17"/>
  <c r="W117" i="17"/>
  <c r="W42" i="17"/>
  <c r="W36" i="17"/>
  <c r="W43" i="17"/>
  <c r="I42" i="17"/>
  <c r="H12" i="17"/>
  <c r="I17" i="17"/>
  <c r="V162" i="16"/>
  <c r="V37" i="16"/>
  <c r="W35" i="16"/>
  <c r="W11" i="16"/>
  <c r="W13" i="16"/>
  <c r="I36" i="16"/>
  <c r="I39" i="16"/>
  <c r="I10" i="16"/>
  <c r="S141" i="15"/>
  <c r="I42" i="15"/>
  <c r="I44" i="15"/>
  <c r="I10" i="15"/>
  <c r="I13" i="15"/>
  <c r="W118" i="14"/>
  <c r="U112" i="19"/>
  <c r="W92" i="14"/>
  <c r="V12" i="14"/>
  <c r="S112" i="20"/>
  <c r="U112" i="20"/>
  <c r="T110" i="20"/>
  <c r="T115" i="20"/>
  <c r="T85" i="20"/>
  <c r="T90" i="20"/>
  <c r="S60" i="20"/>
  <c r="U61" i="20"/>
  <c r="R64" i="20"/>
  <c r="S65" i="20"/>
  <c r="T65" i="20" s="1"/>
  <c r="R69" i="20"/>
  <c r="U37" i="20"/>
  <c r="S41" i="20"/>
  <c r="R45" i="20"/>
  <c r="R10" i="19"/>
  <c r="S15" i="19"/>
  <c r="S12" i="20"/>
  <c r="R16" i="20"/>
  <c r="R15" i="19"/>
  <c r="R12" i="20"/>
  <c r="S10" i="19"/>
  <c r="U12" i="20"/>
  <c r="S16" i="20"/>
  <c r="R20" i="20"/>
  <c r="A40" i="19"/>
  <c r="G13" i="19"/>
  <c r="H13" i="19" s="1"/>
  <c r="S191" i="20"/>
  <c r="U162" i="19"/>
  <c r="U162" i="20"/>
  <c r="S87" i="20"/>
  <c r="S91" i="20"/>
  <c r="U64" i="20"/>
  <c r="S68" i="20"/>
  <c r="U69" i="20"/>
  <c r="U41" i="20"/>
  <c r="T40" i="20"/>
  <c r="S38" i="19"/>
  <c r="T38" i="19" s="1"/>
  <c r="V38" i="19" s="1"/>
  <c r="W38" i="19" s="1"/>
  <c r="U59" i="20"/>
  <c r="R67" i="20"/>
  <c r="S9" i="19"/>
  <c r="R13" i="19"/>
  <c r="R18" i="19"/>
  <c r="T9" i="20"/>
  <c r="T11" i="20"/>
  <c r="T13" i="20"/>
  <c r="T14" i="20"/>
  <c r="T15" i="20"/>
  <c r="T17" i="20"/>
  <c r="T18" i="20"/>
  <c r="T19" i="20"/>
  <c r="R63" i="20"/>
  <c r="R9" i="19"/>
  <c r="R14" i="19"/>
  <c r="R19" i="19"/>
  <c r="R61" i="20"/>
  <c r="W18" i="1"/>
  <c r="U12" i="19"/>
  <c r="S13" i="19"/>
  <c r="R17" i="19"/>
  <c r="T17" i="19" s="1"/>
  <c r="V17" i="19" s="1"/>
  <c r="W17" i="19" s="1"/>
  <c r="S18" i="19"/>
  <c r="S63" i="20"/>
  <c r="H36" i="19"/>
  <c r="A36" i="19"/>
  <c r="A39" i="19"/>
  <c r="H39" i="19"/>
  <c r="H44" i="19"/>
  <c r="A44" i="19"/>
  <c r="F59" i="19"/>
  <c r="A42" i="19"/>
  <c r="F69" i="19"/>
  <c r="G61" i="19"/>
  <c r="G59" i="19"/>
  <c r="G69" i="19"/>
  <c r="F41" i="20"/>
  <c r="H35" i="19"/>
  <c r="H17" i="19"/>
  <c r="F67" i="19"/>
  <c r="G12" i="20"/>
  <c r="F20" i="20"/>
  <c r="W15" i="1"/>
  <c r="V113" i="16"/>
  <c r="V118" i="1"/>
  <c r="V119" i="1"/>
  <c r="W13" i="14"/>
  <c r="V35" i="14"/>
  <c r="V37" i="14" s="1"/>
  <c r="I42" i="14"/>
  <c r="V94" i="14"/>
  <c r="W94" i="14" s="1"/>
  <c r="V117" i="14"/>
  <c r="W117" i="14" s="1"/>
  <c r="V159" i="14"/>
  <c r="V162" i="14" s="1"/>
  <c r="V13" i="15"/>
  <c r="V16" i="15" s="1"/>
  <c r="H41" i="15"/>
  <c r="V38" i="15"/>
  <c r="V41" i="15" s="1"/>
  <c r="V92" i="15"/>
  <c r="W92" i="15" s="1"/>
  <c r="V118" i="15"/>
  <c r="W118" i="15" s="1"/>
  <c r="I18" i="17"/>
  <c r="W94" i="17"/>
  <c r="F65" i="19"/>
  <c r="H40" i="19"/>
  <c r="W94" i="15"/>
  <c r="A20" i="1"/>
  <c r="V92" i="1"/>
  <c r="W92" i="1" s="1"/>
  <c r="V12" i="1"/>
  <c r="I18" i="1"/>
  <c r="I19" i="1"/>
  <c r="W43" i="1"/>
  <c r="W93" i="1"/>
  <c r="W94" i="1"/>
  <c r="V117" i="1"/>
  <c r="W9" i="14"/>
  <c r="I11" i="14"/>
  <c r="H16" i="14"/>
  <c r="W19" i="14"/>
  <c r="I38" i="14"/>
  <c r="W40" i="14"/>
  <c r="W43" i="14"/>
  <c r="W119" i="14"/>
  <c r="W167" i="14"/>
  <c r="W36" i="15"/>
  <c r="U137" i="15"/>
  <c r="V163" i="15"/>
  <c r="V166" i="15" s="1"/>
  <c r="I34" i="16"/>
  <c r="W159" i="16"/>
  <c r="V184" i="16"/>
  <c r="V187" i="16" s="1"/>
  <c r="V188" i="16"/>
  <c r="V191" i="16" s="1"/>
  <c r="V12" i="17"/>
  <c r="I13" i="17"/>
  <c r="V13" i="17"/>
  <c r="V16" i="17" s="1"/>
  <c r="W86" i="17"/>
  <c r="V92" i="17"/>
  <c r="V160" i="17"/>
  <c r="V162" i="17" s="1"/>
  <c r="F41" i="19"/>
  <c r="F63" i="19"/>
  <c r="V118" i="17"/>
  <c r="W118" i="17" s="1"/>
  <c r="W10" i="1"/>
  <c r="W11" i="1"/>
  <c r="I13" i="1"/>
  <c r="W17" i="1"/>
  <c r="W40" i="1"/>
  <c r="W42" i="1"/>
  <c r="W10" i="14"/>
  <c r="I13" i="14"/>
  <c r="V16" i="14"/>
  <c r="W17" i="14"/>
  <c r="W18" i="14"/>
  <c r="W36" i="14"/>
  <c r="V93" i="14"/>
  <c r="W93" i="14" s="1"/>
  <c r="V184" i="14"/>
  <c r="V187" i="14" s="1"/>
  <c r="W193" i="14"/>
  <c r="W194" i="14"/>
  <c r="V9" i="15"/>
  <c r="V12" i="15" s="1"/>
  <c r="W14" i="15"/>
  <c r="I18" i="15"/>
  <c r="W19" i="15"/>
  <c r="W42" i="15"/>
  <c r="W93" i="15"/>
  <c r="V119" i="15"/>
  <c r="W119" i="15" s="1"/>
  <c r="W193" i="15"/>
  <c r="W15" i="16"/>
  <c r="W19" i="16"/>
  <c r="V92" i="16"/>
  <c r="W92" i="16" s="1"/>
  <c r="H11" i="19"/>
  <c r="F61" i="19"/>
  <c r="F16" i="20"/>
  <c r="F16" i="19" s="1"/>
  <c r="F14" i="19"/>
  <c r="G20" i="20"/>
  <c r="G18" i="19"/>
  <c r="G41" i="20"/>
  <c r="G38" i="19"/>
  <c r="H38" i="19" s="1"/>
  <c r="G45" i="19"/>
  <c r="H43" i="19"/>
  <c r="U16" i="20"/>
  <c r="U63" i="20"/>
  <c r="U20" i="20"/>
  <c r="U67" i="20"/>
  <c r="T35" i="20"/>
  <c r="R60" i="20"/>
  <c r="S45" i="20"/>
  <c r="S42" i="19"/>
  <c r="I11" i="15"/>
  <c r="W15" i="15"/>
  <c r="I17" i="15"/>
  <c r="W39" i="15"/>
  <c r="I43" i="15"/>
  <c r="U141" i="15"/>
  <c r="R137" i="15"/>
  <c r="V162" i="15"/>
  <c r="W190" i="15"/>
  <c r="W192" i="15"/>
  <c r="A37" i="16"/>
  <c r="I38" i="16"/>
  <c r="W93" i="16"/>
  <c r="I35" i="17"/>
  <c r="W159" i="17"/>
  <c r="V187" i="17"/>
  <c r="G65" i="19"/>
  <c r="H15" i="19"/>
  <c r="I14" i="14"/>
  <c r="I19" i="14"/>
  <c r="I34" i="14"/>
  <c r="I43" i="14"/>
  <c r="I44" i="14"/>
  <c r="W166" i="14"/>
  <c r="I15" i="15"/>
  <c r="W18" i="15"/>
  <c r="I34" i="15"/>
  <c r="I35" i="15"/>
  <c r="I39" i="15"/>
  <c r="I40" i="15"/>
  <c r="W44" i="15"/>
  <c r="R141" i="15"/>
  <c r="V191" i="15"/>
  <c r="V9" i="16"/>
  <c r="V12" i="16" s="1"/>
  <c r="W10" i="16"/>
  <c r="V16" i="16"/>
  <c r="W14" i="16"/>
  <c r="W17" i="16"/>
  <c r="W39" i="16"/>
  <c r="W42" i="16"/>
  <c r="W186" i="16"/>
  <c r="I14" i="17"/>
  <c r="W14" i="17"/>
  <c r="I15" i="17"/>
  <c r="I19" i="17"/>
  <c r="W19" i="17"/>
  <c r="H37" i="17"/>
  <c r="V34" i="17"/>
  <c r="W93" i="17"/>
  <c r="A15" i="19"/>
  <c r="A43" i="19"/>
  <c r="I13" i="16"/>
  <c r="I14" i="16"/>
  <c r="I18" i="16"/>
  <c r="H37" i="16"/>
  <c r="H41" i="16"/>
  <c r="W43" i="16"/>
  <c r="I38" i="17"/>
  <c r="H41" i="17"/>
  <c r="I41" i="17" s="1"/>
  <c r="I40" i="17"/>
  <c r="I43" i="17"/>
  <c r="U16" i="19"/>
  <c r="S91" i="19"/>
  <c r="S191" i="19"/>
  <c r="S61" i="20"/>
  <c r="S72" i="20"/>
  <c r="U87" i="20"/>
  <c r="U84" i="19"/>
  <c r="U87" i="19" s="1"/>
  <c r="T86" i="20"/>
  <c r="R86" i="19"/>
  <c r="T86" i="19" s="1"/>
  <c r="R95" i="20"/>
  <c r="R92" i="19"/>
  <c r="T92" i="19" s="1"/>
  <c r="T97" i="20"/>
  <c r="R97" i="19"/>
  <c r="S116" i="20"/>
  <c r="S113" i="19"/>
  <c r="S116" i="19" s="1"/>
  <c r="T122" i="20"/>
  <c r="R122" i="19"/>
  <c r="T161" i="20"/>
  <c r="R161" i="19"/>
  <c r="T161" i="19" s="1"/>
  <c r="S166" i="20"/>
  <c r="S163" i="19"/>
  <c r="S166" i="19" s="1"/>
  <c r="T167" i="20"/>
  <c r="R167" i="19"/>
  <c r="T167" i="19" s="1"/>
  <c r="U187" i="20"/>
  <c r="U184" i="19"/>
  <c r="U187" i="19" s="1"/>
  <c r="T186" i="20"/>
  <c r="R186" i="19"/>
  <c r="T186" i="19" s="1"/>
  <c r="R195" i="20"/>
  <c r="R192" i="19"/>
  <c r="T192" i="19" s="1"/>
  <c r="I43" i="16"/>
  <c r="W191" i="16"/>
  <c r="W10" i="17"/>
  <c r="I11" i="17"/>
  <c r="W11" i="17"/>
  <c r="W119" i="17"/>
  <c r="V166" i="17"/>
  <c r="W185" i="17"/>
  <c r="V191" i="17"/>
  <c r="W190" i="17"/>
  <c r="W192" i="17"/>
  <c r="A11" i="19"/>
  <c r="F37" i="19"/>
  <c r="A34" i="19"/>
  <c r="H34" i="19"/>
  <c r="F45" i="19"/>
  <c r="U20" i="19"/>
  <c r="S37" i="19"/>
  <c r="U41" i="19"/>
  <c r="A10" i="19"/>
  <c r="A17" i="19"/>
  <c r="A19" i="19"/>
  <c r="U37" i="19"/>
  <c r="S109" i="19"/>
  <c r="S112" i="19" s="1"/>
  <c r="T36" i="20"/>
  <c r="T47" i="20"/>
  <c r="T88" i="19"/>
  <c r="T98" i="19"/>
  <c r="T118" i="19"/>
  <c r="T123" i="19"/>
  <c r="T173" i="19"/>
  <c r="S187" i="20"/>
  <c r="S184" i="19"/>
  <c r="S187" i="19" s="1"/>
  <c r="T188" i="19"/>
  <c r="T193" i="19"/>
  <c r="U199" i="20"/>
  <c r="U196" i="19"/>
  <c r="T198" i="19"/>
  <c r="F37" i="20"/>
  <c r="F45" i="20"/>
  <c r="T34" i="19"/>
  <c r="V34" i="19" s="1"/>
  <c r="W34" i="19" s="1"/>
  <c r="U45" i="20"/>
  <c r="T44" i="19"/>
  <c r="V44" i="19" s="1"/>
  <c r="W44" i="19" s="1"/>
  <c r="R59" i="20"/>
  <c r="S67" i="20"/>
  <c r="U91" i="20"/>
  <c r="S95" i="20"/>
  <c r="U116" i="20"/>
  <c r="S120" i="20"/>
  <c r="T121" i="20"/>
  <c r="U166" i="20"/>
  <c r="T165" i="20"/>
  <c r="S170" i="20"/>
  <c r="T185" i="20"/>
  <c r="U191" i="20"/>
  <c r="T190" i="20"/>
  <c r="S195" i="20"/>
  <c r="T196" i="20"/>
  <c r="F12" i="20"/>
  <c r="G37" i="20"/>
  <c r="G45" i="20"/>
  <c r="S37" i="20"/>
  <c r="T38" i="20"/>
  <c r="T43" i="20"/>
  <c r="T48" i="19"/>
  <c r="S59" i="20"/>
  <c r="R87" i="20"/>
  <c r="T89" i="20"/>
  <c r="U95" i="20"/>
  <c r="T94" i="20"/>
  <c r="T109" i="20"/>
  <c r="T114" i="20"/>
  <c r="U120" i="20"/>
  <c r="T119" i="20"/>
  <c r="T159" i="20"/>
  <c r="T164" i="20"/>
  <c r="U170" i="20"/>
  <c r="T169" i="20"/>
  <c r="T184" i="20"/>
  <c r="T189" i="20"/>
  <c r="U195" i="20"/>
  <c r="T194" i="20"/>
  <c r="S199" i="20"/>
  <c r="R187" i="20"/>
  <c r="R191" i="20"/>
  <c r="R199" i="20"/>
  <c r="R185" i="19"/>
  <c r="T185" i="19" s="1"/>
  <c r="U191" i="19"/>
  <c r="R190" i="19"/>
  <c r="T190" i="19" s="1"/>
  <c r="S195" i="19"/>
  <c r="R196" i="19"/>
  <c r="R184" i="19"/>
  <c r="R189" i="19"/>
  <c r="T189" i="19" s="1"/>
  <c r="U195" i="19"/>
  <c r="R194" i="19"/>
  <c r="T194" i="19" s="1"/>
  <c r="T188" i="20"/>
  <c r="T192" i="20"/>
  <c r="T193" i="20"/>
  <c r="T198" i="20"/>
  <c r="S162" i="19"/>
  <c r="T160" i="19"/>
  <c r="R162" i="20"/>
  <c r="R170" i="20"/>
  <c r="U166" i="19"/>
  <c r="R165" i="19"/>
  <c r="T165" i="19" s="1"/>
  <c r="R159" i="19"/>
  <c r="T159" i="19" s="1"/>
  <c r="R164" i="19"/>
  <c r="T164" i="19" s="1"/>
  <c r="U170" i="19"/>
  <c r="R169" i="19"/>
  <c r="T169" i="19" s="1"/>
  <c r="T160" i="20"/>
  <c r="T163" i="20"/>
  <c r="T168" i="20"/>
  <c r="T171" i="20"/>
  <c r="T173" i="20"/>
  <c r="R166" i="20"/>
  <c r="S162" i="20"/>
  <c r="R112" i="20"/>
  <c r="R116" i="20"/>
  <c r="R120" i="20"/>
  <c r="R110" i="19"/>
  <c r="T110" i="19" s="1"/>
  <c r="U116" i="19"/>
  <c r="R115" i="19"/>
  <c r="T115" i="19" s="1"/>
  <c r="S120" i="19"/>
  <c r="R121" i="19"/>
  <c r="R109" i="19"/>
  <c r="R114" i="19"/>
  <c r="U120" i="19"/>
  <c r="R119" i="19"/>
  <c r="T119" i="19" s="1"/>
  <c r="T113" i="20"/>
  <c r="T118" i="20"/>
  <c r="T123" i="20"/>
  <c r="R91" i="20"/>
  <c r="R85" i="19"/>
  <c r="T85" i="19" s="1"/>
  <c r="U91" i="19"/>
  <c r="R90" i="19"/>
  <c r="T90" i="19" s="1"/>
  <c r="S95" i="19"/>
  <c r="R96" i="19"/>
  <c r="R84" i="19"/>
  <c r="R89" i="19"/>
  <c r="T89" i="19" s="1"/>
  <c r="R94" i="19"/>
  <c r="T94" i="19" s="1"/>
  <c r="T84" i="20"/>
  <c r="T88" i="20"/>
  <c r="T92" i="20"/>
  <c r="T93" i="20"/>
  <c r="T98" i="20"/>
  <c r="S87" i="19"/>
  <c r="R41" i="20"/>
  <c r="R36" i="19"/>
  <c r="T36" i="19" s="1"/>
  <c r="V36" i="19" s="1"/>
  <c r="W36" i="19" s="1"/>
  <c r="R42" i="19"/>
  <c r="R46" i="19"/>
  <c r="R37" i="20"/>
  <c r="R35" i="19"/>
  <c r="T35" i="19" s="1"/>
  <c r="V35" i="19" s="1"/>
  <c r="W35" i="19" s="1"/>
  <c r="R40" i="19"/>
  <c r="T40" i="19" s="1"/>
  <c r="V40" i="19" s="1"/>
  <c r="W40" i="19" s="1"/>
  <c r="T34" i="20"/>
  <c r="T39" i="20"/>
  <c r="T42" i="20"/>
  <c r="T44" i="20"/>
  <c r="T48" i="20"/>
  <c r="A9" i="19"/>
  <c r="T43" i="19"/>
  <c r="V43" i="19" s="1"/>
  <c r="W43" i="19" s="1"/>
  <c r="T11" i="19"/>
  <c r="V11" i="19" s="1"/>
  <c r="W11" i="19" s="1"/>
  <c r="G37" i="19"/>
  <c r="A35" i="19"/>
  <c r="H10" i="19"/>
  <c r="G67" i="19"/>
  <c r="H9" i="19"/>
  <c r="F60" i="19"/>
  <c r="A60" i="19" s="1"/>
  <c r="H19" i="19"/>
  <c r="F68" i="19"/>
  <c r="V109" i="17"/>
  <c r="W109" i="17" s="1"/>
  <c r="V111" i="17"/>
  <c r="W111" i="17" s="1"/>
  <c r="V114" i="17"/>
  <c r="W114" i="17" s="1"/>
  <c r="V110" i="17"/>
  <c r="V113" i="17"/>
  <c r="V115" i="17"/>
  <c r="W84" i="17"/>
  <c r="V84" i="17"/>
  <c r="W85" i="17"/>
  <c r="V86" i="17"/>
  <c r="V89" i="17"/>
  <c r="W90" i="17"/>
  <c r="V88" i="17"/>
  <c r="V90" i="17"/>
  <c r="I34" i="17"/>
  <c r="I9" i="17"/>
  <c r="W188" i="16"/>
  <c r="V164" i="16"/>
  <c r="V109" i="16"/>
  <c r="V111" i="16"/>
  <c r="W111" i="16" s="1"/>
  <c r="V114" i="16"/>
  <c r="W115" i="16"/>
  <c r="V117" i="16"/>
  <c r="W117" i="16" s="1"/>
  <c r="W118" i="16"/>
  <c r="V119" i="16"/>
  <c r="W119" i="16" s="1"/>
  <c r="V84" i="16"/>
  <c r="V86" i="16"/>
  <c r="W86" i="16" s="1"/>
  <c r="V89" i="16"/>
  <c r="W90" i="16"/>
  <c r="V94" i="16"/>
  <c r="W94" i="16" s="1"/>
  <c r="W44" i="16"/>
  <c r="W40" i="16"/>
  <c r="I35" i="16"/>
  <c r="V38" i="16"/>
  <c r="V41" i="16" s="1"/>
  <c r="W18" i="16"/>
  <c r="I9" i="16"/>
  <c r="W188" i="15"/>
  <c r="W166" i="15"/>
  <c r="W163" i="15"/>
  <c r="T144" i="15"/>
  <c r="T143" i="15"/>
  <c r="T142" i="15"/>
  <c r="T140" i="15"/>
  <c r="T139" i="15"/>
  <c r="T138" i="15"/>
  <c r="T136" i="15"/>
  <c r="S137" i="15"/>
  <c r="T135" i="15"/>
  <c r="T134" i="15"/>
  <c r="V109" i="15"/>
  <c r="W109" i="15" s="1"/>
  <c r="V111" i="15"/>
  <c r="W111" i="15" s="1"/>
  <c r="V114" i="15"/>
  <c r="W114" i="15" s="1"/>
  <c r="V110" i="15"/>
  <c r="V113" i="15"/>
  <c r="V115" i="15"/>
  <c r="W84" i="15"/>
  <c r="V84" i="15"/>
  <c r="W85" i="15"/>
  <c r="V86" i="15"/>
  <c r="V89" i="15"/>
  <c r="W89" i="15" s="1"/>
  <c r="V85" i="15"/>
  <c r="V88" i="15"/>
  <c r="V90" i="15"/>
  <c r="W90" i="15" s="1"/>
  <c r="W34" i="15"/>
  <c r="W43" i="15"/>
  <c r="I38" i="15"/>
  <c r="V35" i="15"/>
  <c r="V37" i="15" s="1"/>
  <c r="W11" i="15"/>
  <c r="W17" i="15"/>
  <c r="H16" i="15"/>
  <c r="I9" i="15"/>
  <c r="V109" i="14"/>
  <c r="W109" i="14" s="1"/>
  <c r="V111" i="14"/>
  <c r="V114" i="14"/>
  <c r="W114" i="14" s="1"/>
  <c r="V110" i="14"/>
  <c r="V113" i="14"/>
  <c r="V115" i="14"/>
  <c r="V84" i="14"/>
  <c r="V86" i="14"/>
  <c r="W86" i="14" s="1"/>
  <c r="V89" i="14"/>
  <c r="V85" i="14"/>
  <c r="V88" i="14"/>
  <c r="V90" i="14"/>
  <c r="W38" i="14"/>
  <c r="H41" i="14"/>
  <c r="H37" i="14"/>
  <c r="V39" i="14"/>
  <c r="V41" i="14" s="1"/>
  <c r="I9" i="14"/>
  <c r="W14" i="14"/>
  <c r="W109" i="1"/>
  <c r="V109" i="1"/>
  <c r="V111" i="1"/>
  <c r="V114" i="1"/>
  <c r="V110" i="1"/>
  <c r="V113" i="1"/>
  <c r="W114" i="1"/>
  <c r="V115" i="1"/>
  <c r="V85" i="1"/>
  <c r="W85" i="1" s="1"/>
  <c r="V84" i="1"/>
  <c r="V86" i="1"/>
  <c r="V89" i="1"/>
  <c r="V88" i="1"/>
  <c r="V90" i="1"/>
  <c r="W90" i="1" s="1"/>
  <c r="W34" i="1"/>
  <c r="V35" i="1"/>
  <c r="W35" i="1" s="1"/>
  <c r="V38" i="1"/>
  <c r="V41" i="1" s="1"/>
  <c r="W13" i="1"/>
  <c r="W19" i="1"/>
  <c r="I9" i="1"/>
  <c r="V14" i="1"/>
  <c r="V20" i="1"/>
  <c r="U25" i="1"/>
  <c r="T20" i="1"/>
  <c r="R24" i="1"/>
  <c r="S24" i="1"/>
  <c r="S25" i="1" s="1"/>
  <c r="W23" i="1"/>
  <c r="T24" i="1"/>
  <c r="U20" i="14"/>
  <c r="T20" i="14"/>
  <c r="S20" i="14"/>
  <c r="R20" i="14"/>
  <c r="U20" i="15"/>
  <c r="T20" i="15"/>
  <c r="S20" i="15"/>
  <c r="R20" i="15"/>
  <c r="U20" i="16"/>
  <c r="T20" i="16"/>
  <c r="S20" i="16"/>
  <c r="R20" i="16"/>
  <c r="U20" i="17"/>
  <c r="T20" i="17"/>
  <c r="S20" i="17"/>
  <c r="R20" i="17"/>
  <c r="T171" i="19" l="1"/>
  <c r="T196" i="19"/>
  <c r="U74" i="20"/>
  <c r="W21" i="1"/>
  <c r="V166" i="16"/>
  <c r="W166" i="16" s="1"/>
  <c r="W164" i="16"/>
  <c r="U25" i="20"/>
  <c r="T9" i="19"/>
  <c r="V9" i="19" s="1"/>
  <c r="W9" i="19" s="1"/>
  <c r="R25" i="20"/>
  <c r="S74" i="20"/>
  <c r="S25" i="20"/>
  <c r="T69" i="20"/>
  <c r="R50" i="20"/>
  <c r="S50" i="20"/>
  <c r="U50" i="20"/>
  <c r="T24" i="20"/>
  <c r="T49" i="20"/>
  <c r="R74" i="20"/>
  <c r="I16" i="16"/>
  <c r="I41" i="15"/>
  <c r="T47" i="19"/>
  <c r="T72" i="20"/>
  <c r="T197" i="19"/>
  <c r="T172" i="19"/>
  <c r="T122" i="19"/>
  <c r="T97" i="19"/>
  <c r="T46" i="19"/>
  <c r="T71" i="20"/>
  <c r="T121" i="19"/>
  <c r="T96" i="19"/>
  <c r="I37" i="14"/>
  <c r="W13" i="15"/>
  <c r="I12" i="17"/>
  <c r="W16" i="15"/>
  <c r="I20" i="1"/>
  <c r="W35" i="14"/>
  <c r="V37" i="1"/>
  <c r="W38" i="17"/>
  <c r="T64" i="20"/>
  <c r="W9" i="1"/>
  <c r="W41" i="17"/>
  <c r="I12" i="14"/>
  <c r="W12" i="17"/>
  <c r="W163" i="14"/>
  <c r="I16" i="17"/>
  <c r="W109" i="16"/>
  <c r="T168" i="19"/>
  <c r="W16" i="17"/>
  <c r="W117" i="15"/>
  <c r="W191" i="15"/>
  <c r="W111" i="14"/>
  <c r="H67" i="19"/>
  <c r="T120" i="20"/>
  <c r="F64" i="19"/>
  <c r="A64" i="19" s="1"/>
  <c r="W112" i="1"/>
  <c r="W34" i="14"/>
  <c r="W14" i="1"/>
  <c r="V16" i="1"/>
  <c r="W16" i="1" s="1"/>
  <c r="W162" i="15"/>
  <c r="W187" i="15"/>
  <c r="W187" i="16"/>
  <c r="I16" i="14"/>
  <c r="W191" i="17"/>
  <c r="W188" i="17"/>
  <c r="W166" i="17"/>
  <c r="W163" i="17"/>
  <c r="W9" i="15"/>
  <c r="W12" i="15"/>
  <c r="W163" i="16"/>
  <c r="I41" i="14"/>
  <c r="I12" i="15"/>
  <c r="W16" i="14"/>
  <c r="W12" i="14"/>
  <c r="W187" i="14"/>
  <c r="W184" i="15"/>
  <c r="I12" i="16"/>
  <c r="W12" i="1"/>
  <c r="W89" i="14"/>
  <c r="W162" i="14"/>
  <c r="I37" i="15"/>
  <c r="I37" i="16"/>
  <c r="I37" i="17"/>
  <c r="A13" i="19"/>
  <c r="I36" i="19"/>
  <c r="I39" i="19"/>
  <c r="I42" i="19"/>
  <c r="I44" i="19"/>
  <c r="T73" i="20"/>
  <c r="T87" i="20"/>
  <c r="I17" i="19"/>
  <c r="I35" i="19"/>
  <c r="I40" i="19"/>
  <c r="U95" i="19"/>
  <c r="T21" i="19"/>
  <c r="S12" i="19"/>
  <c r="W16" i="16"/>
  <c r="T199" i="20"/>
  <c r="F12" i="19"/>
  <c r="T120" i="19"/>
  <c r="T60" i="20"/>
  <c r="R70" i="20"/>
  <c r="T68" i="20"/>
  <c r="G41" i="19"/>
  <c r="G12" i="19"/>
  <c r="A65" i="19"/>
  <c r="A61" i="19"/>
  <c r="S20" i="19"/>
  <c r="U62" i="20"/>
  <c r="W13" i="17"/>
  <c r="R16" i="19"/>
  <c r="H59" i="19"/>
  <c r="V116" i="16"/>
  <c r="W114" i="16"/>
  <c r="S16" i="19"/>
  <c r="T10" i="19"/>
  <c r="V10" i="19" s="1"/>
  <c r="I41" i="16"/>
  <c r="G62" i="19"/>
  <c r="T109" i="19"/>
  <c r="T112" i="19" s="1"/>
  <c r="R12" i="19"/>
  <c r="A69" i="19"/>
  <c r="A67" i="19"/>
  <c r="R162" i="19"/>
  <c r="R120" i="19"/>
  <c r="R91" i="19"/>
  <c r="T15" i="19"/>
  <c r="V15" i="19" s="1"/>
  <c r="W15" i="19" s="1"/>
  <c r="A37" i="19"/>
  <c r="H69" i="19"/>
  <c r="H61" i="19"/>
  <c r="H14" i="19"/>
  <c r="G63" i="19"/>
  <c r="G66" i="19" s="1"/>
  <c r="T112" i="20"/>
  <c r="T113" i="19"/>
  <c r="T91" i="19"/>
  <c r="R95" i="19"/>
  <c r="S66" i="20"/>
  <c r="U66" i="20"/>
  <c r="V41" i="19"/>
  <c r="W41" i="19" s="1"/>
  <c r="T61" i="20"/>
  <c r="T63" i="20"/>
  <c r="T14" i="19"/>
  <c r="U70" i="20"/>
  <c r="R20" i="19"/>
  <c r="A38" i="19"/>
  <c r="A59" i="19"/>
  <c r="H37" i="19"/>
  <c r="A14" i="19"/>
  <c r="A16" i="19"/>
  <c r="T187" i="20"/>
  <c r="T195" i="19"/>
  <c r="R170" i="19"/>
  <c r="R166" i="19"/>
  <c r="T170" i="20"/>
  <c r="T162" i="20"/>
  <c r="V87" i="1"/>
  <c r="W86" i="1"/>
  <c r="S41" i="19"/>
  <c r="R41" i="19"/>
  <c r="T41" i="20"/>
  <c r="R66" i="20"/>
  <c r="W41" i="1"/>
  <c r="T37" i="20"/>
  <c r="S70" i="20"/>
  <c r="T19" i="19"/>
  <c r="V19" i="19" s="1"/>
  <c r="W19" i="19" s="1"/>
  <c r="S62" i="20"/>
  <c r="T18" i="19"/>
  <c r="T16" i="20"/>
  <c r="T13" i="19"/>
  <c r="V13" i="19" s="1"/>
  <c r="W13" i="19" s="1"/>
  <c r="T20" i="20"/>
  <c r="T12" i="20"/>
  <c r="H60" i="19"/>
  <c r="I37" i="1"/>
  <c r="I12" i="1"/>
  <c r="H16" i="19"/>
  <c r="H65" i="19"/>
  <c r="V91" i="16"/>
  <c r="W89" i="16"/>
  <c r="T84" i="19"/>
  <c r="R87" i="19"/>
  <c r="T114" i="19"/>
  <c r="R116" i="19"/>
  <c r="W84" i="16"/>
  <c r="W191" i="14"/>
  <c r="W188" i="14"/>
  <c r="W184" i="17"/>
  <c r="I16" i="15"/>
  <c r="R62" i="20"/>
  <c r="T59" i="20"/>
  <c r="T163" i="19"/>
  <c r="T166" i="19" s="1"/>
  <c r="G68" i="19"/>
  <c r="A68" i="19" s="1"/>
  <c r="A18" i="19"/>
  <c r="H18" i="19"/>
  <c r="V37" i="17"/>
  <c r="W34" i="17"/>
  <c r="I9" i="19"/>
  <c r="I43" i="19"/>
  <c r="R195" i="19"/>
  <c r="H41" i="19"/>
  <c r="H63" i="19"/>
  <c r="W38" i="15"/>
  <c r="W85" i="14"/>
  <c r="V91" i="17"/>
  <c r="W110" i="17"/>
  <c r="T42" i="19"/>
  <c r="V42" i="19" s="1"/>
  <c r="W42" i="19" s="1"/>
  <c r="T116" i="20"/>
  <c r="T166" i="20"/>
  <c r="I41" i="1"/>
  <c r="W20" i="1"/>
  <c r="W110" i="14"/>
  <c r="W41" i="15"/>
  <c r="W110" i="15"/>
  <c r="T41" i="19"/>
  <c r="T95" i="19"/>
  <c r="T45" i="20"/>
  <c r="T95" i="20"/>
  <c r="T195" i="20"/>
  <c r="T191" i="19"/>
  <c r="W184" i="14"/>
  <c r="T91" i="20"/>
  <c r="T191" i="20"/>
  <c r="T184" i="19"/>
  <c r="T187" i="19" s="1"/>
  <c r="T67" i="20"/>
  <c r="R187" i="19"/>
  <c r="R191" i="19"/>
  <c r="T162" i="19"/>
  <c r="R112" i="19"/>
  <c r="T37" i="19"/>
  <c r="R37" i="19"/>
  <c r="V37" i="19"/>
  <c r="F62" i="19"/>
  <c r="V112" i="17"/>
  <c r="W115" i="17"/>
  <c r="W113" i="17"/>
  <c r="V116" i="17"/>
  <c r="W91" i="17"/>
  <c r="W88" i="17"/>
  <c r="V87" i="17"/>
  <c r="V112" i="16"/>
  <c r="W113" i="16"/>
  <c r="W110" i="16"/>
  <c r="V87" i="16"/>
  <c r="W88" i="16"/>
  <c r="W85" i="16"/>
  <c r="W34" i="16"/>
  <c r="W38" i="16"/>
  <c r="W41" i="16"/>
  <c r="W9" i="16"/>
  <c r="V143" i="15"/>
  <c r="W143" i="15" s="1"/>
  <c r="T137" i="15"/>
  <c r="V134" i="15"/>
  <c r="W134" i="15" s="1"/>
  <c r="V139" i="15"/>
  <c r="W139" i="15" s="1"/>
  <c r="V144" i="15"/>
  <c r="W144" i="15" s="1"/>
  <c r="V135" i="15"/>
  <c r="W135" i="15" s="1"/>
  <c r="V140" i="15"/>
  <c r="W140" i="15" s="1"/>
  <c r="V138" i="15"/>
  <c r="T141" i="15"/>
  <c r="V136" i="15"/>
  <c r="W136" i="15" s="1"/>
  <c r="V142" i="15"/>
  <c r="W115" i="15"/>
  <c r="W113" i="15"/>
  <c r="V116" i="15"/>
  <c r="V112" i="15"/>
  <c r="W88" i="15"/>
  <c r="V91" i="15"/>
  <c r="W91" i="15" s="1"/>
  <c r="V87" i="15"/>
  <c r="W35" i="15"/>
  <c r="W37" i="15"/>
  <c r="V112" i="14"/>
  <c r="W115" i="14"/>
  <c r="W113" i="14"/>
  <c r="V116" i="14"/>
  <c r="W88" i="14"/>
  <c r="V91" i="14"/>
  <c r="W90" i="14"/>
  <c r="V87" i="14"/>
  <c r="W84" i="14"/>
  <c r="W41" i="14"/>
  <c r="W39" i="14"/>
  <c r="V116" i="1"/>
  <c r="W116" i="1"/>
  <c r="W113" i="1"/>
  <c r="V112" i="1"/>
  <c r="W84" i="1"/>
  <c r="W89" i="1"/>
  <c r="W88" i="1"/>
  <c r="V91" i="1"/>
  <c r="W38" i="1"/>
  <c r="I16" i="1"/>
  <c r="R25" i="1"/>
  <c r="V24" i="1"/>
  <c r="T25" i="1"/>
  <c r="W37" i="17" l="1"/>
  <c r="W37" i="1"/>
  <c r="W37" i="19"/>
  <c r="T50" i="20"/>
  <c r="U75" i="20"/>
  <c r="V12" i="19"/>
  <c r="W10" i="19"/>
  <c r="V25" i="1"/>
  <c r="T74" i="20"/>
  <c r="T25" i="20"/>
  <c r="R75" i="20"/>
  <c r="S75" i="20"/>
  <c r="W162" i="17"/>
  <c r="W162" i="16"/>
  <c r="W87" i="17"/>
  <c r="T66" i="20"/>
  <c r="I14" i="19"/>
  <c r="F66" i="19"/>
  <c r="A66" i="19" s="1"/>
  <c r="W138" i="15"/>
  <c r="T170" i="19"/>
  <c r="H64" i="19"/>
  <c r="H66" i="19" s="1"/>
  <c r="V14" i="19"/>
  <c r="W37" i="16"/>
  <c r="W87" i="16"/>
  <c r="W37" i="14"/>
  <c r="W87" i="1"/>
  <c r="W87" i="15"/>
  <c r="W12" i="16"/>
  <c r="W112" i="16"/>
  <c r="W187" i="17"/>
  <c r="W142" i="15"/>
  <c r="W116" i="16"/>
  <c r="I67" i="19"/>
  <c r="T62" i="20"/>
  <c r="A62" i="19"/>
  <c r="A12" i="19"/>
  <c r="T70" i="20"/>
  <c r="A41" i="19"/>
  <c r="H12" i="19"/>
  <c r="V18" i="19"/>
  <c r="W18" i="19" s="1"/>
  <c r="H68" i="19"/>
  <c r="I59" i="19"/>
  <c r="W112" i="17"/>
  <c r="T12" i="19"/>
  <c r="W91" i="16"/>
  <c r="H62" i="19"/>
  <c r="A63" i="19"/>
  <c r="T16" i="19"/>
  <c r="W91" i="1"/>
  <c r="T20" i="19"/>
  <c r="I16" i="19"/>
  <c r="W116" i="14"/>
  <c r="I34" i="19"/>
  <c r="I10" i="19"/>
  <c r="T116" i="19"/>
  <c r="I19" i="19"/>
  <c r="I69" i="19"/>
  <c r="I15" i="19"/>
  <c r="I65" i="19"/>
  <c r="I41" i="19"/>
  <c r="I38" i="19"/>
  <c r="T87" i="19"/>
  <c r="W91" i="14"/>
  <c r="I61" i="19"/>
  <c r="I11" i="19"/>
  <c r="W116" i="17"/>
  <c r="V141" i="15"/>
  <c r="W141" i="15" s="1"/>
  <c r="V137" i="15"/>
  <c r="W112" i="15"/>
  <c r="W116" i="15"/>
  <c r="W112" i="14"/>
  <c r="W87" i="14"/>
  <c r="A24" i="1"/>
  <c r="A25" i="1"/>
  <c r="W12" i="19" l="1"/>
  <c r="V16" i="19"/>
  <c r="W16" i="19" s="1"/>
  <c r="W14" i="19"/>
  <c r="T75" i="20"/>
  <c r="I64" i="19"/>
  <c r="W137" i="15"/>
  <c r="I37" i="19"/>
  <c r="I18" i="19"/>
  <c r="I68" i="19"/>
  <c r="I13" i="19"/>
  <c r="I60" i="19"/>
  <c r="W24" i="1"/>
  <c r="W25" i="1"/>
  <c r="I24" i="1"/>
  <c r="I25" i="1" l="1"/>
  <c r="I62" i="19"/>
  <c r="I12" i="19"/>
  <c r="I66" i="19"/>
  <c r="I63" i="19"/>
  <c r="T46" i="16" l="1"/>
  <c r="R134" i="17" l="1"/>
  <c r="S134" i="17"/>
  <c r="U134" i="17"/>
  <c r="R135" i="17"/>
  <c r="S135" i="17"/>
  <c r="U135" i="17"/>
  <c r="R136" i="17"/>
  <c r="S136" i="17"/>
  <c r="U136" i="17"/>
  <c r="R138" i="17"/>
  <c r="S138" i="17"/>
  <c r="U138" i="17"/>
  <c r="R139" i="17"/>
  <c r="S139" i="17"/>
  <c r="U139" i="17"/>
  <c r="R140" i="17"/>
  <c r="S140" i="17"/>
  <c r="U140" i="17"/>
  <c r="R142" i="17"/>
  <c r="S142" i="17"/>
  <c r="U142" i="17"/>
  <c r="R143" i="17"/>
  <c r="S143" i="17"/>
  <c r="U143" i="17"/>
  <c r="R144" i="17"/>
  <c r="S144" i="17"/>
  <c r="U144" i="17"/>
  <c r="T198" i="1"/>
  <c r="T197" i="1"/>
  <c r="T196" i="1"/>
  <c r="R95" i="1"/>
  <c r="S95" i="1"/>
  <c r="U95" i="1"/>
  <c r="T96" i="1"/>
  <c r="T97" i="1"/>
  <c r="T138" i="17" l="1"/>
  <c r="T134" i="17"/>
  <c r="T139" i="17"/>
  <c r="R141" i="17"/>
  <c r="T135" i="17"/>
  <c r="T143" i="17"/>
  <c r="T140" i="17"/>
  <c r="R137" i="17"/>
  <c r="T144" i="17"/>
  <c r="T142" i="17"/>
  <c r="U141" i="17"/>
  <c r="T95" i="1"/>
  <c r="T136" i="17"/>
  <c r="U137" i="17"/>
  <c r="S141" i="17"/>
  <c r="S137" i="17"/>
  <c r="T137" i="17" l="1"/>
  <c r="T141" i="17"/>
  <c r="U223" i="17" l="1"/>
  <c r="S223" i="17"/>
  <c r="R223" i="17"/>
  <c r="U222" i="17"/>
  <c r="S222" i="17"/>
  <c r="R222" i="17"/>
  <c r="U221" i="17"/>
  <c r="S221" i="17"/>
  <c r="R221" i="17"/>
  <c r="U219" i="17"/>
  <c r="S219" i="17"/>
  <c r="R219" i="17"/>
  <c r="U218" i="17"/>
  <c r="S218" i="17"/>
  <c r="R218" i="17"/>
  <c r="U217" i="17"/>
  <c r="S217" i="17"/>
  <c r="R217" i="17"/>
  <c r="U215" i="17"/>
  <c r="S215" i="17"/>
  <c r="R215" i="17"/>
  <c r="U214" i="17"/>
  <c r="S214" i="17"/>
  <c r="R214" i="17"/>
  <c r="U213" i="17"/>
  <c r="S213" i="17"/>
  <c r="R213" i="17"/>
  <c r="U211" i="17"/>
  <c r="S211" i="17"/>
  <c r="R211" i="17"/>
  <c r="U210" i="17"/>
  <c r="S210" i="17"/>
  <c r="R210" i="17"/>
  <c r="U209" i="17"/>
  <c r="S209" i="17"/>
  <c r="R209" i="17"/>
  <c r="U199" i="17"/>
  <c r="S199" i="17"/>
  <c r="R199" i="17"/>
  <c r="T198" i="17"/>
  <c r="V198" i="17" s="1"/>
  <c r="T197" i="17"/>
  <c r="T196" i="17"/>
  <c r="U195" i="17"/>
  <c r="S195" i="17"/>
  <c r="R195" i="17"/>
  <c r="U174" i="17"/>
  <c r="S174" i="17"/>
  <c r="R174" i="17"/>
  <c r="T173" i="17"/>
  <c r="W173" i="17"/>
  <c r="T172" i="17"/>
  <c r="W172" i="17"/>
  <c r="T171" i="17"/>
  <c r="U170" i="17"/>
  <c r="S170" i="17"/>
  <c r="R170" i="17"/>
  <c r="U148" i="17"/>
  <c r="S148" i="17"/>
  <c r="R148" i="17"/>
  <c r="U147" i="17"/>
  <c r="S147" i="17"/>
  <c r="R147" i="17"/>
  <c r="U146" i="17"/>
  <c r="S146" i="17"/>
  <c r="R146" i="17"/>
  <c r="U124" i="17"/>
  <c r="S124" i="17"/>
  <c r="R124" i="17"/>
  <c r="T123" i="17"/>
  <c r="T122" i="17"/>
  <c r="T121" i="17"/>
  <c r="U120" i="17"/>
  <c r="S120" i="17"/>
  <c r="R120" i="17"/>
  <c r="U99" i="17"/>
  <c r="S99" i="17"/>
  <c r="R99" i="17"/>
  <c r="W97" i="17"/>
  <c r="V96" i="17"/>
  <c r="U95" i="17"/>
  <c r="S95" i="17"/>
  <c r="R95" i="17"/>
  <c r="U73" i="17"/>
  <c r="S73" i="17"/>
  <c r="R73" i="17"/>
  <c r="G73" i="17"/>
  <c r="F73" i="17"/>
  <c r="U72" i="17"/>
  <c r="S72" i="17"/>
  <c r="R72" i="17"/>
  <c r="G72" i="17"/>
  <c r="F72" i="17"/>
  <c r="U71" i="17"/>
  <c r="S71" i="17"/>
  <c r="R71" i="17"/>
  <c r="G71" i="17"/>
  <c r="F71" i="17"/>
  <c r="U69" i="17"/>
  <c r="S69" i="17"/>
  <c r="R69" i="17"/>
  <c r="G69" i="17"/>
  <c r="F69" i="17"/>
  <c r="U68" i="17"/>
  <c r="S68" i="17"/>
  <c r="R68" i="17"/>
  <c r="G68" i="17"/>
  <c r="F68" i="17"/>
  <c r="U67" i="17"/>
  <c r="S67" i="17"/>
  <c r="R67" i="17"/>
  <c r="G67" i="17"/>
  <c r="F67" i="17"/>
  <c r="U65" i="17"/>
  <c r="S65" i="17"/>
  <c r="R65" i="17"/>
  <c r="G65" i="17"/>
  <c r="F65" i="17"/>
  <c r="U64" i="17"/>
  <c r="S64" i="17"/>
  <c r="R64" i="17"/>
  <c r="G64" i="17"/>
  <c r="F64" i="17"/>
  <c r="U63" i="17"/>
  <c r="S63" i="17"/>
  <c r="R63" i="17"/>
  <c r="G63" i="17"/>
  <c r="F63" i="17"/>
  <c r="U61" i="17"/>
  <c r="S61" i="17"/>
  <c r="R61" i="17"/>
  <c r="G61" i="17"/>
  <c r="F61" i="17"/>
  <c r="U60" i="17"/>
  <c r="S60" i="17"/>
  <c r="R60" i="17"/>
  <c r="G60" i="17"/>
  <c r="F60" i="17"/>
  <c r="U59" i="17"/>
  <c r="S59" i="17"/>
  <c r="R59" i="17"/>
  <c r="G59" i="17"/>
  <c r="F59" i="17"/>
  <c r="U49" i="17"/>
  <c r="S49" i="17"/>
  <c r="R49" i="17"/>
  <c r="G49" i="17"/>
  <c r="F49" i="17"/>
  <c r="T48" i="17"/>
  <c r="V48" i="17" s="1"/>
  <c r="H48" i="17"/>
  <c r="A48" i="17"/>
  <c r="T47" i="17"/>
  <c r="H47" i="17"/>
  <c r="A47" i="17"/>
  <c r="T46" i="17"/>
  <c r="H46" i="17"/>
  <c r="A46" i="17"/>
  <c r="U45" i="17"/>
  <c r="S45" i="17"/>
  <c r="R45" i="17"/>
  <c r="G45" i="17"/>
  <c r="F45" i="17"/>
  <c r="U24" i="17"/>
  <c r="S24" i="17"/>
  <c r="R24" i="17"/>
  <c r="G24" i="17"/>
  <c r="F24" i="17"/>
  <c r="T23" i="17"/>
  <c r="V23" i="17" s="1"/>
  <c r="H23" i="17"/>
  <c r="A23" i="17"/>
  <c r="T22" i="17"/>
  <c r="H22" i="17"/>
  <c r="A22" i="17"/>
  <c r="T21" i="17"/>
  <c r="H21" i="17"/>
  <c r="A21" i="17"/>
  <c r="G20" i="17"/>
  <c r="F20" i="17"/>
  <c r="V173" i="17" l="1"/>
  <c r="V123" i="17"/>
  <c r="W123" i="17" s="1"/>
  <c r="T99" i="17"/>
  <c r="T95" i="17"/>
  <c r="V46" i="17"/>
  <c r="V21" i="17"/>
  <c r="S212" i="17"/>
  <c r="V197" i="17"/>
  <c r="V172" i="17"/>
  <c r="V47" i="17"/>
  <c r="V22" i="17"/>
  <c r="T147" i="17"/>
  <c r="A49" i="17"/>
  <c r="T210" i="17"/>
  <c r="V210" i="17" s="1"/>
  <c r="T215" i="17"/>
  <c r="H73" i="17"/>
  <c r="G62" i="17"/>
  <c r="R216" i="17"/>
  <c r="H65" i="17"/>
  <c r="I65" i="17" s="1"/>
  <c r="A61" i="17"/>
  <c r="A69" i="17"/>
  <c r="A72" i="17"/>
  <c r="V98" i="17"/>
  <c r="T214" i="17"/>
  <c r="V214" i="17" s="1"/>
  <c r="H72" i="17"/>
  <c r="A45" i="17"/>
  <c r="S70" i="17"/>
  <c r="T174" i="17"/>
  <c r="H60" i="17"/>
  <c r="I60" i="17" s="1"/>
  <c r="T60" i="17"/>
  <c r="V60" i="17" s="1"/>
  <c r="T68" i="17"/>
  <c r="V68" i="17" s="1"/>
  <c r="W68" i="17" s="1"/>
  <c r="T73" i="17"/>
  <c r="V73" i="17" s="1"/>
  <c r="T148" i="17"/>
  <c r="A24" i="17"/>
  <c r="T199" i="17"/>
  <c r="V196" i="17"/>
  <c r="U224" i="17"/>
  <c r="U149" i="17"/>
  <c r="S149" i="17"/>
  <c r="T49" i="17"/>
  <c r="U74" i="17"/>
  <c r="T24" i="17"/>
  <c r="H49" i="17"/>
  <c r="F74" i="17"/>
  <c r="H71" i="17"/>
  <c r="T223" i="17"/>
  <c r="V223" i="17" s="1"/>
  <c r="T222" i="17"/>
  <c r="R224" i="17"/>
  <c r="R212" i="17"/>
  <c r="S224" i="17"/>
  <c r="R149" i="17"/>
  <c r="T72" i="17"/>
  <c r="A60" i="17"/>
  <c r="A65" i="17"/>
  <c r="A68" i="17"/>
  <c r="G74" i="17"/>
  <c r="R74" i="17"/>
  <c r="A73" i="17"/>
  <c r="F62" i="17"/>
  <c r="S74" i="17"/>
  <c r="T209" i="17"/>
  <c r="V209" i="17" s="1"/>
  <c r="U212" i="17"/>
  <c r="T211" i="17"/>
  <c r="V211" i="17" s="1"/>
  <c r="R62" i="17"/>
  <c r="T64" i="17"/>
  <c r="V64" i="17" s="1"/>
  <c r="W64" i="17" s="1"/>
  <c r="T69" i="17"/>
  <c r="V69" i="17" s="1"/>
  <c r="W69" i="17" s="1"/>
  <c r="U62" i="17"/>
  <c r="R66" i="17"/>
  <c r="I47" i="17"/>
  <c r="I21" i="17"/>
  <c r="T219" i="17"/>
  <c r="V219" i="17" s="1"/>
  <c r="R220" i="17"/>
  <c r="V195" i="17"/>
  <c r="T218" i="17"/>
  <c r="U220" i="17"/>
  <c r="S220" i="17"/>
  <c r="T170" i="17"/>
  <c r="R145" i="17"/>
  <c r="S145" i="17"/>
  <c r="U100" i="17"/>
  <c r="U145" i="17"/>
  <c r="U70" i="17"/>
  <c r="R70" i="17"/>
  <c r="H68" i="17"/>
  <c r="I68" i="17" s="1"/>
  <c r="H45" i="17"/>
  <c r="F70" i="17"/>
  <c r="G70" i="17"/>
  <c r="A20" i="17"/>
  <c r="S175" i="17"/>
  <c r="T217" i="17"/>
  <c r="V217" i="17" s="1"/>
  <c r="V170" i="17"/>
  <c r="V45" i="17"/>
  <c r="V20" i="17"/>
  <c r="T65" i="17"/>
  <c r="V65" i="17" s="1"/>
  <c r="W65" i="17" s="1"/>
  <c r="R200" i="17"/>
  <c r="S200" i="17"/>
  <c r="S216" i="17"/>
  <c r="U216" i="17"/>
  <c r="R125" i="17"/>
  <c r="R100" i="17"/>
  <c r="S50" i="17"/>
  <c r="U66" i="17"/>
  <c r="U25" i="17"/>
  <c r="S66" i="17"/>
  <c r="G66" i="17"/>
  <c r="A64" i="17"/>
  <c r="F66" i="17"/>
  <c r="U200" i="17"/>
  <c r="U175" i="17"/>
  <c r="T213" i="17"/>
  <c r="V213" i="17" s="1"/>
  <c r="U125" i="17"/>
  <c r="S62" i="17"/>
  <c r="R25" i="17"/>
  <c r="S25" i="17"/>
  <c r="T61" i="17"/>
  <c r="V61" i="17" s="1"/>
  <c r="H63" i="17"/>
  <c r="I63" i="17" s="1"/>
  <c r="G25" i="17"/>
  <c r="W23" i="17"/>
  <c r="F25" i="17"/>
  <c r="I23" i="17"/>
  <c r="H61" i="17"/>
  <c r="H64" i="17"/>
  <c r="H67" i="17"/>
  <c r="H69" i="17"/>
  <c r="H24" i="17"/>
  <c r="G50" i="17"/>
  <c r="U50" i="17"/>
  <c r="H20" i="17"/>
  <c r="H59" i="17"/>
  <c r="I22" i="17"/>
  <c r="R50" i="17"/>
  <c r="T45" i="17"/>
  <c r="I46" i="17"/>
  <c r="I48" i="17"/>
  <c r="W48" i="17"/>
  <c r="F50" i="17"/>
  <c r="V136" i="17"/>
  <c r="A59" i="17"/>
  <c r="T59" i="17"/>
  <c r="A63" i="17"/>
  <c r="T63" i="17"/>
  <c r="A67" i="17"/>
  <c r="T67" i="17"/>
  <c r="A71" i="17"/>
  <c r="T71" i="17"/>
  <c r="S100" i="17"/>
  <c r="T120" i="17"/>
  <c r="V140" i="17"/>
  <c r="V143" i="17"/>
  <c r="W143" i="17" s="1"/>
  <c r="V97" i="17"/>
  <c r="S125" i="17"/>
  <c r="V121" i="17"/>
  <c r="T124" i="17"/>
  <c r="V134" i="17"/>
  <c r="V144" i="17"/>
  <c r="W98" i="17"/>
  <c r="V135" i="17"/>
  <c r="V122" i="17"/>
  <c r="W198" i="17"/>
  <c r="W174" i="17"/>
  <c r="R175" i="17"/>
  <c r="T195" i="17"/>
  <c r="V171" i="17"/>
  <c r="T221" i="17"/>
  <c r="T146" i="17"/>
  <c r="W73" i="17" l="1"/>
  <c r="V148" i="17"/>
  <c r="W148" i="17" s="1"/>
  <c r="T100" i="17"/>
  <c r="W197" i="17"/>
  <c r="V147" i="17"/>
  <c r="W147" i="17" s="1"/>
  <c r="W46" i="17"/>
  <c r="W223" i="17"/>
  <c r="I73" i="17"/>
  <c r="W47" i="17"/>
  <c r="V174" i="17"/>
  <c r="V175" i="17" s="1"/>
  <c r="W171" i="17"/>
  <c r="V222" i="17"/>
  <c r="V49" i="17"/>
  <c r="V24" i="17"/>
  <c r="W22" i="17"/>
  <c r="V72" i="17"/>
  <c r="W72" i="17" s="1"/>
  <c r="T212" i="17"/>
  <c r="I24" i="17"/>
  <c r="V215" i="17"/>
  <c r="V216" i="17" s="1"/>
  <c r="W21" i="17"/>
  <c r="S225" i="17"/>
  <c r="I72" i="17"/>
  <c r="A62" i="17"/>
  <c r="V120" i="17"/>
  <c r="V99" i="17"/>
  <c r="W214" i="17"/>
  <c r="W210" i="17"/>
  <c r="V212" i="17"/>
  <c r="H74" i="17"/>
  <c r="W61" i="17"/>
  <c r="W219" i="17"/>
  <c r="W196" i="17"/>
  <c r="V199" i="17"/>
  <c r="V200" i="17" s="1"/>
  <c r="V124" i="17"/>
  <c r="W121" i="17"/>
  <c r="I49" i="17"/>
  <c r="A74" i="17"/>
  <c r="W170" i="17"/>
  <c r="T175" i="17"/>
  <c r="R225" i="17"/>
  <c r="W95" i="17"/>
  <c r="W60" i="17"/>
  <c r="I45" i="17"/>
  <c r="I20" i="17"/>
  <c r="I71" i="17"/>
  <c r="W211" i="17"/>
  <c r="H66" i="17"/>
  <c r="I61" i="17"/>
  <c r="G75" i="17"/>
  <c r="T220" i="17"/>
  <c r="W144" i="17"/>
  <c r="U75" i="17"/>
  <c r="H50" i="17"/>
  <c r="V218" i="17"/>
  <c r="U225" i="17"/>
  <c r="R150" i="17"/>
  <c r="U150" i="17"/>
  <c r="V95" i="17"/>
  <c r="R75" i="17"/>
  <c r="A70" i="17"/>
  <c r="S75" i="17"/>
  <c r="S150" i="17"/>
  <c r="W140" i="17"/>
  <c r="V139" i="17"/>
  <c r="W139" i="17" s="1"/>
  <c r="A66" i="17"/>
  <c r="F75" i="17"/>
  <c r="A25" i="17"/>
  <c r="T216" i="17"/>
  <c r="T50" i="17"/>
  <c r="T25" i="17"/>
  <c r="H62" i="17"/>
  <c r="V71" i="17"/>
  <c r="T74" i="17"/>
  <c r="T149" i="17"/>
  <c r="V146" i="17"/>
  <c r="W136" i="17"/>
  <c r="V137" i="17"/>
  <c r="W99" i="17"/>
  <c r="W96" i="17"/>
  <c r="V67" i="17"/>
  <c r="T70" i="17"/>
  <c r="A50" i="17"/>
  <c r="I64" i="17"/>
  <c r="T145" i="17"/>
  <c r="V142" i="17"/>
  <c r="V145" i="17" s="1"/>
  <c r="V138" i="17"/>
  <c r="T125" i="17"/>
  <c r="W122" i="17"/>
  <c r="V63" i="17"/>
  <c r="T66" i="17"/>
  <c r="I69" i="17"/>
  <c r="H70" i="17"/>
  <c r="H25" i="17"/>
  <c r="W135" i="17"/>
  <c r="W134" i="17"/>
  <c r="V59" i="17"/>
  <c r="V62" i="17" s="1"/>
  <c r="T62" i="17"/>
  <c r="V221" i="17"/>
  <c r="T224" i="17"/>
  <c r="T200" i="17"/>
  <c r="I67" i="17"/>
  <c r="I59" i="17"/>
  <c r="W71" i="17" l="1"/>
  <c r="W62" i="17"/>
  <c r="V70" i="17"/>
  <c r="W70" i="17" s="1"/>
  <c r="W67" i="17"/>
  <c r="V66" i="17"/>
  <c r="W66" i="17" s="1"/>
  <c r="W63" i="17"/>
  <c r="V149" i="17"/>
  <c r="W149" i="17" s="1"/>
  <c r="W49" i="17"/>
  <c r="V25" i="17"/>
  <c r="W218" i="17"/>
  <c r="A75" i="17"/>
  <c r="W24" i="17"/>
  <c r="V224" i="17"/>
  <c r="W222" i="17"/>
  <c r="I74" i="17"/>
  <c r="I66" i="17"/>
  <c r="W175" i="17"/>
  <c r="W199" i="17"/>
  <c r="W215" i="17"/>
  <c r="V125" i="17"/>
  <c r="W120" i="17"/>
  <c r="W45" i="17"/>
  <c r="W195" i="17"/>
  <c r="W124" i="17"/>
  <c r="V74" i="17"/>
  <c r="V220" i="17"/>
  <c r="V100" i="17"/>
  <c r="I50" i="17"/>
  <c r="V50" i="17"/>
  <c r="W20" i="17"/>
  <c r="H75" i="17"/>
  <c r="T150" i="17"/>
  <c r="I70" i="17"/>
  <c r="V141" i="17"/>
  <c r="W141" i="17" s="1"/>
  <c r="T225" i="17"/>
  <c r="I62" i="17"/>
  <c r="W59" i="17"/>
  <c r="W217" i="17"/>
  <c r="W221" i="17"/>
  <c r="W100" i="17"/>
  <c r="W137" i="17"/>
  <c r="I25" i="17"/>
  <c r="T75" i="17"/>
  <c r="W200" i="17"/>
  <c r="W146" i="17"/>
  <c r="W216" i="17"/>
  <c r="W213" i="17"/>
  <c r="W142" i="17"/>
  <c r="W209" i="17"/>
  <c r="W138" i="17"/>
  <c r="W74" i="17" l="1"/>
  <c r="W25" i="17"/>
  <c r="W50" i="17"/>
  <c r="V75" i="17"/>
  <c r="W224" i="17"/>
  <c r="W220" i="17"/>
  <c r="V225" i="17"/>
  <c r="W125" i="17"/>
  <c r="V150" i="17"/>
  <c r="W145" i="17"/>
  <c r="I75" i="17"/>
  <c r="W212" i="17"/>
  <c r="W75" i="17" l="1"/>
  <c r="W225" i="17"/>
  <c r="W150" i="17"/>
  <c r="W173" i="20" l="1"/>
  <c r="R223" i="14"/>
  <c r="S223" i="14"/>
  <c r="U223" i="14"/>
  <c r="U199" i="1"/>
  <c r="S199" i="1"/>
  <c r="R199" i="1"/>
  <c r="T198" i="14"/>
  <c r="V198" i="14" s="1"/>
  <c r="S199" i="14"/>
  <c r="U199" i="14"/>
  <c r="R199" i="14"/>
  <c r="U199" i="15"/>
  <c r="S199" i="15"/>
  <c r="R199" i="15"/>
  <c r="U199" i="16"/>
  <c r="S199" i="16"/>
  <c r="R199" i="16"/>
  <c r="U174" i="1"/>
  <c r="S174" i="1"/>
  <c r="R174" i="1"/>
  <c r="T173" i="14"/>
  <c r="V173" i="14" s="1"/>
  <c r="S174" i="14"/>
  <c r="R174" i="14"/>
  <c r="U174" i="14"/>
  <c r="U174" i="15"/>
  <c r="S174" i="15"/>
  <c r="R174" i="15"/>
  <c r="U174" i="16"/>
  <c r="S174" i="16"/>
  <c r="R174" i="16"/>
  <c r="S148" i="14"/>
  <c r="R148" i="14"/>
  <c r="U148" i="14"/>
  <c r="U124" i="1"/>
  <c r="S124" i="1"/>
  <c r="R124" i="1"/>
  <c r="S124" i="14"/>
  <c r="T123" i="14"/>
  <c r="U124" i="14"/>
  <c r="R124" i="14"/>
  <c r="U124" i="15"/>
  <c r="S124" i="15"/>
  <c r="R124" i="15"/>
  <c r="U124" i="16"/>
  <c r="S124" i="16"/>
  <c r="R124" i="16"/>
  <c r="U99" i="1"/>
  <c r="S99" i="1"/>
  <c r="R99" i="1"/>
  <c r="T98" i="14"/>
  <c r="S99" i="14"/>
  <c r="U99" i="14"/>
  <c r="R99" i="14"/>
  <c r="U99" i="15"/>
  <c r="S99" i="15"/>
  <c r="R99" i="15"/>
  <c r="U99" i="16"/>
  <c r="S99" i="16"/>
  <c r="R99" i="16"/>
  <c r="S73" i="14"/>
  <c r="R73" i="14"/>
  <c r="U73" i="14"/>
  <c r="F73" i="14"/>
  <c r="H23" i="14"/>
  <c r="H48" i="14"/>
  <c r="G73" i="14"/>
  <c r="U49" i="1"/>
  <c r="S49" i="1"/>
  <c r="R49" i="1"/>
  <c r="T48" i="14"/>
  <c r="V48" i="14" s="1"/>
  <c r="S49" i="14"/>
  <c r="R49" i="14"/>
  <c r="U49" i="14"/>
  <c r="U49" i="15"/>
  <c r="S49" i="15"/>
  <c r="R49" i="15"/>
  <c r="U49" i="16"/>
  <c r="S49" i="16"/>
  <c r="R49" i="16"/>
  <c r="G49" i="14"/>
  <c r="F49" i="14"/>
  <c r="G49" i="15"/>
  <c r="F49" i="15"/>
  <c r="G49" i="16"/>
  <c r="F49" i="16"/>
  <c r="S24" i="14"/>
  <c r="T23" i="14"/>
  <c r="V23" i="14" s="1"/>
  <c r="U24" i="14"/>
  <c r="R24" i="14"/>
  <c r="U24" i="15"/>
  <c r="S24" i="15"/>
  <c r="R24" i="15"/>
  <c r="U24" i="16"/>
  <c r="S24" i="16"/>
  <c r="R24" i="16"/>
  <c r="G24" i="14"/>
  <c r="F24" i="14"/>
  <c r="G24" i="15"/>
  <c r="F24" i="15"/>
  <c r="V194" i="1"/>
  <c r="W194" i="1"/>
  <c r="V193" i="1"/>
  <c r="W193" i="1"/>
  <c r="V192" i="1"/>
  <c r="V190" i="1"/>
  <c r="W190" i="1"/>
  <c r="V189" i="1"/>
  <c r="W189" i="1"/>
  <c r="V186" i="1"/>
  <c r="W186" i="1"/>
  <c r="V185" i="1"/>
  <c r="W185" i="1"/>
  <c r="V184" i="1"/>
  <c r="V169" i="1"/>
  <c r="W169" i="1"/>
  <c r="V168" i="1"/>
  <c r="W168" i="1"/>
  <c r="V167" i="1"/>
  <c r="V165" i="1"/>
  <c r="W165" i="1"/>
  <c r="W164" i="1"/>
  <c r="V163" i="1"/>
  <c r="V161" i="1"/>
  <c r="W161" i="1"/>
  <c r="V160" i="1"/>
  <c r="H45" i="16"/>
  <c r="V20" i="14"/>
  <c r="H67" i="14"/>
  <c r="V20" i="15"/>
  <c r="H65" i="15"/>
  <c r="H64" i="15"/>
  <c r="H68" i="16"/>
  <c r="V20" i="16"/>
  <c r="H65" i="16"/>
  <c r="H61" i="16"/>
  <c r="V159" i="1"/>
  <c r="V188" i="1"/>
  <c r="W159" i="1"/>
  <c r="W98" i="15"/>
  <c r="W198" i="16"/>
  <c r="W198" i="1"/>
  <c r="W173" i="1"/>
  <c r="W123" i="1"/>
  <c r="W122" i="1"/>
  <c r="W96" i="15"/>
  <c r="W171" i="15"/>
  <c r="W199" i="1"/>
  <c r="A48" i="1"/>
  <c r="A47" i="1"/>
  <c r="A46" i="1"/>
  <c r="A48" i="14"/>
  <c r="A47" i="14"/>
  <c r="A46" i="14"/>
  <c r="A23" i="14"/>
  <c r="A22" i="14"/>
  <c r="A21" i="14"/>
  <c r="A48" i="15"/>
  <c r="A47" i="15"/>
  <c r="A46" i="15"/>
  <c r="A23" i="15"/>
  <c r="A22" i="15"/>
  <c r="A21" i="15"/>
  <c r="A48" i="16"/>
  <c r="A47" i="16"/>
  <c r="A46" i="16"/>
  <c r="A23" i="16"/>
  <c r="A22" i="16"/>
  <c r="A21" i="16"/>
  <c r="T22" i="14"/>
  <c r="T21" i="14"/>
  <c r="T48" i="1"/>
  <c r="V48" i="1" s="1"/>
  <c r="T47" i="1"/>
  <c r="T46" i="1"/>
  <c r="T198" i="16"/>
  <c r="V198" i="16" s="1"/>
  <c r="T197" i="16"/>
  <c r="T196" i="16"/>
  <c r="T173" i="16"/>
  <c r="V173" i="16" s="1"/>
  <c r="T172" i="16"/>
  <c r="T171" i="16"/>
  <c r="T123" i="16"/>
  <c r="T122" i="16"/>
  <c r="T121" i="16"/>
  <c r="T98" i="16"/>
  <c r="T97" i="16"/>
  <c r="T96" i="16"/>
  <c r="T48" i="16"/>
  <c r="V48" i="16" s="1"/>
  <c r="T47" i="16"/>
  <c r="T23" i="16"/>
  <c r="V23" i="16" s="1"/>
  <c r="T22" i="16"/>
  <c r="T21" i="16"/>
  <c r="H48" i="16"/>
  <c r="H47" i="16"/>
  <c r="H46" i="16"/>
  <c r="H23" i="16"/>
  <c r="H22" i="16"/>
  <c r="H21" i="16"/>
  <c r="T198" i="15"/>
  <c r="V198" i="15" s="1"/>
  <c r="T197" i="15"/>
  <c r="T196" i="15"/>
  <c r="T173" i="15"/>
  <c r="V173" i="15" s="1"/>
  <c r="T172" i="15"/>
  <c r="T171" i="15"/>
  <c r="T123" i="15"/>
  <c r="T122" i="15"/>
  <c r="T121" i="15"/>
  <c r="T98" i="15"/>
  <c r="T97" i="15"/>
  <c r="T96" i="15"/>
  <c r="T48" i="15"/>
  <c r="V48" i="15" s="1"/>
  <c r="T47" i="15"/>
  <c r="T46" i="15"/>
  <c r="T23" i="15"/>
  <c r="V23" i="15" s="1"/>
  <c r="T22" i="15"/>
  <c r="T21" i="15"/>
  <c r="T197" i="14"/>
  <c r="T196" i="14"/>
  <c r="T122" i="14"/>
  <c r="T121" i="14"/>
  <c r="T97" i="14"/>
  <c r="T96" i="14"/>
  <c r="T47" i="14"/>
  <c r="T46" i="14"/>
  <c r="T98" i="1"/>
  <c r="V198" i="1"/>
  <c r="T199" i="1"/>
  <c r="T173" i="1"/>
  <c r="T172" i="1"/>
  <c r="T171" i="1"/>
  <c r="T123" i="1"/>
  <c r="T122" i="1"/>
  <c r="T121" i="1"/>
  <c r="V197" i="1"/>
  <c r="V97" i="1"/>
  <c r="U219" i="14"/>
  <c r="S219" i="14"/>
  <c r="R219" i="14"/>
  <c r="U218" i="14"/>
  <c r="S218" i="14"/>
  <c r="R218" i="14"/>
  <c r="U217" i="14"/>
  <c r="S217" i="14"/>
  <c r="R217" i="14"/>
  <c r="U215" i="14"/>
  <c r="S215" i="14"/>
  <c r="R215" i="14"/>
  <c r="U214" i="14"/>
  <c r="S214" i="14"/>
  <c r="R214" i="14"/>
  <c r="U213" i="14"/>
  <c r="S213" i="14"/>
  <c r="R213" i="14"/>
  <c r="U211" i="14"/>
  <c r="S211" i="14"/>
  <c r="R211" i="14"/>
  <c r="U210" i="14"/>
  <c r="S210" i="14"/>
  <c r="R210" i="14"/>
  <c r="U209" i="14"/>
  <c r="S209" i="14"/>
  <c r="R209" i="14"/>
  <c r="U222" i="14"/>
  <c r="S222" i="14"/>
  <c r="R222" i="14"/>
  <c r="U221" i="14"/>
  <c r="S221" i="14"/>
  <c r="R221" i="14"/>
  <c r="U195" i="14"/>
  <c r="S195" i="14"/>
  <c r="R195" i="14"/>
  <c r="U170" i="14"/>
  <c r="S170" i="14"/>
  <c r="R170" i="14"/>
  <c r="U144" i="14"/>
  <c r="S144" i="14"/>
  <c r="R144" i="14"/>
  <c r="U143" i="14"/>
  <c r="S143" i="14"/>
  <c r="R143" i="14"/>
  <c r="U142" i="14"/>
  <c r="S142" i="14"/>
  <c r="R142" i="14"/>
  <c r="U140" i="14"/>
  <c r="S140" i="14"/>
  <c r="R140" i="14"/>
  <c r="U139" i="14"/>
  <c r="S139" i="14"/>
  <c r="R139" i="14"/>
  <c r="U138" i="14"/>
  <c r="S138" i="14"/>
  <c r="R138" i="14"/>
  <c r="U136" i="14"/>
  <c r="S136" i="14"/>
  <c r="R136" i="14"/>
  <c r="U135" i="14"/>
  <c r="S135" i="14"/>
  <c r="R135" i="14"/>
  <c r="U134" i="14"/>
  <c r="S134" i="14"/>
  <c r="R134" i="14"/>
  <c r="U147" i="14"/>
  <c r="S147" i="14"/>
  <c r="R147" i="14"/>
  <c r="U146" i="14"/>
  <c r="S146" i="14"/>
  <c r="R146" i="14"/>
  <c r="U120" i="14"/>
  <c r="S120" i="14"/>
  <c r="R120" i="14"/>
  <c r="U95" i="14"/>
  <c r="S95" i="14"/>
  <c r="R95" i="14"/>
  <c r="U69" i="14"/>
  <c r="S69" i="14"/>
  <c r="R69" i="14"/>
  <c r="G69" i="14"/>
  <c r="F69" i="14"/>
  <c r="U68" i="14"/>
  <c r="S68" i="14"/>
  <c r="R68" i="14"/>
  <c r="G68" i="14"/>
  <c r="F68" i="14"/>
  <c r="U67" i="14"/>
  <c r="S67" i="14"/>
  <c r="R67" i="14"/>
  <c r="G67" i="14"/>
  <c r="F67" i="14"/>
  <c r="U65" i="14"/>
  <c r="S65" i="14"/>
  <c r="R65" i="14"/>
  <c r="G65" i="14"/>
  <c r="F65" i="14"/>
  <c r="U64" i="14"/>
  <c r="S64" i="14"/>
  <c r="R64" i="14"/>
  <c r="G64" i="14"/>
  <c r="F64" i="14"/>
  <c r="U63" i="14"/>
  <c r="S63" i="14"/>
  <c r="R63" i="14"/>
  <c r="G63" i="14"/>
  <c r="F63" i="14"/>
  <c r="U61" i="14"/>
  <c r="S61" i="14"/>
  <c r="R61" i="14"/>
  <c r="G61" i="14"/>
  <c r="F61" i="14"/>
  <c r="U60" i="14"/>
  <c r="S60" i="14"/>
  <c r="R60" i="14"/>
  <c r="G60" i="14"/>
  <c r="F60" i="14"/>
  <c r="U59" i="14"/>
  <c r="S59" i="14"/>
  <c r="R59" i="14"/>
  <c r="G59" i="14"/>
  <c r="F59" i="14"/>
  <c r="U72" i="14"/>
  <c r="S72" i="14"/>
  <c r="R72" i="14"/>
  <c r="G72" i="14"/>
  <c r="F72" i="14"/>
  <c r="U71" i="14"/>
  <c r="S71" i="14"/>
  <c r="R71" i="14"/>
  <c r="G71" i="14"/>
  <c r="F71" i="14"/>
  <c r="U45" i="14"/>
  <c r="S45" i="14"/>
  <c r="R45" i="14"/>
  <c r="G45" i="14"/>
  <c r="F45" i="14"/>
  <c r="H47" i="14"/>
  <c r="H46" i="14"/>
  <c r="G20" i="14"/>
  <c r="F20" i="14"/>
  <c r="H22" i="14"/>
  <c r="H21" i="14"/>
  <c r="U231" i="24"/>
  <c r="S231" i="24"/>
  <c r="T231" i="24" s="1"/>
  <c r="V231" i="24" s="1"/>
  <c r="R231" i="24"/>
  <c r="P231" i="24"/>
  <c r="N231" i="24"/>
  <c r="M231" i="24"/>
  <c r="O231" i="24" s="1"/>
  <c r="Q231" i="24" s="1"/>
  <c r="W231" i="24" s="1"/>
  <c r="U230" i="24"/>
  <c r="S230" i="24"/>
  <c r="R230" i="24"/>
  <c r="P230" i="24"/>
  <c r="P232" i="24" s="1"/>
  <c r="N230" i="24"/>
  <c r="M230" i="24"/>
  <c r="U229" i="24"/>
  <c r="S229" i="24"/>
  <c r="R229" i="24"/>
  <c r="P229" i="24"/>
  <c r="N229" i="24"/>
  <c r="M229" i="24"/>
  <c r="U227" i="24"/>
  <c r="S227" i="24"/>
  <c r="R227" i="24"/>
  <c r="P227" i="24"/>
  <c r="N227" i="24"/>
  <c r="M227" i="24"/>
  <c r="U226" i="24"/>
  <c r="S226" i="24"/>
  <c r="R226" i="24"/>
  <c r="P226" i="24"/>
  <c r="N226" i="24"/>
  <c r="M226" i="24"/>
  <c r="U225" i="24"/>
  <c r="S225" i="24"/>
  <c r="R225" i="24"/>
  <c r="P225" i="24"/>
  <c r="P228" i="24" s="1"/>
  <c r="N225" i="24"/>
  <c r="M225" i="24"/>
  <c r="U223" i="24"/>
  <c r="S223" i="24"/>
  <c r="T223" i="24" s="1"/>
  <c r="V223" i="24" s="1"/>
  <c r="R223" i="24"/>
  <c r="P223" i="24"/>
  <c r="N223" i="24"/>
  <c r="M223" i="24"/>
  <c r="O223" i="24" s="1"/>
  <c r="Q223" i="24" s="1"/>
  <c r="W223" i="24" s="1"/>
  <c r="U222" i="24"/>
  <c r="S222" i="24"/>
  <c r="R222" i="24"/>
  <c r="P222" i="24"/>
  <c r="P224" i="24" s="1"/>
  <c r="P233" i="24" s="1"/>
  <c r="N222" i="24"/>
  <c r="M222" i="24"/>
  <c r="U221" i="24"/>
  <c r="S221" i="24"/>
  <c r="R221" i="24"/>
  <c r="P221" i="24"/>
  <c r="N221" i="24"/>
  <c r="M221" i="24"/>
  <c r="U219" i="24"/>
  <c r="S219" i="24"/>
  <c r="R219" i="24"/>
  <c r="P219" i="24"/>
  <c r="N219" i="24"/>
  <c r="M219" i="24"/>
  <c r="U218" i="24"/>
  <c r="S218" i="24"/>
  <c r="R218" i="24"/>
  <c r="P218" i="24"/>
  <c r="N218" i="24"/>
  <c r="M218" i="24"/>
  <c r="M220" i="24" s="1"/>
  <c r="U217" i="24"/>
  <c r="S217" i="24"/>
  <c r="R217" i="24"/>
  <c r="P217" i="24"/>
  <c r="P220" i="24" s="1"/>
  <c r="N217" i="24"/>
  <c r="M217" i="24"/>
  <c r="U206" i="24"/>
  <c r="S206" i="24"/>
  <c r="S207" i="24" s="1"/>
  <c r="R206" i="24"/>
  <c r="P206" i="24"/>
  <c r="N206" i="24"/>
  <c r="M206" i="24"/>
  <c r="M207" i="24" s="1"/>
  <c r="T205" i="24"/>
  <c r="V205" i="24" s="1"/>
  <c r="O205" i="24"/>
  <c r="Q205" i="24" s="1"/>
  <c r="W205" i="24" s="1"/>
  <c r="T204" i="24"/>
  <c r="V204" i="24" s="1"/>
  <c r="O204" i="24"/>
  <c r="T203" i="24"/>
  <c r="V203" i="24"/>
  <c r="O203" i="24"/>
  <c r="Q203" i="24" s="1"/>
  <c r="U202" i="24"/>
  <c r="S202" i="24"/>
  <c r="R202" i="24"/>
  <c r="P202" i="24"/>
  <c r="N202" i="24"/>
  <c r="M202" i="24"/>
  <c r="T201" i="24"/>
  <c r="V201" i="24" s="1"/>
  <c r="O201" i="24"/>
  <c r="Q201" i="24" s="1"/>
  <c r="T200" i="24"/>
  <c r="V200" i="24" s="1"/>
  <c r="O200" i="24"/>
  <c r="Q200" i="24" s="1"/>
  <c r="W200" i="24" s="1"/>
  <c r="T199" i="24"/>
  <c r="V199" i="24" s="1"/>
  <c r="O199" i="24"/>
  <c r="Q199" i="24" s="1"/>
  <c r="W199" i="24" s="1"/>
  <c r="U198" i="24"/>
  <c r="S198" i="24"/>
  <c r="R198" i="24"/>
  <c r="R207" i="24" s="1"/>
  <c r="P198" i="24"/>
  <c r="N198" i="24"/>
  <c r="M198" i="24"/>
  <c r="T197" i="24"/>
  <c r="V197" i="24" s="1"/>
  <c r="O197" i="24"/>
  <c r="Q197" i="24" s="1"/>
  <c r="T196" i="24"/>
  <c r="V196" i="24" s="1"/>
  <c r="O196" i="24"/>
  <c r="Q196" i="24" s="1"/>
  <c r="W196" i="24" s="1"/>
  <c r="T195" i="24"/>
  <c r="V195" i="24" s="1"/>
  <c r="O195" i="24"/>
  <c r="U194" i="24"/>
  <c r="S194" i="24"/>
  <c r="R194" i="24"/>
  <c r="P194" i="24"/>
  <c r="N194" i="24"/>
  <c r="M194" i="24"/>
  <c r="T193" i="24"/>
  <c r="V193" i="24" s="1"/>
  <c r="O193" i="24"/>
  <c r="Q193" i="24" s="1"/>
  <c r="T192" i="24"/>
  <c r="O192" i="24"/>
  <c r="Q192" i="24" s="1"/>
  <c r="W192" i="24" s="1"/>
  <c r="T191" i="24"/>
  <c r="O191" i="24"/>
  <c r="Q191" i="24" s="1"/>
  <c r="W191" i="24" s="1"/>
  <c r="U180" i="24"/>
  <c r="S180" i="24"/>
  <c r="R180" i="24"/>
  <c r="P180" i="24"/>
  <c r="N180" i="24"/>
  <c r="M180" i="24"/>
  <c r="T179" i="24"/>
  <c r="V179" i="24" s="1"/>
  <c r="O179" i="24"/>
  <c r="Q179" i="24" s="1"/>
  <c r="W179" i="24" s="1"/>
  <c r="T178" i="24"/>
  <c r="V178" i="24" s="1"/>
  <c r="O178" i="24"/>
  <c r="T177" i="24"/>
  <c r="V177" i="24" s="1"/>
  <c r="O177" i="24"/>
  <c r="Q177" i="24" s="1"/>
  <c r="W177" i="24" s="1"/>
  <c r="U176" i="24"/>
  <c r="S176" i="24"/>
  <c r="R176" i="24"/>
  <c r="P176" i="24"/>
  <c r="N176" i="24"/>
  <c r="M176" i="24"/>
  <c r="T175" i="24"/>
  <c r="V175" i="24" s="1"/>
  <c r="O175" i="24"/>
  <c r="Q175" i="24" s="1"/>
  <c r="W175" i="24" s="1"/>
  <c r="T174" i="24"/>
  <c r="V174" i="24" s="1"/>
  <c r="O174" i="24"/>
  <c r="T173" i="24"/>
  <c r="V173" i="24" s="1"/>
  <c r="O173" i="24"/>
  <c r="Q173" i="24" s="1"/>
  <c r="W173" i="24" s="1"/>
  <c r="U172" i="24"/>
  <c r="S172" i="24"/>
  <c r="R172" i="24"/>
  <c r="P172" i="24"/>
  <c r="N172" i="24"/>
  <c r="M172" i="24"/>
  <c r="T171" i="24"/>
  <c r="V171" i="24" s="1"/>
  <c r="O171" i="24"/>
  <c r="Q171" i="24" s="1"/>
  <c r="W171" i="24" s="1"/>
  <c r="T170" i="24"/>
  <c r="V170" i="24" s="1"/>
  <c r="O170" i="24"/>
  <c r="T169" i="24"/>
  <c r="O169" i="24"/>
  <c r="Q169" i="24" s="1"/>
  <c r="W169" i="24" s="1"/>
  <c r="U168" i="24"/>
  <c r="S168" i="24"/>
  <c r="R168" i="24"/>
  <c r="P168" i="24"/>
  <c r="N168" i="24"/>
  <c r="M168" i="24"/>
  <c r="T167" i="24"/>
  <c r="V167" i="24" s="1"/>
  <c r="O167" i="24"/>
  <c r="Q167" i="24" s="1"/>
  <c r="W167" i="24" s="1"/>
  <c r="T166" i="24"/>
  <c r="V166" i="24" s="1"/>
  <c r="O166" i="24"/>
  <c r="Q166" i="24" s="1"/>
  <c r="W166" i="24" s="1"/>
  <c r="T165" i="24"/>
  <c r="V165" i="24" s="1"/>
  <c r="O165" i="24"/>
  <c r="U153" i="24"/>
  <c r="S153" i="24"/>
  <c r="R153" i="24"/>
  <c r="P153" i="24"/>
  <c r="N153" i="24"/>
  <c r="M153" i="24"/>
  <c r="U152" i="24"/>
  <c r="S152" i="24"/>
  <c r="R152" i="24"/>
  <c r="T152" i="24" s="1"/>
  <c r="V152" i="24" s="1"/>
  <c r="P152" i="24"/>
  <c r="N152" i="24"/>
  <c r="M152" i="24"/>
  <c r="U151" i="24"/>
  <c r="S151" i="24"/>
  <c r="R151" i="24"/>
  <c r="P151" i="24"/>
  <c r="N151" i="24"/>
  <c r="M151" i="24"/>
  <c r="U149" i="24"/>
  <c r="S149" i="24"/>
  <c r="R149" i="24"/>
  <c r="P149" i="24"/>
  <c r="N149" i="24"/>
  <c r="M149" i="24"/>
  <c r="U148" i="24"/>
  <c r="S148" i="24"/>
  <c r="R148" i="24"/>
  <c r="P148" i="24"/>
  <c r="N148" i="24"/>
  <c r="M148" i="24"/>
  <c r="U147" i="24"/>
  <c r="S147" i="24"/>
  <c r="R147" i="24"/>
  <c r="R150" i="24" s="1"/>
  <c r="P147" i="24"/>
  <c r="N147" i="24"/>
  <c r="M147" i="24"/>
  <c r="Z146" i="24"/>
  <c r="U145" i="24"/>
  <c r="S145" i="24"/>
  <c r="R145" i="24"/>
  <c r="P145" i="24"/>
  <c r="N145" i="24"/>
  <c r="M145" i="24"/>
  <c r="Z144" i="24"/>
  <c r="U144" i="24"/>
  <c r="S144" i="24"/>
  <c r="R144" i="24"/>
  <c r="P144" i="24"/>
  <c r="N144" i="24"/>
  <c r="M144" i="24"/>
  <c r="U143" i="24"/>
  <c r="S143" i="24"/>
  <c r="R143" i="24"/>
  <c r="P143" i="24"/>
  <c r="N143" i="24"/>
  <c r="M143" i="24"/>
  <c r="U141" i="24"/>
  <c r="S141" i="24"/>
  <c r="R141" i="24"/>
  <c r="P141" i="24"/>
  <c r="N141" i="24"/>
  <c r="O141" i="24" s="1"/>
  <c r="Q141" i="24" s="1"/>
  <c r="M141" i="24"/>
  <c r="U140" i="24"/>
  <c r="S140" i="24"/>
  <c r="R140" i="24"/>
  <c r="P140" i="24"/>
  <c r="N140" i="24"/>
  <c r="M140" i="24"/>
  <c r="U139" i="24"/>
  <c r="S139" i="24"/>
  <c r="R139" i="24"/>
  <c r="P139" i="24"/>
  <c r="N139" i="24"/>
  <c r="M139" i="24"/>
  <c r="U128" i="24"/>
  <c r="S128" i="24"/>
  <c r="R128" i="24"/>
  <c r="P128" i="24"/>
  <c r="N128" i="24"/>
  <c r="M128" i="24"/>
  <c r="T127" i="24"/>
  <c r="V127" i="24" s="1"/>
  <c r="O127" i="24"/>
  <c r="Q127" i="24" s="1"/>
  <c r="T126" i="24"/>
  <c r="V126" i="24" s="1"/>
  <c r="O126" i="24"/>
  <c r="Q126" i="24" s="1"/>
  <c r="T125" i="24"/>
  <c r="V125" i="24" s="1"/>
  <c r="O125" i="24"/>
  <c r="Q125" i="24" s="1"/>
  <c r="U124" i="24"/>
  <c r="S124" i="24"/>
  <c r="R124" i="24"/>
  <c r="P124" i="24"/>
  <c r="N124" i="24"/>
  <c r="M124" i="24"/>
  <c r="T123" i="24"/>
  <c r="V123" i="24" s="1"/>
  <c r="O123" i="24"/>
  <c r="Q123" i="24" s="1"/>
  <c r="T122" i="24"/>
  <c r="V122" i="24" s="1"/>
  <c r="O122" i="24"/>
  <c r="Q122" i="24" s="1"/>
  <c r="T121" i="24"/>
  <c r="V121" i="24" s="1"/>
  <c r="O121" i="24"/>
  <c r="Z120" i="24"/>
  <c r="U120" i="24"/>
  <c r="S120" i="24"/>
  <c r="R120" i="24"/>
  <c r="P120" i="24"/>
  <c r="N120" i="24"/>
  <c r="M120" i="24"/>
  <c r="T119" i="24"/>
  <c r="V119" i="24" s="1"/>
  <c r="O119" i="24"/>
  <c r="Q119" i="24" s="1"/>
  <c r="T118" i="24"/>
  <c r="V118" i="24" s="1"/>
  <c r="O118" i="24"/>
  <c r="Q118" i="24" s="1"/>
  <c r="T117" i="24"/>
  <c r="V117" i="24" s="1"/>
  <c r="O117" i="24"/>
  <c r="Q117" i="24" s="1"/>
  <c r="U116" i="24"/>
  <c r="S116" i="24"/>
  <c r="R116" i="24"/>
  <c r="P116" i="24"/>
  <c r="N116" i="24"/>
  <c r="N130" i="24" s="1"/>
  <c r="M116" i="24"/>
  <c r="T115" i="24"/>
  <c r="V115" i="24" s="1"/>
  <c r="O115" i="24"/>
  <c r="Q115" i="24" s="1"/>
  <c r="T114" i="24"/>
  <c r="V114" i="24" s="1"/>
  <c r="O114" i="24"/>
  <c r="Q114" i="24" s="1"/>
  <c r="T113" i="24"/>
  <c r="O113" i="24"/>
  <c r="U102" i="24"/>
  <c r="S102" i="24"/>
  <c r="R102" i="24"/>
  <c r="P102" i="24"/>
  <c r="N102" i="24"/>
  <c r="M102" i="24"/>
  <c r="T101" i="24"/>
  <c r="V101" i="24" s="1"/>
  <c r="O101" i="24"/>
  <c r="Q101" i="24" s="1"/>
  <c r="T100" i="24"/>
  <c r="V100" i="24" s="1"/>
  <c r="O100" i="24"/>
  <c r="Q100" i="24" s="1"/>
  <c r="T99" i="24"/>
  <c r="V99" i="24" s="1"/>
  <c r="O99" i="24"/>
  <c r="Q99" i="24" s="1"/>
  <c r="U98" i="24"/>
  <c r="S98" i="24"/>
  <c r="S103" i="24" s="1"/>
  <c r="R98" i="24"/>
  <c r="P98" i="24"/>
  <c r="N98" i="24"/>
  <c r="M98" i="24"/>
  <c r="M104" i="24" s="1"/>
  <c r="T97" i="24"/>
  <c r="V97" i="24" s="1"/>
  <c r="O97" i="24"/>
  <c r="Q97" i="24" s="1"/>
  <c r="T96" i="24"/>
  <c r="V96" i="24" s="1"/>
  <c r="O96" i="24"/>
  <c r="Q96" i="24" s="1"/>
  <c r="T95" i="24"/>
  <c r="V95" i="24" s="1"/>
  <c r="O95" i="24"/>
  <c r="Z94" i="24"/>
  <c r="U94" i="24"/>
  <c r="U103" i="24" s="1"/>
  <c r="S94" i="24"/>
  <c r="R94" i="24"/>
  <c r="P94" i="24"/>
  <c r="N94" i="24"/>
  <c r="M94" i="24"/>
  <c r="T93" i="24"/>
  <c r="V93" i="24" s="1"/>
  <c r="O93" i="24"/>
  <c r="Q93" i="24" s="1"/>
  <c r="T92" i="24"/>
  <c r="V92" i="24" s="1"/>
  <c r="O92" i="24"/>
  <c r="Q92" i="24" s="1"/>
  <c r="T91" i="24"/>
  <c r="O91" i="24"/>
  <c r="U90" i="24"/>
  <c r="S90" i="24"/>
  <c r="R90" i="24"/>
  <c r="P90" i="24"/>
  <c r="N90" i="24"/>
  <c r="M90" i="24"/>
  <c r="T89" i="24"/>
  <c r="V89" i="24" s="1"/>
  <c r="O89" i="24"/>
  <c r="Q89" i="24" s="1"/>
  <c r="T88" i="24"/>
  <c r="O88" i="24"/>
  <c r="Q88" i="24" s="1"/>
  <c r="T87" i="24"/>
  <c r="V87" i="24" s="1"/>
  <c r="O87" i="24"/>
  <c r="Q87" i="24" s="1"/>
  <c r="U75" i="24"/>
  <c r="S75" i="24"/>
  <c r="R75" i="24"/>
  <c r="P75" i="24"/>
  <c r="N75" i="24"/>
  <c r="M75" i="24"/>
  <c r="G75" i="24"/>
  <c r="F75" i="24"/>
  <c r="D75" i="24"/>
  <c r="C75" i="24"/>
  <c r="U74" i="24"/>
  <c r="S74" i="24"/>
  <c r="R74" i="24"/>
  <c r="R76" i="24" s="1"/>
  <c r="P74" i="24"/>
  <c r="N74" i="24"/>
  <c r="M74" i="24"/>
  <c r="G74" i="24"/>
  <c r="G76" i="24" s="1"/>
  <c r="F74" i="24"/>
  <c r="D74" i="24"/>
  <c r="C74" i="24"/>
  <c r="U73" i="24"/>
  <c r="S73" i="24"/>
  <c r="R73" i="24"/>
  <c r="P73" i="24"/>
  <c r="N73" i="24"/>
  <c r="O73" i="24" s="1"/>
  <c r="M73" i="24"/>
  <c r="M76" i="24" s="1"/>
  <c r="G73" i="24"/>
  <c r="F73" i="24"/>
  <c r="D73" i="24"/>
  <c r="C73" i="24"/>
  <c r="U71" i="24"/>
  <c r="S71" i="24"/>
  <c r="R71" i="24"/>
  <c r="P71" i="24"/>
  <c r="N71" i="24"/>
  <c r="M71" i="24"/>
  <c r="G71" i="24"/>
  <c r="F71" i="24"/>
  <c r="D71" i="24"/>
  <c r="C71" i="24"/>
  <c r="U70" i="24"/>
  <c r="S70" i="24"/>
  <c r="R70" i="24"/>
  <c r="P70" i="24"/>
  <c r="N70" i="24"/>
  <c r="M70" i="24"/>
  <c r="G70" i="24"/>
  <c r="F70" i="24"/>
  <c r="D70" i="24"/>
  <c r="C70" i="24"/>
  <c r="U69" i="24"/>
  <c r="S69" i="24"/>
  <c r="R69" i="24"/>
  <c r="R72" i="24" s="1"/>
  <c r="P69" i="24"/>
  <c r="N69" i="24"/>
  <c r="M69" i="24"/>
  <c r="G69" i="24"/>
  <c r="F69" i="24"/>
  <c r="D69" i="24"/>
  <c r="C69" i="24"/>
  <c r="U67" i="24"/>
  <c r="S67" i="24"/>
  <c r="R67" i="24"/>
  <c r="P67" i="24"/>
  <c r="N67" i="24"/>
  <c r="M67" i="24"/>
  <c r="G67" i="24"/>
  <c r="F67" i="24"/>
  <c r="D67" i="24"/>
  <c r="C67" i="24"/>
  <c r="U66" i="24"/>
  <c r="S66" i="24"/>
  <c r="R66" i="24"/>
  <c r="R68" i="24" s="1"/>
  <c r="P66" i="24"/>
  <c r="N66" i="24"/>
  <c r="M66" i="24"/>
  <c r="G66" i="24"/>
  <c r="G68" i="24" s="1"/>
  <c r="F66" i="24"/>
  <c r="D66" i="24"/>
  <c r="C66" i="24"/>
  <c r="U65" i="24"/>
  <c r="S65" i="24"/>
  <c r="R65" i="24"/>
  <c r="P65" i="24"/>
  <c r="N65" i="24"/>
  <c r="M65" i="24"/>
  <c r="G65" i="24"/>
  <c r="F65" i="24"/>
  <c r="D65" i="24"/>
  <c r="C65" i="24"/>
  <c r="U63" i="24"/>
  <c r="S63" i="24"/>
  <c r="R63" i="24"/>
  <c r="P63" i="24"/>
  <c r="N63" i="24"/>
  <c r="M63" i="24"/>
  <c r="G63" i="24"/>
  <c r="F63" i="24"/>
  <c r="D63" i="24"/>
  <c r="C63" i="24"/>
  <c r="U62" i="24"/>
  <c r="U64" i="24" s="1"/>
  <c r="S62" i="24"/>
  <c r="R62" i="24"/>
  <c r="P62" i="24"/>
  <c r="N62" i="24"/>
  <c r="N64" i="24" s="1"/>
  <c r="M62" i="24"/>
  <c r="G62" i="24"/>
  <c r="F62" i="24"/>
  <c r="D62" i="24"/>
  <c r="C62" i="24"/>
  <c r="U61" i="24"/>
  <c r="S61" i="24"/>
  <c r="R61" i="24"/>
  <c r="P61" i="24"/>
  <c r="N61" i="24"/>
  <c r="M61" i="24"/>
  <c r="G61" i="24"/>
  <c r="F61" i="24"/>
  <c r="D61" i="24"/>
  <c r="C61" i="24"/>
  <c r="U50" i="24"/>
  <c r="S50" i="24"/>
  <c r="R50" i="24"/>
  <c r="P50" i="24"/>
  <c r="N50" i="24"/>
  <c r="M50" i="24"/>
  <c r="G50" i="24"/>
  <c r="F50" i="24"/>
  <c r="D50" i="24"/>
  <c r="C50" i="24"/>
  <c r="T49" i="24"/>
  <c r="V49" i="24" s="1"/>
  <c r="O49" i="24"/>
  <c r="Q49" i="24" s="1"/>
  <c r="H49" i="24"/>
  <c r="E49" i="24"/>
  <c r="T48" i="24"/>
  <c r="O48" i="24"/>
  <c r="Q48" i="24" s="1"/>
  <c r="H48" i="24"/>
  <c r="E48" i="24"/>
  <c r="T47" i="24"/>
  <c r="O47" i="24"/>
  <c r="Q47" i="24" s="1"/>
  <c r="H47" i="24"/>
  <c r="E47" i="24"/>
  <c r="U46" i="24"/>
  <c r="S46" i="24"/>
  <c r="R46" i="24"/>
  <c r="P46" i="24"/>
  <c r="N46" i="24"/>
  <c r="M46" i="24"/>
  <c r="G46" i="24"/>
  <c r="G51" i="24" s="1"/>
  <c r="G52" i="24" s="1"/>
  <c r="F46" i="24"/>
  <c r="D46" i="24"/>
  <c r="C46" i="24"/>
  <c r="T45" i="24"/>
  <c r="V45" i="24" s="1"/>
  <c r="O45" i="24"/>
  <c r="H45" i="24"/>
  <c r="E45" i="24"/>
  <c r="T44" i="24"/>
  <c r="V44" i="24" s="1"/>
  <c r="O44" i="24"/>
  <c r="Q44" i="24" s="1"/>
  <c r="H44" i="24"/>
  <c r="E44" i="24"/>
  <c r="T43" i="24"/>
  <c r="T46" i="24" s="1"/>
  <c r="O43" i="24"/>
  <c r="Q43" i="24" s="1"/>
  <c r="H43" i="24"/>
  <c r="E43" i="24"/>
  <c r="U42" i="24"/>
  <c r="S42" i="24"/>
  <c r="R42" i="24"/>
  <c r="P42" i="24"/>
  <c r="N42" i="24"/>
  <c r="M42" i="24"/>
  <c r="G42" i="24"/>
  <c r="F42" i="24"/>
  <c r="D42" i="24"/>
  <c r="C42" i="24"/>
  <c r="T41" i="24"/>
  <c r="V41" i="24" s="1"/>
  <c r="O41" i="24"/>
  <c r="Q41" i="24" s="1"/>
  <c r="H41" i="24"/>
  <c r="I41" i="24" s="1"/>
  <c r="E41" i="24"/>
  <c r="T40" i="24"/>
  <c r="V40" i="24" s="1"/>
  <c r="O40" i="24"/>
  <c r="Q40" i="24" s="1"/>
  <c r="H40" i="24"/>
  <c r="I40" i="24" s="1"/>
  <c r="E40" i="24"/>
  <c r="T39" i="24"/>
  <c r="O39" i="24"/>
  <c r="Q39" i="24" s="1"/>
  <c r="H39" i="24"/>
  <c r="H42" i="24" s="1"/>
  <c r="E39" i="24"/>
  <c r="U38" i="24"/>
  <c r="S38" i="24"/>
  <c r="R38" i="24"/>
  <c r="P38" i="24"/>
  <c r="N38" i="24"/>
  <c r="M38" i="24"/>
  <c r="G38" i="24"/>
  <c r="F38" i="24"/>
  <c r="D38" i="24"/>
  <c r="C38" i="24"/>
  <c r="T37" i="24"/>
  <c r="V37" i="24" s="1"/>
  <c r="O37" i="24"/>
  <c r="Q37" i="24" s="1"/>
  <c r="H37" i="24"/>
  <c r="E37" i="24"/>
  <c r="T36" i="24"/>
  <c r="V36" i="24" s="1"/>
  <c r="O36" i="24"/>
  <c r="H36" i="24"/>
  <c r="E36" i="24"/>
  <c r="T35" i="24"/>
  <c r="V35" i="24" s="1"/>
  <c r="V38" i="24" s="1"/>
  <c r="O35" i="24"/>
  <c r="Q35" i="24" s="1"/>
  <c r="H35" i="24"/>
  <c r="E35" i="24"/>
  <c r="U24" i="24"/>
  <c r="S24" i="24"/>
  <c r="R24" i="24"/>
  <c r="P24" i="24"/>
  <c r="N24" i="24"/>
  <c r="M24" i="24"/>
  <c r="G24" i="24"/>
  <c r="F24" i="24"/>
  <c r="D24" i="24"/>
  <c r="C24" i="24"/>
  <c r="T23" i="24"/>
  <c r="V23" i="24" s="1"/>
  <c r="O23" i="24"/>
  <c r="Q23" i="24" s="1"/>
  <c r="H23" i="24"/>
  <c r="H75" i="24" s="1"/>
  <c r="E23" i="24"/>
  <c r="T22" i="24"/>
  <c r="V22" i="24" s="1"/>
  <c r="O22" i="24"/>
  <c r="Q22" i="24" s="1"/>
  <c r="H22" i="24"/>
  <c r="I22" i="24" s="1"/>
  <c r="E22" i="24"/>
  <c r="T21" i="24"/>
  <c r="T24" i="24" s="1"/>
  <c r="O21" i="24"/>
  <c r="Q21" i="24" s="1"/>
  <c r="H21" i="24"/>
  <c r="H24" i="24" s="1"/>
  <c r="E21" i="24"/>
  <c r="U20" i="24"/>
  <c r="S20" i="24"/>
  <c r="R20" i="24"/>
  <c r="P20" i="24"/>
  <c r="N20" i="24"/>
  <c r="M20" i="24"/>
  <c r="G20" i="24"/>
  <c r="G25" i="24" s="1"/>
  <c r="G26" i="24" s="1"/>
  <c r="F20" i="24"/>
  <c r="D20" i="24"/>
  <c r="C20" i="24"/>
  <c r="T19" i="24"/>
  <c r="V19" i="24" s="1"/>
  <c r="O19" i="24"/>
  <c r="Q19" i="24" s="1"/>
  <c r="H19" i="24"/>
  <c r="E19" i="24"/>
  <c r="T18" i="24"/>
  <c r="V18" i="24" s="1"/>
  <c r="O18" i="24"/>
  <c r="Q18" i="24" s="1"/>
  <c r="H18" i="24"/>
  <c r="H70" i="24" s="1"/>
  <c r="E18" i="24"/>
  <c r="T17" i="24"/>
  <c r="T20" i="24" s="1"/>
  <c r="O17" i="24"/>
  <c r="H17" i="24"/>
  <c r="H69" i="24" s="1"/>
  <c r="E17" i="24"/>
  <c r="U16" i="24"/>
  <c r="S16" i="24"/>
  <c r="R16" i="24"/>
  <c r="P16" i="24"/>
  <c r="N16" i="24"/>
  <c r="M16" i="24"/>
  <c r="G16" i="24"/>
  <c r="F16" i="24"/>
  <c r="D16" i="24"/>
  <c r="C16" i="24"/>
  <c r="C25" i="24" s="1"/>
  <c r="T15" i="24"/>
  <c r="V15" i="24" s="1"/>
  <c r="O15" i="24"/>
  <c r="Q15" i="24" s="1"/>
  <c r="H15" i="24"/>
  <c r="I15" i="24" s="1"/>
  <c r="E15" i="24"/>
  <c r="T14" i="24"/>
  <c r="V14" i="24" s="1"/>
  <c r="O14" i="24"/>
  <c r="Q14" i="24" s="1"/>
  <c r="H14" i="24"/>
  <c r="E14" i="24"/>
  <c r="T13" i="24"/>
  <c r="V13" i="24" s="1"/>
  <c r="O13" i="24"/>
  <c r="Q13" i="24" s="1"/>
  <c r="H13" i="24"/>
  <c r="H16" i="24" s="1"/>
  <c r="E13" i="24"/>
  <c r="U12" i="24"/>
  <c r="S12" i="24"/>
  <c r="R12" i="24"/>
  <c r="P12" i="24"/>
  <c r="N12" i="24"/>
  <c r="M12" i="24"/>
  <c r="G12" i="24"/>
  <c r="F12" i="24"/>
  <c r="D12" i="24"/>
  <c r="C12" i="24"/>
  <c r="T11" i="24"/>
  <c r="V11" i="24" s="1"/>
  <c r="O11" i="24"/>
  <c r="Q11" i="24" s="1"/>
  <c r="H11" i="24"/>
  <c r="I11" i="24" s="1"/>
  <c r="E11" i="24"/>
  <c r="T10" i="24"/>
  <c r="V10" i="24" s="1"/>
  <c r="O10" i="24"/>
  <c r="Q10" i="24" s="1"/>
  <c r="H10" i="24"/>
  <c r="H62" i="24" s="1"/>
  <c r="E10" i="24"/>
  <c r="T9" i="24"/>
  <c r="O9" i="24"/>
  <c r="O12" i="24" s="1"/>
  <c r="H9" i="24"/>
  <c r="E9" i="24"/>
  <c r="U195" i="1"/>
  <c r="S195" i="1"/>
  <c r="R195" i="1"/>
  <c r="U195" i="15"/>
  <c r="S195" i="15"/>
  <c r="R195" i="15"/>
  <c r="U195" i="16"/>
  <c r="S195" i="16"/>
  <c r="R195" i="16"/>
  <c r="U170" i="1"/>
  <c r="S170" i="1"/>
  <c r="R170" i="1"/>
  <c r="U170" i="15"/>
  <c r="S170" i="15"/>
  <c r="R170" i="15"/>
  <c r="U170" i="16"/>
  <c r="S170" i="16"/>
  <c r="R170" i="16"/>
  <c r="U120" i="1"/>
  <c r="S120" i="1"/>
  <c r="R120" i="1"/>
  <c r="U120" i="15"/>
  <c r="S120" i="15"/>
  <c r="R120" i="15"/>
  <c r="U120" i="16"/>
  <c r="S120" i="16"/>
  <c r="R120" i="16"/>
  <c r="U95" i="15"/>
  <c r="S95" i="15"/>
  <c r="R95" i="15"/>
  <c r="U95" i="16"/>
  <c r="S95" i="16"/>
  <c r="R95" i="16"/>
  <c r="U45" i="1"/>
  <c r="S45" i="1"/>
  <c r="R45" i="1"/>
  <c r="U45" i="15"/>
  <c r="S45" i="15"/>
  <c r="R45" i="15"/>
  <c r="U45" i="16"/>
  <c r="S45" i="16"/>
  <c r="R45" i="16"/>
  <c r="G45" i="15"/>
  <c r="F45" i="15"/>
  <c r="G45" i="16"/>
  <c r="F45" i="16"/>
  <c r="G20" i="16"/>
  <c r="F20" i="16"/>
  <c r="H71" i="24"/>
  <c r="T230" i="24"/>
  <c r="V230" i="24" s="1"/>
  <c r="O63" i="24"/>
  <c r="U76" i="24"/>
  <c r="E67" i="24"/>
  <c r="T145" i="24"/>
  <c r="N232" i="24"/>
  <c r="U232" i="24"/>
  <c r="M68" i="24"/>
  <c r="O74" i="24"/>
  <c r="O219" i="24"/>
  <c r="O227" i="24"/>
  <c r="E65" i="24"/>
  <c r="E50" i="24"/>
  <c r="N220" i="24"/>
  <c r="U220" i="24"/>
  <c r="N228" i="24"/>
  <c r="H67" i="24"/>
  <c r="V191" i="24"/>
  <c r="T222" i="24"/>
  <c r="V222" i="24" s="1"/>
  <c r="E42" i="24"/>
  <c r="N68" i="24"/>
  <c r="O230" i="24"/>
  <c r="N129" i="24"/>
  <c r="O222" i="24"/>
  <c r="O16" i="24"/>
  <c r="S76" i="24"/>
  <c r="U228" i="24"/>
  <c r="T227" i="24"/>
  <c r="V227" i="24" s="1"/>
  <c r="E12" i="24"/>
  <c r="S25" i="24"/>
  <c r="S26" i="24" s="1"/>
  <c r="F25" i="24"/>
  <c r="F26" i="24" s="1"/>
  <c r="R51" i="24"/>
  <c r="R52" i="24" s="1"/>
  <c r="S142" i="24"/>
  <c r="O198" i="24"/>
  <c r="N224" i="24"/>
  <c r="U224" i="24"/>
  <c r="T120" i="14"/>
  <c r="C26" i="24"/>
  <c r="M25" i="24"/>
  <c r="M26" i="24" s="1"/>
  <c r="V21" i="24"/>
  <c r="V24" i="24" s="1"/>
  <c r="E24" i="24"/>
  <c r="I39" i="24"/>
  <c r="G72" i="24"/>
  <c r="O152" i="24"/>
  <c r="Q152" i="24" s="1"/>
  <c r="Q178" i="24"/>
  <c r="W178" i="24" s="1"/>
  <c r="T219" i="24"/>
  <c r="V219" i="24" s="1"/>
  <c r="T45" i="14"/>
  <c r="T170" i="14"/>
  <c r="Q63" i="24"/>
  <c r="E69" i="24"/>
  <c r="I69" i="24" s="1"/>
  <c r="E20" i="24"/>
  <c r="Q95" i="24"/>
  <c r="W95" i="24" s="1"/>
  <c r="O140" i="24"/>
  <c r="O217" i="24"/>
  <c r="O225" i="24"/>
  <c r="E61" i="24"/>
  <c r="Q9" i="24"/>
  <c r="Q61" i="24" s="1"/>
  <c r="E16" i="24"/>
  <c r="P25" i="24"/>
  <c r="P26" i="24" s="1"/>
  <c r="Q17" i="24"/>
  <c r="V47" i="24"/>
  <c r="U129" i="24"/>
  <c r="Q165" i="24"/>
  <c r="Q195" i="24"/>
  <c r="R220" i="24"/>
  <c r="R224" i="24"/>
  <c r="R228" i="24"/>
  <c r="R232" i="24"/>
  <c r="T38" i="24"/>
  <c r="T120" i="24"/>
  <c r="E46" i="24"/>
  <c r="I43" i="24"/>
  <c r="R64" i="24"/>
  <c r="T151" i="24"/>
  <c r="T75" i="24"/>
  <c r="W193" i="24"/>
  <c r="E71" i="24"/>
  <c r="E62" i="24"/>
  <c r="E70" i="24"/>
  <c r="M129" i="24"/>
  <c r="W203" i="24"/>
  <c r="T217" i="24"/>
  <c r="V217" i="24" s="1"/>
  <c r="T225" i="24"/>
  <c r="V225" i="24" s="1"/>
  <c r="W195" i="24"/>
  <c r="U69" i="16"/>
  <c r="U68" i="16"/>
  <c r="U67" i="16"/>
  <c r="U65" i="16"/>
  <c r="U64" i="16"/>
  <c r="U63" i="16"/>
  <c r="U61" i="16"/>
  <c r="U60" i="16"/>
  <c r="U59" i="16"/>
  <c r="U73" i="16"/>
  <c r="U72" i="16"/>
  <c r="U71" i="16"/>
  <c r="U73" i="1"/>
  <c r="U72" i="1"/>
  <c r="U71" i="1"/>
  <c r="U73" i="15"/>
  <c r="U72" i="15"/>
  <c r="U71" i="15"/>
  <c r="S146" i="15"/>
  <c r="R146" i="15"/>
  <c r="U223" i="1"/>
  <c r="S223" i="1"/>
  <c r="R223" i="1"/>
  <c r="U222" i="1"/>
  <c r="S222" i="1"/>
  <c r="R222" i="1"/>
  <c r="U221" i="1"/>
  <c r="S221" i="1"/>
  <c r="R221" i="1"/>
  <c r="U219" i="1"/>
  <c r="S219" i="1"/>
  <c r="R219" i="1"/>
  <c r="U218" i="1"/>
  <c r="S218" i="1"/>
  <c r="R218" i="1"/>
  <c r="U217" i="1"/>
  <c r="S217" i="1"/>
  <c r="R217" i="1"/>
  <c r="U215" i="1"/>
  <c r="S215" i="1"/>
  <c r="R215" i="1"/>
  <c r="U214" i="1"/>
  <c r="S214" i="1"/>
  <c r="R214" i="1"/>
  <c r="U213" i="1"/>
  <c r="S213" i="1"/>
  <c r="R213" i="1"/>
  <c r="U211" i="1"/>
  <c r="S211" i="1"/>
  <c r="R211" i="1"/>
  <c r="U210" i="1"/>
  <c r="S210" i="1"/>
  <c r="R210" i="1"/>
  <c r="U209" i="1"/>
  <c r="S209" i="1"/>
  <c r="R209" i="1"/>
  <c r="W197" i="1"/>
  <c r="U148" i="1"/>
  <c r="S148" i="1"/>
  <c r="R148" i="1"/>
  <c r="U147" i="1"/>
  <c r="S147" i="1"/>
  <c r="R147" i="1"/>
  <c r="U146" i="1"/>
  <c r="S146" i="1"/>
  <c r="R146" i="1"/>
  <c r="U144" i="1"/>
  <c r="S144" i="1"/>
  <c r="R144" i="1"/>
  <c r="U143" i="1"/>
  <c r="S143" i="1"/>
  <c r="R143" i="1"/>
  <c r="U142" i="1"/>
  <c r="S142" i="1"/>
  <c r="R142" i="1"/>
  <c r="U140" i="1"/>
  <c r="S140" i="1"/>
  <c r="R140" i="1"/>
  <c r="U139" i="1"/>
  <c r="S139" i="1"/>
  <c r="R139" i="1"/>
  <c r="U138" i="1"/>
  <c r="S138" i="1"/>
  <c r="R138" i="1"/>
  <c r="U136" i="1"/>
  <c r="S136" i="1"/>
  <c r="R136" i="1"/>
  <c r="U135" i="1"/>
  <c r="S135" i="1"/>
  <c r="R135" i="1"/>
  <c r="U134" i="1"/>
  <c r="S134" i="1"/>
  <c r="R134" i="1"/>
  <c r="S73" i="1"/>
  <c r="R73" i="1"/>
  <c r="S72" i="1"/>
  <c r="R72" i="1"/>
  <c r="S71" i="1"/>
  <c r="R71" i="1"/>
  <c r="U69" i="1"/>
  <c r="S69" i="1"/>
  <c r="R69" i="1"/>
  <c r="U68" i="1"/>
  <c r="S68" i="1"/>
  <c r="R68" i="1"/>
  <c r="U67" i="1"/>
  <c r="S67" i="1"/>
  <c r="R67" i="1"/>
  <c r="U65" i="1"/>
  <c r="S65" i="1"/>
  <c r="R65" i="1"/>
  <c r="U64" i="1"/>
  <c r="S64" i="1"/>
  <c r="R64" i="1"/>
  <c r="U63" i="1"/>
  <c r="S63" i="1"/>
  <c r="R63" i="1"/>
  <c r="U61" i="1"/>
  <c r="S61" i="1"/>
  <c r="R61" i="1"/>
  <c r="U60" i="1"/>
  <c r="S60" i="1"/>
  <c r="R60" i="1"/>
  <c r="U59" i="1"/>
  <c r="S59" i="1"/>
  <c r="T195" i="1"/>
  <c r="T170" i="1"/>
  <c r="T120" i="1"/>
  <c r="R59" i="1"/>
  <c r="U219" i="15"/>
  <c r="S219" i="15"/>
  <c r="R219" i="15"/>
  <c r="U218" i="15"/>
  <c r="S218" i="15"/>
  <c r="R218" i="15"/>
  <c r="U217" i="15"/>
  <c r="S217" i="15"/>
  <c r="R217" i="15"/>
  <c r="U215" i="15"/>
  <c r="S215" i="15"/>
  <c r="R215" i="15"/>
  <c r="U214" i="15"/>
  <c r="S214" i="15"/>
  <c r="R214" i="15"/>
  <c r="U213" i="15"/>
  <c r="S213" i="15"/>
  <c r="R213" i="15"/>
  <c r="U211" i="15"/>
  <c r="S211" i="15"/>
  <c r="R211" i="15"/>
  <c r="U210" i="15"/>
  <c r="S210" i="15"/>
  <c r="R210" i="15"/>
  <c r="U209" i="15"/>
  <c r="S209" i="15"/>
  <c r="R209" i="15"/>
  <c r="U223" i="15"/>
  <c r="S223" i="15"/>
  <c r="R223" i="15"/>
  <c r="U222" i="15"/>
  <c r="S222" i="15"/>
  <c r="R222" i="15"/>
  <c r="U221" i="15"/>
  <c r="S221" i="15"/>
  <c r="R221" i="15"/>
  <c r="U219" i="16"/>
  <c r="S219" i="16"/>
  <c r="R219" i="16"/>
  <c r="U218" i="16"/>
  <c r="S218" i="16"/>
  <c r="R218" i="16"/>
  <c r="U217" i="16"/>
  <c r="S217" i="16"/>
  <c r="R217" i="16"/>
  <c r="U215" i="16"/>
  <c r="S215" i="16"/>
  <c r="R215" i="16"/>
  <c r="U214" i="16"/>
  <c r="S214" i="16"/>
  <c r="R214" i="16"/>
  <c r="U213" i="16"/>
  <c r="S213" i="16"/>
  <c r="R213" i="16"/>
  <c r="U211" i="16"/>
  <c r="S211" i="16"/>
  <c r="R211" i="16"/>
  <c r="U210" i="16"/>
  <c r="S210" i="16"/>
  <c r="R210" i="16"/>
  <c r="U209" i="16"/>
  <c r="S209" i="16"/>
  <c r="R209" i="16"/>
  <c r="U223" i="16"/>
  <c r="S223" i="16"/>
  <c r="R223" i="16"/>
  <c r="U222" i="16"/>
  <c r="S222" i="16"/>
  <c r="R222" i="16"/>
  <c r="U221" i="16"/>
  <c r="S221" i="16"/>
  <c r="R221" i="16"/>
  <c r="T170" i="16"/>
  <c r="T195" i="16"/>
  <c r="T195" i="15"/>
  <c r="T170" i="15"/>
  <c r="S69" i="15"/>
  <c r="R69" i="15"/>
  <c r="S68" i="15"/>
  <c r="R68" i="15"/>
  <c r="S67" i="15"/>
  <c r="R67" i="15"/>
  <c r="S65" i="15"/>
  <c r="R65" i="15"/>
  <c r="S64" i="15"/>
  <c r="R64" i="15"/>
  <c r="S63" i="15"/>
  <c r="R63" i="15"/>
  <c r="S61" i="15"/>
  <c r="R61" i="15"/>
  <c r="S60" i="15"/>
  <c r="R60" i="15"/>
  <c r="S59" i="15"/>
  <c r="R59" i="15"/>
  <c r="S69" i="16"/>
  <c r="R69" i="16"/>
  <c r="S68" i="16"/>
  <c r="R68" i="16"/>
  <c r="S67" i="16"/>
  <c r="R67" i="16"/>
  <c r="S65" i="16"/>
  <c r="R65" i="16"/>
  <c r="S64" i="16"/>
  <c r="R64" i="16"/>
  <c r="S63" i="16"/>
  <c r="R63" i="16"/>
  <c r="S61" i="16"/>
  <c r="R61" i="16"/>
  <c r="S60" i="16"/>
  <c r="R60" i="16"/>
  <c r="S59" i="16"/>
  <c r="R59" i="16"/>
  <c r="S73" i="15"/>
  <c r="R73" i="15"/>
  <c r="S72" i="15"/>
  <c r="R72" i="15"/>
  <c r="S71" i="15"/>
  <c r="R71" i="15"/>
  <c r="S73" i="16"/>
  <c r="R73" i="16"/>
  <c r="S72" i="16"/>
  <c r="R72" i="16"/>
  <c r="S71" i="16"/>
  <c r="R71" i="16"/>
  <c r="U69" i="15"/>
  <c r="U68" i="15"/>
  <c r="U67" i="15"/>
  <c r="U65" i="15"/>
  <c r="U64" i="15"/>
  <c r="U63" i="15"/>
  <c r="U61" i="15"/>
  <c r="U60" i="15"/>
  <c r="U59" i="15"/>
  <c r="U148" i="15"/>
  <c r="S148" i="15"/>
  <c r="R148" i="15"/>
  <c r="U147" i="15"/>
  <c r="S147" i="15"/>
  <c r="R147" i="15"/>
  <c r="U146" i="15"/>
  <c r="G69" i="15"/>
  <c r="F69" i="15"/>
  <c r="G68" i="15"/>
  <c r="F68" i="15"/>
  <c r="G67" i="15"/>
  <c r="F67" i="15"/>
  <c r="G65" i="15"/>
  <c r="F65" i="15"/>
  <c r="G64" i="15"/>
  <c r="F64" i="15"/>
  <c r="G63" i="15"/>
  <c r="F63" i="15"/>
  <c r="G61" i="15"/>
  <c r="F61" i="15"/>
  <c r="G60" i="15"/>
  <c r="F60" i="15"/>
  <c r="G59" i="15"/>
  <c r="F59" i="15"/>
  <c r="U144" i="16"/>
  <c r="S144" i="16"/>
  <c r="R144" i="16"/>
  <c r="U143" i="16"/>
  <c r="S143" i="16"/>
  <c r="R143" i="16"/>
  <c r="U142" i="16"/>
  <c r="S142" i="16"/>
  <c r="R142" i="16"/>
  <c r="U140" i="16"/>
  <c r="S140" i="16"/>
  <c r="R140" i="16"/>
  <c r="U139" i="16"/>
  <c r="S139" i="16"/>
  <c r="R139" i="16"/>
  <c r="U138" i="16"/>
  <c r="S138" i="16"/>
  <c r="R138" i="16"/>
  <c r="U136" i="16"/>
  <c r="S136" i="16"/>
  <c r="R136" i="16"/>
  <c r="U135" i="16"/>
  <c r="S135" i="16"/>
  <c r="R135" i="16"/>
  <c r="U134" i="16"/>
  <c r="S134" i="16"/>
  <c r="R134" i="16"/>
  <c r="U148" i="16"/>
  <c r="S148" i="16"/>
  <c r="R148" i="16"/>
  <c r="U147" i="16"/>
  <c r="S147" i="16"/>
  <c r="R147" i="16"/>
  <c r="U146" i="16"/>
  <c r="S146" i="16"/>
  <c r="R146" i="16"/>
  <c r="T95" i="16"/>
  <c r="T95" i="15"/>
  <c r="T45" i="15"/>
  <c r="T120" i="15"/>
  <c r="G73" i="15"/>
  <c r="H46" i="15"/>
  <c r="G71" i="15"/>
  <c r="F73" i="15"/>
  <c r="F72" i="15"/>
  <c r="G72" i="15"/>
  <c r="H23" i="15"/>
  <c r="H21" i="15"/>
  <c r="H48" i="15"/>
  <c r="F71" i="15"/>
  <c r="H47" i="15"/>
  <c r="H22" i="15"/>
  <c r="G69" i="16"/>
  <c r="F69" i="16"/>
  <c r="G68" i="16"/>
  <c r="F68" i="16"/>
  <c r="G67" i="16"/>
  <c r="F67" i="16"/>
  <c r="G65" i="16"/>
  <c r="F65" i="16"/>
  <c r="G64" i="16"/>
  <c r="F64" i="16"/>
  <c r="G63" i="16"/>
  <c r="F63" i="16"/>
  <c r="G61" i="16"/>
  <c r="F61" i="16"/>
  <c r="G60" i="16"/>
  <c r="F60" i="16"/>
  <c r="G59" i="16"/>
  <c r="F59" i="16"/>
  <c r="G71" i="16"/>
  <c r="G73" i="16"/>
  <c r="G72" i="16"/>
  <c r="F71" i="16"/>
  <c r="F73" i="16"/>
  <c r="F72" i="16"/>
  <c r="T168" i="24" l="1"/>
  <c r="V75" i="24"/>
  <c r="M103" i="24"/>
  <c r="O65" i="24"/>
  <c r="F68" i="24"/>
  <c r="C72" i="24"/>
  <c r="O70" i="24"/>
  <c r="O75" i="24"/>
  <c r="V43" i="24"/>
  <c r="V46" i="24" s="1"/>
  <c r="T61" i="24"/>
  <c r="O116" i="24"/>
  <c r="T172" i="24"/>
  <c r="R233" i="24"/>
  <c r="W10" i="24"/>
  <c r="W11" i="24"/>
  <c r="W96" i="24"/>
  <c r="U233" i="24"/>
  <c r="U234" i="24" s="1"/>
  <c r="R77" i="24"/>
  <c r="R78" i="24" s="1"/>
  <c r="I14" i="24"/>
  <c r="G64" i="24"/>
  <c r="D68" i="24"/>
  <c r="U68" i="24"/>
  <c r="D72" i="24"/>
  <c r="N72" i="24"/>
  <c r="D76" i="24"/>
  <c r="N76" i="24"/>
  <c r="N104" i="24"/>
  <c r="U104" i="24"/>
  <c r="W99" i="24"/>
  <c r="W127" i="24"/>
  <c r="M142" i="24"/>
  <c r="P142" i="24"/>
  <c r="O144" i="24"/>
  <c r="Q144" i="24" s="1"/>
  <c r="S146" i="24"/>
  <c r="N146" i="24"/>
  <c r="V145" i="24"/>
  <c r="P150" i="24"/>
  <c r="M150" i="24"/>
  <c r="T148" i="24"/>
  <c r="M154" i="24"/>
  <c r="S154" i="24"/>
  <c r="P154" i="24"/>
  <c r="O66" i="24"/>
  <c r="W87" i="24"/>
  <c r="W118" i="24"/>
  <c r="M130" i="24"/>
  <c r="S129" i="24"/>
  <c r="T140" i="24"/>
  <c r="T143" i="24"/>
  <c r="T147" i="24"/>
  <c r="T149" i="24"/>
  <c r="N181" i="24"/>
  <c r="N182" i="24" s="1"/>
  <c r="U181" i="24"/>
  <c r="U182" i="24" s="1"/>
  <c r="D25" i="24"/>
  <c r="D26" i="24" s="1"/>
  <c r="P207" i="24"/>
  <c r="P208" i="24" s="1"/>
  <c r="N77" i="24"/>
  <c r="I67" i="24"/>
  <c r="W43" i="24"/>
  <c r="E73" i="24"/>
  <c r="E74" i="24"/>
  <c r="E75" i="24"/>
  <c r="T62" i="24"/>
  <c r="V62" i="24" s="1"/>
  <c r="T65" i="24"/>
  <c r="V65" i="24" s="1"/>
  <c r="T67" i="24"/>
  <c r="V67" i="24" s="1"/>
  <c r="T70" i="24"/>
  <c r="V70" i="24" s="1"/>
  <c r="T73" i="24"/>
  <c r="V73" i="24" s="1"/>
  <c r="W122" i="24"/>
  <c r="O143" i="24"/>
  <c r="Q143" i="24" s="1"/>
  <c r="O147" i="24"/>
  <c r="O149" i="24"/>
  <c r="Q149" i="24" s="1"/>
  <c r="R208" i="24"/>
  <c r="V46" i="14"/>
  <c r="W46" i="14" s="1"/>
  <c r="V123" i="1"/>
  <c r="V98" i="1"/>
  <c r="W98" i="1" s="1"/>
  <c r="V98" i="14"/>
  <c r="W98" i="14" s="1"/>
  <c r="V123" i="14"/>
  <c r="W123" i="14" s="1"/>
  <c r="V121" i="16"/>
  <c r="V96" i="16"/>
  <c r="V123" i="16"/>
  <c r="W123" i="16" s="1"/>
  <c r="V22" i="16"/>
  <c r="H72" i="24"/>
  <c r="W41" i="24"/>
  <c r="V124" i="24"/>
  <c r="H61" i="24"/>
  <c r="F20" i="19"/>
  <c r="U72" i="19"/>
  <c r="E51" i="24"/>
  <c r="T102" i="24"/>
  <c r="I62" i="24"/>
  <c r="Q147" i="24"/>
  <c r="Q113" i="24"/>
  <c r="I35" i="24"/>
  <c r="Q168" i="24"/>
  <c r="W168" i="24" s="1"/>
  <c r="T206" i="24"/>
  <c r="I18" i="24"/>
  <c r="S130" i="24"/>
  <c r="I49" i="24"/>
  <c r="I17" i="24"/>
  <c r="W35" i="24"/>
  <c r="W37" i="24"/>
  <c r="Q90" i="24"/>
  <c r="W89" i="24"/>
  <c r="R104" i="24"/>
  <c r="T94" i="24"/>
  <c r="S104" i="24"/>
  <c r="W101" i="24"/>
  <c r="R103" i="24"/>
  <c r="T116" i="24"/>
  <c r="W123" i="24"/>
  <c r="R129" i="24"/>
  <c r="W125" i="24"/>
  <c r="O139" i="24"/>
  <c r="Q139" i="24" s="1"/>
  <c r="V140" i="24"/>
  <c r="V143" i="24"/>
  <c r="U146" i="24"/>
  <c r="P146" i="24"/>
  <c r="P155" i="24" s="1"/>
  <c r="N150" i="24"/>
  <c r="U150" i="24"/>
  <c r="O151" i="24"/>
  <c r="V151" i="24"/>
  <c r="R154" i="24"/>
  <c r="O153" i="24"/>
  <c r="Q153" i="24" s="1"/>
  <c r="R181" i="24"/>
  <c r="R182" i="24" s="1"/>
  <c r="N78" i="24"/>
  <c r="H20" i="24"/>
  <c r="I20" i="24" s="1"/>
  <c r="T98" i="24"/>
  <c r="I71" i="24"/>
  <c r="O42" i="24"/>
  <c r="S150" i="24"/>
  <c r="S155" i="24" s="1"/>
  <c r="I48" i="24"/>
  <c r="O90" i="24"/>
  <c r="O145" i="24"/>
  <c r="I47" i="24"/>
  <c r="I10" i="24"/>
  <c r="I16" i="24"/>
  <c r="N25" i="24"/>
  <c r="N26" i="24" s="1"/>
  <c r="U25" i="24"/>
  <c r="U26" i="24" s="1"/>
  <c r="R25" i="24"/>
  <c r="R26" i="24" s="1"/>
  <c r="I24" i="24"/>
  <c r="I75" i="24"/>
  <c r="F51" i="24"/>
  <c r="F52" i="24" s="1"/>
  <c r="P51" i="24"/>
  <c r="P52" i="24" s="1"/>
  <c r="C64" i="24"/>
  <c r="M64" i="24"/>
  <c r="F64" i="24"/>
  <c r="P64" i="24"/>
  <c r="T63" i="24"/>
  <c r="V63" i="24" s="1"/>
  <c r="W63" i="24" s="1"/>
  <c r="P68" i="24"/>
  <c r="C68" i="24"/>
  <c r="S68" i="24"/>
  <c r="O69" i="24"/>
  <c r="S72" i="24"/>
  <c r="F72" i="24"/>
  <c r="P72" i="24"/>
  <c r="O71" i="24"/>
  <c r="T71" i="24"/>
  <c r="V71" i="24" s="1"/>
  <c r="F76" i="24"/>
  <c r="P76" i="24"/>
  <c r="C76" i="24"/>
  <c r="W93" i="24"/>
  <c r="N207" i="24"/>
  <c r="N208" i="24" s="1"/>
  <c r="U207" i="24"/>
  <c r="U208" i="24" s="1"/>
  <c r="N233" i="24"/>
  <c r="N234" i="24" s="1"/>
  <c r="M146" i="24"/>
  <c r="O202" i="24"/>
  <c r="G77" i="24"/>
  <c r="G78" i="24" s="1"/>
  <c r="I36" i="24"/>
  <c r="E63" i="24"/>
  <c r="Q42" i="24"/>
  <c r="C51" i="24"/>
  <c r="C52" i="24" s="1"/>
  <c r="M51" i="24"/>
  <c r="M52" i="24" s="1"/>
  <c r="S51" i="24"/>
  <c r="S52" i="24" s="1"/>
  <c r="H46" i="24"/>
  <c r="I46" i="24" s="1"/>
  <c r="I45" i="24"/>
  <c r="U51" i="24"/>
  <c r="U52" i="24" s="1"/>
  <c r="Q102" i="24"/>
  <c r="T141" i="24"/>
  <c r="T153" i="24"/>
  <c r="V198" i="24"/>
  <c r="V21" i="16"/>
  <c r="U64" i="19"/>
  <c r="Q16" i="24"/>
  <c r="Q66" i="24"/>
  <c r="Q75" i="24"/>
  <c r="W75" i="24" s="1"/>
  <c r="W23" i="24"/>
  <c r="Q98" i="24"/>
  <c r="W14" i="24"/>
  <c r="V16" i="24"/>
  <c r="W201" i="24"/>
  <c r="Q202" i="24"/>
  <c r="W202" i="24" s="1"/>
  <c r="Q67" i="24"/>
  <c r="W67" i="24" s="1"/>
  <c r="W15" i="24"/>
  <c r="W22" i="24"/>
  <c r="Q74" i="24"/>
  <c r="W18" i="24"/>
  <c r="W19" i="24"/>
  <c r="T150" i="24"/>
  <c r="V147" i="24"/>
  <c r="Q151" i="24"/>
  <c r="W152" i="24"/>
  <c r="Q50" i="24"/>
  <c r="W47" i="24"/>
  <c r="Q73" i="24"/>
  <c r="W73" i="24" s="1"/>
  <c r="W21" i="24"/>
  <c r="Q24" i="24"/>
  <c r="W24" i="24" s="1"/>
  <c r="M208" i="24"/>
  <c r="Q227" i="24"/>
  <c r="W227" i="24" s="1"/>
  <c r="V172" i="16"/>
  <c r="U63" i="19"/>
  <c r="U65" i="19"/>
  <c r="U68" i="19"/>
  <c r="U71" i="19"/>
  <c r="W165" i="24"/>
  <c r="H25" i="24"/>
  <c r="E72" i="24"/>
  <c r="T154" i="24"/>
  <c r="E38" i="24"/>
  <c r="E52" i="24" s="1"/>
  <c r="R234" i="24"/>
  <c r="W40" i="24"/>
  <c r="I21" i="24"/>
  <c r="I61" i="24"/>
  <c r="O98" i="24"/>
  <c r="O61" i="24"/>
  <c r="T16" i="24"/>
  <c r="T25" i="24" s="1"/>
  <c r="V148" i="24"/>
  <c r="N103" i="24"/>
  <c r="H66" i="24"/>
  <c r="T124" i="24"/>
  <c r="R130" i="24"/>
  <c r="O148" i="24"/>
  <c r="H73" i="24"/>
  <c r="I73" i="24" s="1"/>
  <c r="W44" i="24"/>
  <c r="W92" i="24"/>
  <c r="W97" i="24"/>
  <c r="W114" i="24"/>
  <c r="P130" i="24"/>
  <c r="V120" i="24"/>
  <c r="V176" i="24"/>
  <c r="V180" i="24"/>
  <c r="P181" i="24"/>
  <c r="P182" i="24" s="1"/>
  <c r="G20" i="19"/>
  <c r="U61" i="19"/>
  <c r="F77" i="24"/>
  <c r="F78" i="24" s="1"/>
  <c r="S208" i="24"/>
  <c r="V98" i="15"/>
  <c r="U59" i="19"/>
  <c r="U67" i="19"/>
  <c r="U69" i="19"/>
  <c r="Q12" i="24"/>
  <c r="I70" i="24"/>
  <c r="T198" i="24"/>
  <c r="T128" i="24"/>
  <c r="O50" i="24"/>
  <c r="I19" i="24"/>
  <c r="V17" i="24"/>
  <c r="V20" i="24" s="1"/>
  <c r="V25" i="24" s="1"/>
  <c r="H65" i="24"/>
  <c r="I44" i="24"/>
  <c r="O24" i="24"/>
  <c r="I13" i="24"/>
  <c r="T202" i="24"/>
  <c r="T176" i="24"/>
  <c r="V91" i="24"/>
  <c r="V94" i="24" s="1"/>
  <c r="S64" i="24"/>
  <c r="O180" i="24"/>
  <c r="T180" i="24"/>
  <c r="P156" i="24"/>
  <c r="M72" i="24"/>
  <c r="M77" i="24" s="1"/>
  <c r="M78" i="24" s="1"/>
  <c r="V113" i="24"/>
  <c r="W113" i="24" s="1"/>
  <c r="U130" i="24"/>
  <c r="N142" i="24"/>
  <c r="U142" i="24"/>
  <c r="V141" i="24"/>
  <c r="W141" i="24" s="1"/>
  <c r="V149" i="24"/>
  <c r="N154" i="24"/>
  <c r="N155" i="24" s="1"/>
  <c r="U154" i="24"/>
  <c r="V153" i="24"/>
  <c r="R45" i="19"/>
  <c r="V196" i="14"/>
  <c r="V206" i="24"/>
  <c r="U60" i="19"/>
  <c r="U73" i="19"/>
  <c r="Q180" i="24"/>
  <c r="W180" i="24" s="1"/>
  <c r="T69" i="24"/>
  <c r="T72" i="24" s="1"/>
  <c r="V202" i="24"/>
  <c r="V169" i="24"/>
  <c r="V172" i="24" s="1"/>
  <c r="V181" i="24" s="1"/>
  <c r="O194" i="24"/>
  <c r="O168" i="24"/>
  <c r="O120" i="24"/>
  <c r="O102" i="24"/>
  <c r="U45" i="19"/>
  <c r="E66" i="24"/>
  <c r="O20" i="24"/>
  <c r="I23" i="24"/>
  <c r="I42" i="24"/>
  <c r="D64" i="24"/>
  <c r="O62" i="24"/>
  <c r="T66" i="24"/>
  <c r="O67" i="24"/>
  <c r="O68" i="24" s="1"/>
  <c r="U72" i="24"/>
  <c r="U77" i="24" s="1"/>
  <c r="U78" i="24" s="1"/>
  <c r="T74" i="24"/>
  <c r="P129" i="24"/>
  <c r="S45" i="19"/>
  <c r="W197" i="24"/>
  <c r="Q198" i="24"/>
  <c r="S220" i="24"/>
  <c r="T218" i="24"/>
  <c r="O221" i="24"/>
  <c r="M224" i="24"/>
  <c r="S224" i="24"/>
  <c r="T221" i="24"/>
  <c r="P234" i="24"/>
  <c r="M228" i="24"/>
  <c r="O226" i="24"/>
  <c r="Q226" i="24" s="1"/>
  <c r="W226" i="24" s="1"/>
  <c r="S228" i="24"/>
  <c r="T226" i="24"/>
  <c r="V226" i="24" s="1"/>
  <c r="V228" i="24" s="1"/>
  <c r="O229" i="24"/>
  <c r="M232" i="24"/>
  <c r="T229" i="24"/>
  <c r="S232" i="24"/>
  <c r="Q116" i="24"/>
  <c r="M155" i="24"/>
  <c r="M156" i="24"/>
  <c r="Q140" i="24"/>
  <c r="Q65" i="24"/>
  <c r="W13" i="24"/>
  <c r="I37" i="24"/>
  <c r="H63" i="24"/>
  <c r="H38" i="24"/>
  <c r="V39" i="24"/>
  <c r="T42" i="24"/>
  <c r="Q45" i="24"/>
  <c r="O46" i="24"/>
  <c r="O51" i="24" s="1"/>
  <c r="V48" i="24"/>
  <c r="V50" i="24" s="1"/>
  <c r="T50" i="24"/>
  <c r="V88" i="24"/>
  <c r="W88" i="24" s="1"/>
  <c r="T90" i="24"/>
  <c r="T104" i="24" s="1"/>
  <c r="P103" i="24"/>
  <c r="P104" i="24"/>
  <c r="Q120" i="24"/>
  <c r="W117" i="24"/>
  <c r="Q121" i="24"/>
  <c r="O124" i="24"/>
  <c r="W126" i="24"/>
  <c r="Q128" i="24"/>
  <c r="Q170" i="24"/>
  <c r="O172" i="24"/>
  <c r="E64" i="24"/>
  <c r="Q225" i="24"/>
  <c r="E25" i="24"/>
  <c r="Q145" i="24"/>
  <c r="W145" i="24" s="1"/>
  <c r="O146" i="24"/>
  <c r="V98" i="24"/>
  <c r="V61" i="24"/>
  <c r="V64" i="24" s="1"/>
  <c r="O76" i="24"/>
  <c r="Q69" i="24"/>
  <c r="W17" i="24"/>
  <c r="Q20" i="24"/>
  <c r="Q217" i="24"/>
  <c r="V102" i="24"/>
  <c r="W102" i="24" s="1"/>
  <c r="O218" i="24"/>
  <c r="H12" i="24"/>
  <c r="I12" i="24" s="1"/>
  <c r="I9" i="24"/>
  <c r="Q36" i="24"/>
  <c r="O38" i="24"/>
  <c r="R142" i="24"/>
  <c r="T139" i="24"/>
  <c r="R146" i="24"/>
  <c r="R155" i="24" s="1"/>
  <c r="T144" i="24"/>
  <c r="V168" i="24"/>
  <c r="M181" i="24"/>
  <c r="M182" i="24" s="1"/>
  <c r="S181" i="24"/>
  <c r="S182" i="24" s="1"/>
  <c r="Q194" i="24"/>
  <c r="W194" i="24" s="1"/>
  <c r="V192" i="24"/>
  <c r="V194" i="24" s="1"/>
  <c r="T194" i="24"/>
  <c r="Q230" i="24"/>
  <c r="W230" i="24" s="1"/>
  <c r="Q219" i="24"/>
  <c r="W219" i="24" s="1"/>
  <c r="Q70" i="24"/>
  <c r="W70" i="24" s="1"/>
  <c r="H50" i="24"/>
  <c r="H74" i="24"/>
  <c r="H76" i="24" s="1"/>
  <c r="Q91" i="24"/>
  <c r="O94" i="24"/>
  <c r="W100" i="24"/>
  <c r="W119" i="24"/>
  <c r="O128" i="24"/>
  <c r="Q174" i="24"/>
  <c r="O176" i="24"/>
  <c r="Q204" i="24"/>
  <c r="O206" i="24"/>
  <c r="Q222" i="24"/>
  <c r="W222" i="24" s="1"/>
  <c r="P77" i="24"/>
  <c r="P78" i="24" s="1"/>
  <c r="V9" i="24"/>
  <c r="T12" i="24"/>
  <c r="Q46" i="24"/>
  <c r="D51" i="24"/>
  <c r="D52" i="24" s="1"/>
  <c r="N51" i="24"/>
  <c r="N52" i="24" s="1"/>
  <c r="W49" i="24"/>
  <c r="W115" i="24"/>
  <c r="V128" i="24"/>
  <c r="H59" i="16"/>
  <c r="I59" i="16" s="1"/>
  <c r="W23" i="14"/>
  <c r="T71" i="15"/>
  <c r="W198" i="14"/>
  <c r="I65" i="1"/>
  <c r="A24" i="14"/>
  <c r="I48" i="14"/>
  <c r="S100" i="14"/>
  <c r="I48" i="16"/>
  <c r="V172" i="15"/>
  <c r="V172" i="1"/>
  <c r="V97" i="14"/>
  <c r="V47" i="14"/>
  <c r="V22" i="14"/>
  <c r="T24" i="14"/>
  <c r="V47" i="1"/>
  <c r="I22" i="14"/>
  <c r="V122" i="15"/>
  <c r="V47" i="15"/>
  <c r="V22" i="15"/>
  <c r="V122" i="16"/>
  <c r="V97" i="16"/>
  <c r="V47" i="16"/>
  <c r="T72" i="16"/>
  <c r="I22" i="16"/>
  <c r="H72" i="16"/>
  <c r="A24" i="16"/>
  <c r="W197" i="16"/>
  <c r="W172" i="15"/>
  <c r="W172" i="1"/>
  <c r="W97" i="15"/>
  <c r="H63" i="16"/>
  <c r="I63" i="16" s="1"/>
  <c r="H63" i="14"/>
  <c r="I63" i="14" s="1"/>
  <c r="V122" i="1"/>
  <c r="T147" i="14"/>
  <c r="H69" i="14"/>
  <c r="T219" i="16"/>
  <c r="V219" i="16" s="1"/>
  <c r="T209" i="15"/>
  <c r="T214" i="15"/>
  <c r="A72" i="1"/>
  <c r="T73" i="1"/>
  <c r="V73" i="1" s="1"/>
  <c r="V197" i="14"/>
  <c r="W197" i="14" s="1"/>
  <c r="V95" i="16"/>
  <c r="T99" i="1"/>
  <c r="I23" i="16"/>
  <c r="I47" i="14"/>
  <c r="A67" i="15"/>
  <c r="T211" i="14"/>
  <c r="V211" i="14" s="1"/>
  <c r="V95" i="15"/>
  <c r="I47" i="16"/>
  <c r="H60" i="14"/>
  <c r="T140" i="16"/>
  <c r="V140" i="16" s="1"/>
  <c r="A68" i="1"/>
  <c r="V21" i="14"/>
  <c r="A72" i="15"/>
  <c r="H73" i="15"/>
  <c r="V121" i="15"/>
  <c r="V197" i="16"/>
  <c r="W213" i="1"/>
  <c r="W223" i="1"/>
  <c r="H63" i="15"/>
  <c r="H66" i="15" s="1"/>
  <c r="V162" i="1"/>
  <c r="I46" i="15"/>
  <c r="S220" i="15"/>
  <c r="H59" i="15"/>
  <c r="R62" i="16"/>
  <c r="T72" i="1"/>
  <c r="U66" i="16"/>
  <c r="A68" i="14"/>
  <c r="V172" i="14"/>
  <c r="W172" i="14" s="1"/>
  <c r="I23" i="14"/>
  <c r="T72" i="14"/>
  <c r="A67" i="14"/>
  <c r="V98" i="16"/>
  <c r="W98" i="16" s="1"/>
  <c r="I46" i="1"/>
  <c r="I48" i="15"/>
  <c r="A49" i="16"/>
  <c r="G66" i="16"/>
  <c r="V197" i="15"/>
  <c r="T124" i="1"/>
  <c r="I21" i="16"/>
  <c r="T199" i="16"/>
  <c r="V170" i="1"/>
  <c r="I47" i="15"/>
  <c r="T223" i="15"/>
  <c r="V223" i="15" s="1"/>
  <c r="H72" i="14"/>
  <c r="T61" i="14"/>
  <c r="V61" i="14" s="1"/>
  <c r="A64" i="14"/>
  <c r="A69" i="14"/>
  <c r="W48" i="16"/>
  <c r="W48" i="14"/>
  <c r="T73" i="14"/>
  <c r="V73" i="14" s="1"/>
  <c r="F50" i="16"/>
  <c r="T144" i="16"/>
  <c r="V144" i="16" s="1"/>
  <c r="U137" i="16"/>
  <c r="A45" i="16"/>
  <c r="A45" i="1"/>
  <c r="V122" i="14"/>
  <c r="T174" i="14"/>
  <c r="T175" i="14" s="1"/>
  <c r="H49" i="16"/>
  <c r="T124" i="16"/>
  <c r="I22" i="15"/>
  <c r="W48" i="15"/>
  <c r="A73" i="16"/>
  <c r="A64" i="16"/>
  <c r="R145" i="16"/>
  <c r="A68" i="15"/>
  <c r="T221" i="15"/>
  <c r="U216" i="14"/>
  <c r="I47" i="1"/>
  <c r="I48" i="1"/>
  <c r="T24" i="15"/>
  <c r="T25" i="15" s="1"/>
  <c r="T24" i="16"/>
  <c r="T25" i="16" s="1"/>
  <c r="I23" i="15"/>
  <c r="W23" i="16"/>
  <c r="W198" i="15"/>
  <c r="R125" i="1"/>
  <c r="F66" i="16"/>
  <c r="H72" i="15"/>
  <c r="T146" i="16"/>
  <c r="I21" i="15"/>
  <c r="V96" i="15"/>
  <c r="T209" i="16"/>
  <c r="V209" i="16" s="1"/>
  <c r="T223" i="1"/>
  <c r="V223" i="1" s="1"/>
  <c r="T65" i="1"/>
  <c r="V65" i="1" s="1"/>
  <c r="A73" i="1"/>
  <c r="T174" i="15"/>
  <c r="T174" i="16"/>
  <c r="W23" i="15"/>
  <c r="W173" i="14"/>
  <c r="H73" i="14"/>
  <c r="T199" i="14"/>
  <c r="S224" i="14"/>
  <c r="V171" i="14"/>
  <c r="U74" i="14"/>
  <c r="V196" i="16"/>
  <c r="V171" i="16"/>
  <c r="T99" i="16"/>
  <c r="T124" i="14"/>
  <c r="U149" i="14"/>
  <c r="T99" i="14"/>
  <c r="V96" i="14"/>
  <c r="T49" i="14"/>
  <c r="T50" i="14" s="1"/>
  <c r="T49" i="16"/>
  <c r="V46" i="16"/>
  <c r="S74" i="16"/>
  <c r="G74" i="16"/>
  <c r="H24" i="16"/>
  <c r="H49" i="14"/>
  <c r="I46" i="14"/>
  <c r="H71" i="14"/>
  <c r="F74" i="14"/>
  <c r="U224" i="1"/>
  <c r="T221" i="1"/>
  <c r="V121" i="1"/>
  <c r="T49" i="1"/>
  <c r="V46" i="1"/>
  <c r="T199" i="15"/>
  <c r="V196" i="15"/>
  <c r="V171" i="15"/>
  <c r="T124" i="15"/>
  <c r="T49" i="15"/>
  <c r="T50" i="15" s="1"/>
  <c r="A71" i="15"/>
  <c r="H49" i="15"/>
  <c r="A24" i="15"/>
  <c r="H24" i="15"/>
  <c r="R143" i="19"/>
  <c r="T223" i="16"/>
  <c r="V223" i="16" s="1"/>
  <c r="W223" i="16" s="1"/>
  <c r="R224" i="16"/>
  <c r="U175" i="14"/>
  <c r="T223" i="14"/>
  <c r="V223" i="14" s="1"/>
  <c r="R219" i="19"/>
  <c r="T209" i="1"/>
  <c r="V209" i="1" s="1"/>
  <c r="T214" i="1"/>
  <c r="V214" i="1" s="1"/>
  <c r="S224" i="1"/>
  <c r="W217" i="1"/>
  <c r="W222" i="1"/>
  <c r="H20" i="15"/>
  <c r="U219" i="19"/>
  <c r="R224" i="1"/>
  <c r="H68" i="14"/>
  <c r="R149" i="14"/>
  <c r="S71" i="19"/>
  <c r="A20" i="16"/>
  <c r="T139" i="16"/>
  <c r="V139" i="16" s="1"/>
  <c r="T146" i="1"/>
  <c r="R145" i="15"/>
  <c r="R74" i="16"/>
  <c r="F74" i="16"/>
  <c r="A73" i="14"/>
  <c r="H20" i="14"/>
  <c r="A20" i="14"/>
  <c r="V165" i="20"/>
  <c r="I45" i="16"/>
  <c r="H20" i="16"/>
  <c r="S135" i="20"/>
  <c r="T63" i="1"/>
  <c r="V63" i="1" s="1"/>
  <c r="R66" i="1"/>
  <c r="S70" i="1"/>
  <c r="G74" i="14"/>
  <c r="T63" i="15"/>
  <c r="V63" i="15" s="1"/>
  <c r="R66" i="16"/>
  <c r="T69" i="1"/>
  <c r="V69" i="1" s="1"/>
  <c r="A71" i="1"/>
  <c r="A67" i="1"/>
  <c r="A69" i="1"/>
  <c r="S74" i="1"/>
  <c r="A65" i="16"/>
  <c r="A68" i="16"/>
  <c r="R73" i="19"/>
  <c r="R70" i="1"/>
  <c r="T63" i="14"/>
  <c r="V63" i="14" s="1"/>
  <c r="H69" i="16"/>
  <c r="I69" i="16" s="1"/>
  <c r="S212" i="16"/>
  <c r="U216" i="16"/>
  <c r="T217" i="16"/>
  <c r="V217" i="16" s="1"/>
  <c r="U220" i="16"/>
  <c r="U212" i="16"/>
  <c r="S216" i="16"/>
  <c r="T218" i="16"/>
  <c r="V218" i="16" s="1"/>
  <c r="T143" i="16"/>
  <c r="V143" i="16" s="1"/>
  <c r="R141" i="16"/>
  <c r="S66" i="16"/>
  <c r="U70" i="16"/>
  <c r="T60" i="16"/>
  <c r="V60" i="16" s="1"/>
  <c r="T64" i="16"/>
  <c r="V64" i="16" s="1"/>
  <c r="T67" i="16"/>
  <c r="V67" i="16" s="1"/>
  <c r="S70" i="16"/>
  <c r="H64" i="16"/>
  <c r="I65" i="16"/>
  <c r="A60" i="16"/>
  <c r="G70" i="16"/>
  <c r="A67" i="16"/>
  <c r="A69" i="16"/>
  <c r="R212" i="15"/>
  <c r="T65" i="15"/>
  <c r="V65" i="15" s="1"/>
  <c r="T59" i="15"/>
  <c r="V59" i="15" s="1"/>
  <c r="T67" i="15"/>
  <c r="V67" i="15" s="1"/>
  <c r="W67" i="15" s="1"/>
  <c r="R70" i="15"/>
  <c r="T61" i="15"/>
  <c r="V61" i="15" s="1"/>
  <c r="H45" i="15"/>
  <c r="F70" i="15"/>
  <c r="H61" i="15"/>
  <c r="I61" i="15" s="1"/>
  <c r="T217" i="14"/>
  <c r="V217" i="14" s="1"/>
  <c r="R212" i="14"/>
  <c r="U137" i="14"/>
  <c r="S137" i="14"/>
  <c r="T140" i="14"/>
  <c r="V140" i="14" s="1"/>
  <c r="R62" i="14"/>
  <c r="H45" i="14"/>
  <c r="H59" i="14"/>
  <c r="A63" i="14"/>
  <c r="V195" i="1"/>
  <c r="T215" i="1"/>
  <c r="V215" i="1" s="1"/>
  <c r="W210" i="1"/>
  <c r="S220" i="1"/>
  <c r="W219" i="1"/>
  <c r="W214" i="1"/>
  <c r="U216" i="1"/>
  <c r="U220" i="1"/>
  <c r="T144" i="1"/>
  <c r="T135" i="1"/>
  <c r="V135" i="1" s="1"/>
  <c r="U137" i="1"/>
  <c r="R145" i="1"/>
  <c r="T143" i="1"/>
  <c r="V143" i="1" s="1"/>
  <c r="T142" i="1"/>
  <c r="T138" i="1"/>
  <c r="V138" i="1" s="1"/>
  <c r="U74" i="1"/>
  <c r="W48" i="1"/>
  <c r="T67" i="1"/>
  <c r="V67" i="1" s="1"/>
  <c r="A60" i="1"/>
  <c r="A65" i="1"/>
  <c r="A61" i="1"/>
  <c r="V119" i="20"/>
  <c r="V44" i="20"/>
  <c r="W44" i="20" s="1"/>
  <c r="R61" i="19"/>
  <c r="R139" i="20"/>
  <c r="V90" i="20"/>
  <c r="R142" i="20"/>
  <c r="U136" i="20"/>
  <c r="A47" i="20"/>
  <c r="S144" i="20"/>
  <c r="S134" i="20"/>
  <c r="V185" i="20"/>
  <c r="R143" i="20"/>
  <c r="R213" i="20"/>
  <c r="U136" i="19"/>
  <c r="R65" i="19"/>
  <c r="R68" i="19"/>
  <c r="V109" i="20"/>
  <c r="V161" i="20"/>
  <c r="V15" i="20"/>
  <c r="W15" i="20" s="1"/>
  <c r="U138" i="20"/>
  <c r="V36" i="20"/>
  <c r="W36" i="20" s="1"/>
  <c r="V114" i="20"/>
  <c r="R69" i="19"/>
  <c r="V117" i="20"/>
  <c r="S213" i="19"/>
  <c r="S215" i="19"/>
  <c r="U221" i="20"/>
  <c r="A35" i="20"/>
  <c r="H40" i="20"/>
  <c r="U147" i="20"/>
  <c r="V172" i="20"/>
  <c r="U217" i="20"/>
  <c r="R63" i="19"/>
  <c r="V38" i="20"/>
  <c r="W38" i="20" s="1"/>
  <c r="H21" i="20"/>
  <c r="A21" i="20"/>
  <c r="S73" i="19"/>
  <c r="R72" i="19"/>
  <c r="S59" i="19"/>
  <c r="R221" i="20"/>
  <c r="S222" i="20"/>
  <c r="V23" i="20"/>
  <c r="W23" i="20" s="1"/>
  <c r="G71" i="20"/>
  <c r="V18" i="20"/>
  <c r="W18" i="20" s="1"/>
  <c r="G68" i="20"/>
  <c r="S146" i="20"/>
  <c r="R209" i="20"/>
  <c r="R217" i="20"/>
  <c r="A23" i="20"/>
  <c r="H19" i="20"/>
  <c r="R144" i="20"/>
  <c r="A42" i="20"/>
  <c r="H44" i="20"/>
  <c r="V189" i="20"/>
  <c r="V173" i="20"/>
  <c r="R146" i="20"/>
  <c r="V192" i="20"/>
  <c r="F59" i="20"/>
  <c r="R174" i="20"/>
  <c r="S223" i="20"/>
  <c r="R60" i="19"/>
  <c r="S148" i="20"/>
  <c r="V11" i="20"/>
  <c r="W11" i="20" s="1"/>
  <c r="F73" i="20"/>
  <c r="V84" i="20"/>
  <c r="V110" i="20"/>
  <c r="R134" i="20"/>
  <c r="U135" i="20"/>
  <c r="U140" i="20"/>
  <c r="V163" i="20"/>
  <c r="U219" i="20"/>
  <c r="R213" i="19"/>
  <c r="V194" i="19"/>
  <c r="S135" i="19"/>
  <c r="R139" i="19"/>
  <c r="S214" i="20"/>
  <c r="H48" i="20"/>
  <c r="I48" i="20" s="1"/>
  <c r="V197" i="20"/>
  <c r="U124" i="20"/>
  <c r="S136" i="20"/>
  <c r="U213" i="20"/>
  <c r="R215" i="20"/>
  <c r="A44" i="20"/>
  <c r="F49" i="20"/>
  <c r="F71" i="20"/>
  <c r="G64" i="20"/>
  <c r="U146" i="20"/>
  <c r="V168" i="20"/>
  <c r="V194" i="20"/>
  <c r="S136" i="19"/>
  <c r="V23" i="19"/>
  <c r="H34" i="20"/>
  <c r="H42" i="20"/>
  <c r="R71" i="19"/>
  <c r="S72" i="19"/>
  <c r="F67" i="20"/>
  <c r="U134" i="20"/>
  <c r="R140" i="20"/>
  <c r="U142" i="20"/>
  <c r="U144" i="20"/>
  <c r="V190" i="20"/>
  <c r="S211" i="20"/>
  <c r="S218" i="20"/>
  <c r="A19" i="20"/>
  <c r="A43" i="20"/>
  <c r="S138" i="20"/>
  <c r="S147" i="19"/>
  <c r="V47" i="20"/>
  <c r="W47" i="20" s="1"/>
  <c r="R147" i="19"/>
  <c r="V197" i="19"/>
  <c r="A48" i="19"/>
  <c r="H14" i="20"/>
  <c r="S61" i="19"/>
  <c r="S65" i="19"/>
  <c r="S69" i="19"/>
  <c r="R147" i="20"/>
  <c r="V188" i="20"/>
  <c r="R222" i="20"/>
  <c r="S210" i="20"/>
  <c r="S215" i="20"/>
  <c r="U218" i="20"/>
  <c r="A48" i="20"/>
  <c r="G24" i="20"/>
  <c r="G49" i="20"/>
  <c r="S99" i="20"/>
  <c r="S124" i="20"/>
  <c r="V173" i="19"/>
  <c r="W173" i="19" s="1"/>
  <c r="V14" i="20"/>
  <c r="W14" i="20" s="1"/>
  <c r="V35" i="20"/>
  <c r="W35" i="20" s="1"/>
  <c r="F69" i="20"/>
  <c r="S147" i="20"/>
  <c r="R135" i="20"/>
  <c r="R138" i="20"/>
  <c r="R223" i="20"/>
  <c r="S209" i="20"/>
  <c r="S213" i="20"/>
  <c r="U215" i="20"/>
  <c r="S210" i="19"/>
  <c r="A39" i="20"/>
  <c r="V198" i="20"/>
  <c r="W198" i="20" s="1"/>
  <c r="R124" i="20"/>
  <c r="T219" i="15"/>
  <c r="T69" i="15"/>
  <c r="V69" i="15" s="1"/>
  <c r="W69" i="15" s="1"/>
  <c r="A69" i="15"/>
  <c r="R219" i="20"/>
  <c r="T218" i="15"/>
  <c r="V170" i="15"/>
  <c r="H68" i="15"/>
  <c r="I68" i="15" s="1"/>
  <c r="V195" i="14"/>
  <c r="T195" i="14"/>
  <c r="U220" i="14"/>
  <c r="V170" i="14"/>
  <c r="V45" i="14"/>
  <c r="T68" i="14"/>
  <c r="V68" i="14" s="1"/>
  <c r="U70" i="14"/>
  <c r="A45" i="14"/>
  <c r="G70" i="14"/>
  <c r="V43" i="20"/>
  <c r="W43" i="20" s="1"/>
  <c r="H43" i="20"/>
  <c r="F68" i="20"/>
  <c r="S142" i="20"/>
  <c r="R67" i="19"/>
  <c r="S67" i="19"/>
  <c r="S200" i="15"/>
  <c r="V117" i="19"/>
  <c r="A45" i="15"/>
  <c r="A20" i="15"/>
  <c r="U142" i="19"/>
  <c r="U145" i="14"/>
  <c r="V95" i="14"/>
  <c r="T142" i="14"/>
  <c r="V142" i="14" s="1"/>
  <c r="S145" i="14"/>
  <c r="S216" i="14"/>
  <c r="U140" i="19"/>
  <c r="A65" i="14"/>
  <c r="A65" i="15"/>
  <c r="I65" i="15"/>
  <c r="V39" i="20"/>
  <c r="W39" i="20" s="1"/>
  <c r="S64" i="19"/>
  <c r="G65" i="20"/>
  <c r="A40" i="20"/>
  <c r="U213" i="19"/>
  <c r="V191" i="1"/>
  <c r="R200" i="1"/>
  <c r="R211" i="20"/>
  <c r="U66" i="1"/>
  <c r="A64" i="1"/>
  <c r="H39" i="20"/>
  <c r="A36" i="20"/>
  <c r="H11" i="20"/>
  <c r="F66" i="15"/>
  <c r="A64" i="15"/>
  <c r="U141" i="14"/>
  <c r="R50" i="14"/>
  <c r="G66" i="14"/>
  <c r="H64" i="14"/>
  <c r="V114" i="19"/>
  <c r="S139" i="20"/>
  <c r="R136" i="20"/>
  <c r="S63" i="19"/>
  <c r="S100" i="15"/>
  <c r="T213" i="14"/>
  <c r="V213" i="14" s="1"/>
  <c r="S66" i="14"/>
  <c r="U62" i="15"/>
  <c r="S216" i="15"/>
  <c r="R125" i="15"/>
  <c r="S66" i="15"/>
  <c r="R66" i="15"/>
  <c r="G25" i="15"/>
  <c r="A61" i="15"/>
  <c r="U138" i="19"/>
  <c r="H36" i="20"/>
  <c r="G61" i="20"/>
  <c r="A11" i="20"/>
  <c r="F61" i="20"/>
  <c r="A60" i="14"/>
  <c r="A59" i="14"/>
  <c r="T60" i="14"/>
  <c r="V60" i="14" s="1"/>
  <c r="T134" i="14"/>
  <c r="T210" i="14"/>
  <c r="V210" i="14" s="1"/>
  <c r="U212" i="14"/>
  <c r="T134" i="16"/>
  <c r="T59" i="16"/>
  <c r="V161" i="19"/>
  <c r="S50" i="14"/>
  <c r="S62" i="14"/>
  <c r="H61" i="14"/>
  <c r="R212" i="16"/>
  <c r="S175" i="16"/>
  <c r="T135" i="16"/>
  <c r="R100" i="16"/>
  <c r="H60" i="16"/>
  <c r="A61" i="16"/>
  <c r="F62" i="16"/>
  <c r="S212" i="1"/>
  <c r="R137" i="1"/>
  <c r="T59" i="1"/>
  <c r="V59" i="1" s="1"/>
  <c r="U62" i="1"/>
  <c r="S62" i="1"/>
  <c r="F60" i="20"/>
  <c r="A59" i="1"/>
  <c r="H48" i="19"/>
  <c r="I48" i="19" s="1"/>
  <c r="S211" i="19"/>
  <c r="F73" i="19"/>
  <c r="U218" i="19"/>
  <c r="U212" i="15"/>
  <c r="T210" i="15"/>
  <c r="R62" i="15"/>
  <c r="H60" i="15"/>
  <c r="S209" i="19"/>
  <c r="V159" i="19"/>
  <c r="V34" i="20"/>
  <c r="W34" i="20" s="1"/>
  <c r="S60" i="19"/>
  <c r="G59" i="20"/>
  <c r="A34" i="20"/>
  <c r="V47" i="19"/>
  <c r="W47" i="19" s="1"/>
  <c r="R174" i="19"/>
  <c r="S142" i="19"/>
  <c r="U147" i="19"/>
  <c r="R221" i="19"/>
  <c r="U49" i="19"/>
  <c r="R223" i="19"/>
  <c r="U24" i="19"/>
  <c r="U25" i="15"/>
  <c r="A59" i="15"/>
  <c r="G62" i="15"/>
  <c r="U200" i="1"/>
  <c r="U210" i="20"/>
  <c r="U211" i="20"/>
  <c r="U200" i="14"/>
  <c r="U210" i="19"/>
  <c r="U211" i="19"/>
  <c r="U212" i="1"/>
  <c r="U216" i="15"/>
  <c r="V195" i="16"/>
  <c r="U200" i="16"/>
  <c r="U220" i="15"/>
  <c r="V195" i="15"/>
  <c r="U200" i="15"/>
  <c r="U224" i="14"/>
  <c r="U224" i="16"/>
  <c r="U224" i="15"/>
  <c r="T222" i="16"/>
  <c r="T222" i="14"/>
  <c r="V196" i="1"/>
  <c r="R224" i="15"/>
  <c r="T222" i="1"/>
  <c r="S218" i="19"/>
  <c r="T217" i="15"/>
  <c r="R220" i="16"/>
  <c r="S220" i="14"/>
  <c r="S200" i="1"/>
  <c r="R200" i="16"/>
  <c r="R200" i="14"/>
  <c r="T218" i="1"/>
  <c r="V218" i="1" s="1"/>
  <c r="T217" i="1"/>
  <c r="V217" i="1" s="1"/>
  <c r="T219" i="1"/>
  <c r="V219" i="1" s="1"/>
  <c r="S200" i="16"/>
  <c r="S200" i="14"/>
  <c r="T215" i="16"/>
  <c r="V215" i="16" s="1"/>
  <c r="R216" i="14"/>
  <c r="R200" i="15"/>
  <c r="S216" i="1"/>
  <c r="V186" i="19"/>
  <c r="V187" i="1"/>
  <c r="T211" i="16"/>
  <c r="V211" i="16" s="1"/>
  <c r="V186" i="20"/>
  <c r="S212" i="15"/>
  <c r="S212" i="14"/>
  <c r="W196" i="1"/>
  <c r="W192" i="1"/>
  <c r="W191" i="1"/>
  <c r="W188" i="1"/>
  <c r="W215" i="1"/>
  <c r="W184" i="1"/>
  <c r="U209" i="19"/>
  <c r="U209" i="20"/>
  <c r="U214" i="19"/>
  <c r="U214" i="20"/>
  <c r="U217" i="19"/>
  <c r="U175" i="15"/>
  <c r="U175" i="16"/>
  <c r="U175" i="1"/>
  <c r="U223" i="19"/>
  <c r="U222" i="19"/>
  <c r="U223" i="20"/>
  <c r="U174" i="20"/>
  <c r="U222" i="20"/>
  <c r="T222" i="15"/>
  <c r="S224" i="15"/>
  <c r="T174" i="1"/>
  <c r="V171" i="1"/>
  <c r="S224" i="16"/>
  <c r="T221" i="16"/>
  <c r="R224" i="14"/>
  <c r="T221" i="14"/>
  <c r="S221" i="20"/>
  <c r="S174" i="20"/>
  <c r="V173" i="1"/>
  <c r="V168" i="19"/>
  <c r="R175" i="14"/>
  <c r="R220" i="15"/>
  <c r="S219" i="20"/>
  <c r="R220" i="1"/>
  <c r="T218" i="14"/>
  <c r="V218" i="14" s="1"/>
  <c r="T219" i="14"/>
  <c r="V219" i="14" s="1"/>
  <c r="R175" i="15"/>
  <c r="S217" i="20"/>
  <c r="R220" i="14"/>
  <c r="S220" i="16"/>
  <c r="R218" i="20"/>
  <c r="R214" i="20"/>
  <c r="V164" i="1"/>
  <c r="V166" i="1" s="1"/>
  <c r="R216" i="16"/>
  <c r="T213" i="16"/>
  <c r="T214" i="16"/>
  <c r="V214" i="16" s="1"/>
  <c r="R216" i="15"/>
  <c r="T215" i="15"/>
  <c r="R216" i="1"/>
  <c r="T213" i="1"/>
  <c r="T215" i="14"/>
  <c r="V215" i="14" s="1"/>
  <c r="S175" i="1"/>
  <c r="S175" i="15"/>
  <c r="S175" i="14"/>
  <c r="T213" i="15"/>
  <c r="T214" i="14"/>
  <c r="T210" i="16"/>
  <c r="V210" i="16" s="1"/>
  <c r="R211" i="19"/>
  <c r="T211" i="1"/>
  <c r="V211" i="1" s="1"/>
  <c r="R212" i="1"/>
  <c r="T211" i="15"/>
  <c r="V160" i="20"/>
  <c r="R210" i="20"/>
  <c r="T210" i="1"/>
  <c r="R175" i="16"/>
  <c r="R175" i="1"/>
  <c r="T209" i="14"/>
  <c r="W174" i="15"/>
  <c r="W173" i="16"/>
  <c r="W173" i="15"/>
  <c r="W167" i="1"/>
  <c r="W166" i="1"/>
  <c r="W163" i="1"/>
  <c r="U143" i="19"/>
  <c r="V120" i="15"/>
  <c r="U145" i="16"/>
  <c r="U145" i="1"/>
  <c r="U125" i="1"/>
  <c r="V120" i="14"/>
  <c r="V120" i="1"/>
  <c r="U125" i="16"/>
  <c r="U125" i="15"/>
  <c r="U139" i="20"/>
  <c r="U141" i="16"/>
  <c r="U125" i="14"/>
  <c r="U141" i="1"/>
  <c r="V123" i="15"/>
  <c r="S149" i="1"/>
  <c r="V121" i="14"/>
  <c r="S149" i="16"/>
  <c r="T146" i="14"/>
  <c r="T142" i="16"/>
  <c r="S145" i="15"/>
  <c r="S145" i="16"/>
  <c r="S143" i="20"/>
  <c r="T144" i="14"/>
  <c r="R145" i="14"/>
  <c r="S125" i="1"/>
  <c r="S145" i="1"/>
  <c r="V120" i="16"/>
  <c r="R125" i="16"/>
  <c r="T120" i="16"/>
  <c r="S125" i="14"/>
  <c r="T138" i="16"/>
  <c r="S141" i="1"/>
  <c r="R141" i="14"/>
  <c r="T139" i="14"/>
  <c r="S125" i="15"/>
  <c r="R125" i="14"/>
  <c r="T140" i="1"/>
  <c r="S140" i="20"/>
  <c r="S125" i="16"/>
  <c r="T135" i="14"/>
  <c r="T136" i="1"/>
  <c r="V111" i="20"/>
  <c r="U135" i="19"/>
  <c r="U100" i="15"/>
  <c r="U100" i="14"/>
  <c r="U143" i="20"/>
  <c r="U100" i="16"/>
  <c r="U145" i="15"/>
  <c r="V95" i="1"/>
  <c r="U100" i="1"/>
  <c r="U149" i="15"/>
  <c r="U149" i="1"/>
  <c r="U149" i="16"/>
  <c r="U148" i="19"/>
  <c r="U99" i="20"/>
  <c r="U148" i="20"/>
  <c r="T148" i="16"/>
  <c r="T147" i="1"/>
  <c r="R99" i="20"/>
  <c r="R148" i="20"/>
  <c r="T147" i="15"/>
  <c r="T147" i="16"/>
  <c r="R149" i="1"/>
  <c r="T146" i="15"/>
  <c r="S149" i="14"/>
  <c r="V96" i="1"/>
  <c r="R149" i="15"/>
  <c r="R149" i="16"/>
  <c r="S149" i="15"/>
  <c r="V97" i="15"/>
  <c r="T148" i="15"/>
  <c r="T148" i="1"/>
  <c r="T99" i="15"/>
  <c r="T148" i="14"/>
  <c r="T143" i="14"/>
  <c r="S100" i="16"/>
  <c r="T95" i="14"/>
  <c r="S100" i="1"/>
  <c r="R100" i="15"/>
  <c r="R100" i="14"/>
  <c r="S141" i="16"/>
  <c r="R141" i="1"/>
  <c r="S141" i="14"/>
  <c r="R100" i="1"/>
  <c r="S139" i="19"/>
  <c r="T139" i="1"/>
  <c r="T138" i="14"/>
  <c r="R137" i="16"/>
  <c r="S137" i="16"/>
  <c r="T136" i="16"/>
  <c r="R137" i="14"/>
  <c r="T136" i="14"/>
  <c r="S137" i="1"/>
  <c r="T134" i="1"/>
  <c r="W99" i="15"/>
  <c r="U70" i="1"/>
  <c r="U74" i="15"/>
  <c r="U74" i="16"/>
  <c r="U50" i="1"/>
  <c r="U50" i="15"/>
  <c r="U50" i="16"/>
  <c r="U50" i="14"/>
  <c r="U66" i="14"/>
  <c r="U66" i="15"/>
  <c r="U62" i="14"/>
  <c r="T61" i="16"/>
  <c r="T59" i="14"/>
  <c r="V40" i="20"/>
  <c r="W40" i="20" s="1"/>
  <c r="T64" i="14"/>
  <c r="V64" i="14" s="1"/>
  <c r="R66" i="14"/>
  <c r="S50" i="16"/>
  <c r="V45" i="1"/>
  <c r="V45" i="15"/>
  <c r="V45" i="16"/>
  <c r="T45" i="16"/>
  <c r="T69" i="16"/>
  <c r="V69" i="16" s="1"/>
  <c r="T45" i="1"/>
  <c r="T68" i="15"/>
  <c r="V68" i="15" s="1"/>
  <c r="W68" i="15" s="1"/>
  <c r="S70" i="15"/>
  <c r="R50" i="15"/>
  <c r="R50" i="1"/>
  <c r="S70" i="14"/>
  <c r="R50" i="16"/>
  <c r="S50" i="15"/>
  <c r="S50" i="1"/>
  <c r="R74" i="15"/>
  <c r="V48" i="20"/>
  <c r="W48" i="20" s="1"/>
  <c r="S74" i="15"/>
  <c r="V46" i="15"/>
  <c r="T72" i="15"/>
  <c r="T73" i="16"/>
  <c r="V73" i="16" s="1"/>
  <c r="W73" i="16" s="1"/>
  <c r="R74" i="14"/>
  <c r="H35" i="20"/>
  <c r="G62" i="14"/>
  <c r="G62" i="16"/>
  <c r="F62" i="14"/>
  <c r="G50" i="16"/>
  <c r="F62" i="15"/>
  <c r="F50" i="15"/>
  <c r="A63" i="16"/>
  <c r="A38" i="20"/>
  <c r="H38" i="20"/>
  <c r="G63" i="20"/>
  <c r="H65" i="14"/>
  <c r="F50" i="14"/>
  <c r="G70" i="15"/>
  <c r="F70" i="14"/>
  <c r="G50" i="15"/>
  <c r="F70" i="16"/>
  <c r="H67" i="15"/>
  <c r="I67" i="15" s="1"/>
  <c r="H69" i="15"/>
  <c r="G50" i="14"/>
  <c r="A47" i="19"/>
  <c r="H47" i="19"/>
  <c r="H47" i="20"/>
  <c r="A46" i="20"/>
  <c r="A49" i="15"/>
  <c r="F74" i="15"/>
  <c r="G74" i="15"/>
  <c r="A72" i="14"/>
  <c r="H46" i="20"/>
  <c r="A49" i="1"/>
  <c r="G72" i="19"/>
  <c r="H73" i="16"/>
  <c r="A72" i="16"/>
  <c r="A73" i="15"/>
  <c r="G72" i="20"/>
  <c r="A49" i="14"/>
  <c r="I46" i="16"/>
  <c r="I68" i="16"/>
  <c r="U70" i="15"/>
  <c r="U25" i="14"/>
  <c r="U25" i="16"/>
  <c r="U62" i="16"/>
  <c r="T71" i="16"/>
  <c r="T73" i="15"/>
  <c r="V73" i="15" s="1"/>
  <c r="W73" i="15" s="1"/>
  <c r="R74" i="1"/>
  <c r="T71" i="14"/>
  <c r="V21" i="15"/>
  <c r="T71" i="1"/>
  <c r="S74" i="14"/>
  <c r="T68" i="16"/>
  <c r="V68" i="16" s="1"/>
  <c r="S68" i="19"/>
  <c r="T68" i="1"/>
  <c r="R25" i="15"/>
  <c r="T67" i="14"/>
  <c r="R70" i="14"/>
  <c r="T69" i="14"/>
  <c r="V69" i="14" s="1"/>
  <c r="R25" i="16"/>
  <c r="S25" i="15"/>
  <c r="R25" i="14"/>
  <c r="R70" i="16"/>
  <c r="S25" i="14"/>
  <c r="T65" i="16"/>
  <c r="V65" i="16" s="1"/>
  <c r="T64" i="1"/>
  <c r="V64" i="1" s="1"/>
  <c r="S66" i="1"/>
  <c r="T64" i="15"/>
  <c r="T63" i="16"/>
  <c r="R64" i="19"/>
  <c r="T65" i="14"/>
  <c r="S62" i="16"/>
  <c r="S62" i="15"/>
  <c r="T60" i="15"/>
  <c r="R59" i="19"/>
  <c r="T60" i="1"/>
  <c r="V60" i="1" s="1"/>
  <c r="S25" i="16"/>
  <c r="R62" i="1"/>
  <c r="T61" i="1"/>
  <c r="V61" i="1" s="1"/>
  <c r="A22" i="19"/>
  <c r="H22" i="19"/>
  <c r="F72" i="19"/>
  <c r="H71" i="16"/>
  <c r="H71" i="15"/>
  <c r="A71" i="14"/>
  <c r="H22" i="20"/>
  <c r="I22" i="20" s="1"/>
  <c r="A22" i="20"/>
  <c r="H24" i="14"/>
  <c r="A71" i="16"/>
  <c r="F72" i="20"/>
  <c r="G73" i="20"/>
  <c r="H23" i="20"/>
  <c r="F24" i="20"/>
  <c r="F25" i="14"/>
  <c r="A17" i="20"/>
  <c r="A18" i="20"/>
  <c r="G25" i="14"/>
  <c r="G67" i="20"/>
  <c r="G69" i="20"/>
  <c r="F25" i="16"/>
  <c r="H67" i="16"/>
  <c r="H17" i="20"/>
  <c r="H18" i="20"/>
  <c r="G25" i="16"/>
  <c r="F25" i="15"/>
  <c r="A63" i="15"/>
  <c r="H13" i="20"/>
  <c r="H15" i="20"/>
  <c r="F65" i="20"/>
  <c r="A15" i="20"/>
  <c r="F66" i="14"/>
  <c r="I64" i="15"/>
  <c r="G66" i="15"/>
  <c r="F63" i="20"/>
  <c r="A13" i="20"/>
  <c r="A63" i="1"/>
  <c r="F64" i="20"/>
  <c r="A14" i="20"/>
  <c r="A60" i="15"/>
  <c r="G60" i="20"/>
  <c r="A61" i="14"/>
  <c r="I61" i="16"/>
  <c r="H9" i="20"/>
  <c r="A9" i="20"/>
  <c r="A10" i="20"/>
  <c r="A59" i="16"/>
  <c r="H10" i="20"/>
  <c r="I21" i="14"/>
  <c r="W23" i="19" l="1"/>
  <c r="W149" i="24"/>
  <c r="W48" i="24"/>
  <c r="T64" i="24"/>
  <c r="U155" i="24"/>
  <c r="V221" i="1"/>
  <c r="W143" i="24"/>
  <c r="D77" i="24"/>
  <c r="V146" i="16"/>
  <c r="W146" i="16" s="1"/>
  <c r="S77" i="24"/>
  <c r="E76" i="24"/>
  <c r="I76" i="24" s="1"/>
  <c r="V71" i="15"/>
  <c r="T103" i="24"/>
  <c r="W96" i="16"/>
  <c r="V221" i="15"/>
  <c r="D78" i="24"/>
  <c r="W121" i="16"/>
  <c r="T100" i="16"/>
  <c r="T200" i="16"/>
  <c r="W196" i="14"/>
  <c r="W197" i="20"/>
  <c r="W172" i="20"/>
  <c r="W47" i="1"/>
  <c r="I47" i="20"/>
  <c r="W122" i="15"/>
  <c r="W47" i="15"/>
  <c r="W197" i="19"/>
  <c r="W172" i="16"/>
  <c r="W97" i="16"/>
  <c r="W47" i="16"/>
  <c r="W22" i="16"/>
  <c r="I47" i="19"/>
  <c r="W21" i="16"/>
  <c r="V24" i="16"/>
  <c r="O25" i="24"/>
  <c r="O26" i="24" s="1"/>
  <c r="V116" i="24"/>
  <c r="V130" i="24" s="1"/>
  <c r="Q146" i="24"/>
  <c r="W98" i="24"/>
  <c r="H64" i="24"/>
  <c r="I64" i="24" s="1"/>
  <c r="O142" i="24"/>
  <c r="V207" i="24"/>
  <c r="V208" i="24" s="1"/>
  <c r="T181" i="24"/>
  <c r="T182" i="24" s="1"/>
  <c r="I72" i="24"/>
  <c r="O154" i="24"/>
  <c r="C77" i="24"/>
  <c r="C78" i="24" s="1"/>
  <c r="O103" i="24"/>
  <c r="V182" i="24"/>
  <c r="R156" i="24"/>
  <c r="S233" i="24"/>
  <c r="S234" i="24" s="1"/>
  <c r="V154" i="24"/>
  <c r="O207" i="24"/>
  <c r="O208" i="24" s="1"/>
  <c r="S156" i="24"/>
  <c r="O228" i="24"/>
  <c r="W50" i="24"/>
  <c r="S78" i="24"/>
  <c r="O72" i="24"/>
  <c r="O77" i="24" s="1"/>
  <c r="W196" i="16"/>
  <c r="V99" i="1"/>
  <c r="W99" i="1" s="1"/>
  <c r="W196" i="15"/>
  <c r="W121" i="15"/>
  <c r="U66" i="19"/>
  <c r="T26" i="24"/>
  <c r="N156" i="24"/>
  <c r="W151" i="24"/>
  <c r="Q154" i="24"/>
  <c r="W154" i="24" s="1"/>
  <c r="U70" i="19"/>
  <c r="V129" i="24"/>
  <c r="V90" i="24"/>
  <c r="V104" i="24" s="1"/>
  <c r="V69" i="24"/>
  <c r="V72" i="24" s="1"/>
  <c r="V66" i="24"/>
  <c r="V68" i="24" s="1"/>
  <c r="T68" i="24"/>
  <c r="T45" i="19"/>
  <c r="T207" i="24"/>
  <c r="T208" i="24" s="1"/>
  <c r="Y130" i="24" s="1"/>
  <c r="T129" i="24"/>
  <c r="T130" i="24"/>
  <c r="I63" i="24"/>
  <c r="Y104" i="24"/>
  <c r="I38" i="24"/>
  <c r="T228" i="24"/>
  <c r="V74" i="24"/>
  <c r="V76" i="24" s="1"/>
  <c r="T76" i="24"/>
  <c r="H68" i="24"/>
  <c r="H77" i="24" s="1"/>
  <c r="I65" i="24"/>
  <c r="O64" i="24"/>
  <c r="Q76" i="24"/>
  <c r="W153" i="24"/>
  <c r="V150" i="24"/>
  <c r="W147" i="24"/>
  <c r="W16" i="24"/>
  <c r="I66" i="24"/>
  <c r="E68" i="24"/>
  <c r="U156" i="24"/>
  <c r="Y103" i="24"/>
  <c r="U62" i="19"/>
  <c r="O150" i="24"/>
  <c r="O155" i="24" s="1"/>
  <c r="Q148" i="24"/>
  <c r="Q150" i="24" s="1"/>
  <c r="S66" i="19"/>
  <c r="T71" i="19"/>
  <c r="S62" i="19"/>
  <c r="T72" i="19"/>
  <c r="T63" i="19"/>
  <c r="R66" i="19"/>
  <c r="T69" i="19"/>
  <c r="V69" i="19" s="1"/>
  <c r="W69" i="19" s="1"/>
  <c r="T73" i="19"/>
  <c r="T59" i="19"/>
  <c r="R62" i="19"/>
  <c r="T67" i="19"/>
  <c r="V67" i="19" s="1"/>
  <c r="W67" i="19" s="1"/>
  <c r="T60" i="19"/>
  <c r="V60" i="19" s="1"/>
  <c r="W60" i="19" s="1"/>
  <c r="T68" i="19"/>
  <c r="V68" i="19" s="1"/>
  <c r="W68" i="19" s="1"/>
  <c r="T65" i="19"/>
  <c r="V65" i="19" s="1"/>
  <c r="W65" i="19" s="1"/>
  <c r="T64" i="19"/>
  <c r="V64" i="19" s="1"/>
  <c r="W64" i="19" s="1"/>
  <c r="T61" i="19"/>
  <c r="V61" i="19" s="1"/>
  <c r="W61" i="19" s="1"/>
  <c r="V215" i="15"/>
  <c r="W215" i="15" s="1"/>
  <c r="V210" i="15"/>
  <c r="W210" i="15" s="1"/>
  <c r="V219" i="15"/>
  <c r="W219" i="15" s="1"/>
  <c r="V211" i="15"/>
  <c r="W211" i="15" s="1"/>
  <c r="V217" i="15"/>
  <c r="V209" i="15"/>
  <c r="V212" i="15" s="1"/>
  <c r="V218" i="15"/>
  <c r="W218" i="15" s="1"/>
  <c r="V214" i="15"/>
  <c r="W214" i="15" s="1"/>
  <c r="A66" i="1"/>
  <c r="V174" i="16"/>
  <c r="W174" i="16" s="1"/>
  <c r="W171" i="16"/>
  <c r="A50" i="16"/>
  <c r="W174" i="24"/>
  <c r="Q176" i="24"/>
  <c r="W176" i="24" s="1"/>
  <c r="W217" i="24"/>
  <c r="I25" i="24"/>
  <c r="E26" i="24"/>
  <c r="O181" i="24"/>
  <c r="O182" i="24" s="1"/>
  <c r="O130" i="24"/>
  <c r="O129" i="24"/>
  <c r="W120" i="24"/>
  <c r="W45" i="24"/>
  <c r="Q71" i="24"/>
  <c r="W71" i="24" s="1"/>
  <c r="V12" i="24"/>
  <c r="W9" i="24"/>
  <c r="W91" i="24"/>
  <c r="Q94" i="24"/>
  <c r="V144" i="24"/>
  <c r="T146" i="24"/>
  <c r="T155" i="24" s="1"/>
  <c r="W90" i="24"/>
  <c r="I74" i="24"/>
  <c r="W170" i="24"/>
  <c r="Q172" i="24"/>
  <c r="W121" i="24"/>
  <c r="Q124" i="24"/>
  <c r="W124" i="24" s="1"/>
  <c r="T51" i="24"/>
  <c r="T52" i="24" s="1"/>
  <c r="Q142" i="24"/>
  <c r="W140" i="24"/>
  <c r="W61" i="24"/>
  <c r="O232" i="24"/>
  <c r="Q229" i="24"/>
  <c r="M233" i="24"/>
  <c r="M234" i="24" s="1"/>
  <c r="W198" i="24"/>
  <c r="V103" i="24"/>
  <c r="W204" i="24"/>
  <c r="Q206" i="24"/>
  <c r="W206" i="24" s="1"/>
  <c r="Q218" i="24"/>
  <c r="W218" i="24" s="1"/>
  <c r="O220" i="24"/>
  <c r="O104" i="24"/>
  <c r="W20" i="24"/>
  <c r="Q25" i="24"/>
  <c r="W225" i="24"/>
  <c r="Q228" i="24"/>
  <c r="W228" i="24" s="1"/>
  <c r="W128" i="24"/>
  <c r="W39" i="24"/>
  <c r="V42" i="24"/>
  <c r="O224" i="24"/>
  <c r="Q221" i="24"/>
  <c r="W46" i="24"/>
  <c r="Q51" i="24"/>
  <c r="I50" i="24"/>
  <c r="H51" i="24"/>
  <c r="V139" i="24"/>
  <c r="T142" i="24"/>
  <c r="Q38" i="24"/>
  <c r="W38" i="24" s="1"/>
  <c r="W36" i="24"/>
  <c r="Q62" i="24"/>
  <c r="H26" i="24"/>
  <c r="O52" i="24"/>
  <c r="Q68" i="24"/>
  <c r="W65" i="24"/>
  <c r="T232" i="24"/>
  <c r="V229" i="24"/>
  <c r="V232" i="24" s="1"/>
  <c r="V221" i="24"/>
  <c r="V224" i="24" s="1"/>
  <c r="T224" i="24"/>
  <c r="T220" i="24"/>
  <c r="V218" i="24"/>
  <c r="V220" i="24" s="1"/>
  <c r="V124" i="16"/>
  <c r="W124" i="16" s="1"/>
  <c r="H50" i="16"/>
  <c r="H62" i="16"/>
  <c r="I61" i="14"/>
  <c r="I59" i="1"/>
  <c r="I60" i="14"/>
  <c r="I61" i="1"/>
  <c r="I73" i="16"/>
  <c r="V49" i="1"/>
  <c r="V49" i="14"/>
  <c r="V199" i="14"/>
  <c r="V200" i="14" s="1"/>
  <c r="I73" i="15"/>
  <c r="W61" i="1"/>
  <c r="W47" i="14"/>
  <c r="I72" i="16"/>
  <c r="W22" i="14"/>
  <c r="U99" i="19"/>
  <c r="U124" i="19"/>
  <c r="U125" i="19" s="1"/>
  <c r="V174" i="15"/>
  <c r="V175" i="15" s="1"/>
  <c r="W122" i="16"/>
  <c r="W171" i="14"/>
  <c r="U199" i="19"/>
  <c r="U200" i="19" s="1"/>
  <c r="I69" i="14"/>
  <c r="W97" i="14"/>
  <c r="W121" i="1"/>
  <c r="V222" i="1"/>
  <c r="W122" i="14"/>
  <c r="V147" i="14"/>
  <c r="V72" i="14"/>
  <c r="V72" i="1"/>
  <c r="I72" i="14"/>
  <c r="W197" i="15"/>
  <c r="V222" i="15"/>
  <c r="W22" i="15"/>
  <c r="V72" i="15"/>
  <c r="W72" i="15" s="1"/>
  <c r="V222" i="16"/>
  <c r="V72" i="16"/>
  <c r="W72" i="16" s="1"/>
  <c r="R49" i="19"/>
  <c r="R50" i="19" s="1"/>
  <c r="V196" i="20"/>
  <c r="G24" i="19"/>
  <c r="U174" i="19"/>
  <c r="V171" i="20"/>
  <c r="U146" i="19"/>
  <c r="F24" i="19"/>
  <c r="F49" i="19"/>
  <c r="W97" i="1"/>
  <c r="V121" i="19"/>
  <c r="F71" i="19"/>
  <c r="H66" i="16"/>
  <c r="H21" i="19"/>
  <c r="R24" i="19"/>
  <c r="A21" i="19"/>
  <c r="H70" i="14"/>
  <c r="V21" i="20"/>
  <c r="G49" i="19"/>
  <c r="V13" i="20"/>
  <c r="V90" i="19"/>
  <c r="W69" i="14"/>
  <c r="H62" i="15"/>
  <c r="I60" i="1"/>
  <c r="V222" i="14"/>
  <c r="I59" i="15"/>
  <c r="V99" i="16"/>
  <c r="V100" i="16" s="1"/>
  <c r="V99" i="15"/>
  <c r="V100" i="15" s="1"/>
  <c r="I72" i="15"/>
  <c r="W223" i="15"/>
  <c r="I73" i="14"/>
  <c r="V174" i="14"/>
  <c r="V175" i="14" s="1"/>
  <c r="W214" i="16"/>
  <c r="W73" i="14"/>
  <c r="T175" i="15"/>
  <c r="I24" i="15"/>
  <c r="I72" i="1"/>
  <c r="H66" i="14"/>
  <c r="W215" i="14"/>
  <c r="I49" i="15"/>
  <c r="H74" i="14"/>
  <c r="I71" i="1"/>
  <c r="I49" i="16"/>
  <c r="I49" i="14"/>
  <c r="W139" i="16"/>
  <c r="T141" i="16"/>
  <c r="I24" i="16"/>
  <c r="A66" i="16"/>
  <c r="I73" i="1"/>
  <c r="W120" i="1"/>
  <c r="T200" i="14"/>
  <c r="I49" i="1"/>
  <c r="V124" i="15"/>
  <c r="W124" i="15" s="1"/>
  <c r="T175" i="16"/>
  <c r="I64" i="1"/>
  <c r="V24" i="14"/>
  <c r="V136" i="1"/>
  <c r="W136" i="1" s="1"/>
  <c r="U225" i="16"/>
  <c r="W21" i="14"/>
  <c r="I69" i="1"/>
  <c r="V92" i="19"/>
  <c r="H62" i="14"/>
  <c r="A74" i="16"/>
  <c r="W60" i="1"/>
  <c r="I59" i="14"/>
  <c r="I67" i="1"/>
  <c r="A70" i="14"/>
  <c r="T125" i="15"/>
  <c r="T134" i="20"/>
  <c r="V134" i="20" s="1"/>
  <c r="A62" i="1"/>
  <c r="V199" i="15"/>
  <c r="W199" i="15" s="1"/>
  <c r="A70" i="16"/>
  <c r="W60" i="14"/>
  <c r="A74" i="15"/>
  <c r="W140" i="16"/>
  <c r="R140" i="19"/>
  <c r="R142" i="19"/>
  <c r="T142" i="19" s="1"/>
  <c r="A70" i="1"/>
  <c r="U225" i="14"/>
  <c r="U225" i="1"/>
  <c r="W63" i="14"/>
  <c r="I60" i="15"/>
  <c r="W217" i="16"/>
  <c r="I24" i="14"/>
  <c r="A74" i="1"/>
  <c r="A62" i="16"/>
  <c r="V139" i="14"/>
  <c r="W139" i="14" s="1"/>
  <c r="U150" i="14"/>
  <c r="W140" i="14"/>
  <c r="U75" i="1"/>
  <c r="W223" i="14"/>
  <c r="T50" i="16"/>
  <c r="W120" i="15"/>
  <c r="W60" i="16"/>
  <c r="T50" i="1"/>
  <c r="V170" i="16"/>
  <c r="T224" i="1"/>
  <c r="W65" i="1"/>
  <c r="W68" i="14"/>
  <c r="W218" i="1"/>
  <c r="W69" i="1"/>
  <c r="A74" i="14"/>
  <c r="H25" i="16"/>
  <c r="F75" i="16"/>
  <c r="W120" i="16"/>
  <c r="I68" i="14"/>
  <c r="V144" i="1"/>
  <c r="W144" i="1" s="1"/>
  <c r="W195" i="1"/>
  <c r="W195" i="16"/>
  <c r="W211" i="16"/>
  <c r="W45" i="14"/>
  <c r="W210" i="14"/>
  <c r="W123" i="15"/>
  <c r="V146" i="1"/>
  <c r="V199" i="16"/>
  <c r="V200" i="16" s="1"/>
  <c r="S225" i="16"/>
  <c r="V124" i="14"/>
  <c r="W124" i="14" s="1"/>
  <c r="W121" i="14"/>
  <c r="V99" i="14"/>
  <c r="W99" i="14" s="1"/>
  <c r="W96" i="14"/>
  <c r="W46" i="16"/>
  <c r="V49" i="16"/>
  <c r="V199" i="1"/>
  <c r="V200" i="1" s="1"/>
  <c r="V124" i="1"/>
  <c r="T149" i="1"/>
  <c r="W46" i="1"/>
  <c r="U225" i="15"/>
  <c r="T100" i="15"/>
  <c r="V49" i="15"/>
  <c r="V24" i="15"/>
  <c r="W21" i="15"/>
  <c r="V96" i="20"/>
  <c r="I21" i="20"/>
  <c r="T220" i="16"/>
  <c r="T62" i="14"/>
  <c r="W143" i="1"/>
  <c r="W218" i="14"/>
  <c r="W210" i="16"/>
  <c r="W170" i="1"/>
  <c r="V121" i="20"/>
  <c r="V138" i="16"/>
  <c r="V141" i="16" s="1"/>
  <c r="W170" i="15"/>
  <c r="W170" i="14"/>
  <c r="U221" i="19"/>
  <c r="A25" i="16"/>
  <c r="S225" i="1"/>
  <c r="T25" i="14"/>
  <c r="V59" i="16"/>
  <c r="W59" i="16" s="1"/>
  <c r="V142" i="1"/>
  <c r="W142" i="1" s="1"/>
  <c r="W211" i="1"/>
  <c r="S24" i="19"/>
  <c r="W67" i="16"/>
  <c r="V190" i="19"/>
  <c r="W190" i="19" s="1"/>
  <c r="W144" i="16"/>
  <c r="A69" i="20"/>
  <c r="S124" i="19"/>
  <c r="T142" i="20"/>
  <c r="V142" i="20" s="1"/>
  <c r="R146" i="19"/>
  <c r="U144" i="19"/>
  <c r="T139" i="20"/>
  <c r="V139" i="20" s="1"/>
  <c r="I20" i="14"/>
  <c r="A25" i="15"/>
  <c r="W59" i="15"/>
  <c r="T145" i="1"/>
  <c r="W143" i="16"/>
  <c r="V134" i="16"/>
  <c r="W134" i="16" s="1"/>
  <c r="V94" i="20"/>
  <c r="R144" i="19"/>
  <c r="S144" i="19"/>
  <c r="V140" i="1"/>
  <c r="W140" i="1" s="1"/>
  <c r="W165" i="20"/>
  <c r="V73" i="20"/>
  <c r="W73" i="20" s="1"/>
  <c r="I40" i="20"/>
  <c r="G75" i="14"/>
  <c r="I45" i="14"/>
  <c r="H25" i="15"/>
  <c r="W73" i="1"/>
  <c r="I45" i="1"/>
  <c r="I45" i="15"/>
  <c r="I20" i="16"/>
  <c r="W45" i="1"/>
  <c r="H65" i="20"/>
  <c r="W20" i="16"/>
  <c r="W20" i="14"/>
  <c r="H50" i="14"/>
  <c r="I64" i="14"/>
  <c r="W65" i="16"/>
  <c r="A70" i="15"/>
  <c r="F70" i="19"/>
  <c r="I20" i="15"/>
  <c r="I19" i="20"/>
  <c r="A66" i="15"/>
  <c r="G71" i="19"/>
  <c r="V19" i="20"/>
  <c r="W19" i="20" s="1"/>
  <c r="A66" i="14"/>
  <c r="W114" i="19"/>
  <c r="V212" i="16"/>
  <c r="W219" i="16"/>
  <c r="W45" i="16"/>
  <c r="W69" i="16"/>
  <c r="W64" i="16"/>
  <c r="R75" i="16"/>
  <c r="T220" i="15"/>
  <c r="S150" i="15"/>
  <c r="U150" i="15"/>
  <c r="R75" i="15"/>
  <c r="W61" i="15"/>
  <c r="T70" i="15"/>
  <c r="W211" i="14"/>
  <c r="V144" i="14"/>
  <c r="W144" i="14" s="1"/>
  <c r="V134" i="14"/>
  <c r="W134" i="14" s="1"/>
  <c r="T100" i="14"/>
  <c r="W61" i="14"/>
  <c r="T209" i="20"/>
  <c r="V185" i="19"/>
  <c r="T220" i="1"/>
  <c r="W95" i="1"/>
  <c r="W96" i="1"/>
  <c r="H41" i="20"/>
  <c r="I68" i="1"/>
  <c r="W186" i="19"/>
  <c r="R124" i="19"/>
  <c r="W189" i="20"/>
  <c r="V188" i="19"/>
  <c r="V60" i="20"/>
  <c r="W60" i="20" s="1"/>
  <c r="V65" i="20"/>
  <c r="W65" i="20" s="1"/>
  <c r="V86" i="20"/>
  <c r="U149" i="20"/>
  <c r="V109" i="19"/>
  <c r="V72" i="20"/>
  <c r="W72" i="20" s="1"/>
  <c r="A73" i="20"/>
  <c r="W117" i="20"/>
  <c r="A37" i="20"/>
  <c r="H69" i="20"/>
  <c r="V48" i="19"/>
  <c r="F62" i="20"/>
  <c r="U220" i="20"/>
  <c r="A71" i="20"/>
  <c r="S137" i="20"/>
  <c r="W161" i="20"/>
  <c r="S149" i="20"/>
  <c r="R215" i="19"/>
  <c r="T215" i="19" s="1"/>
  <c r="A41" i="20"/>
  <c r="V86" i="19"/>
  <c r="V22" i="19"/>
  <c r="W22" i="19" s="1"/>
  <c r="I42" i="20"/>
  <c r="U200" i="20"/>
  <c r="R224" i="20"/>
  <c r="H72" i="19"/>
  <c r="R222" i="19"/>
  <c r="W192" i="20"/>
  <c r="A49" i="20"/>
  <c r="S99" i="19"/>
  <c r="S146" i="19"/>
  <c r="T222" i="20"/>
  <c r="S134" i="19"/>
  <c r="S137" i="19" s="1"/>
  <c r="A59" i="20"/>
  <c r="W119" i="20"/>
  <c r="T135" i="20"/>
  <c r="V135" i="20" s="1"/>
  <c r="V97" i="20"/>
  <c r="S214" i="19"/>
  <c r="S216" i="19" s="1"/>
  <c r="I44" i="20"/>
  <c r="H71" i="20"/>
  <c r="R137" i="20"/>
  <c r="U125" i="20"/>
  <c r="A68" i="20"/>
  <c r="T138" i="20"/>
  <c r="V138" i="20" s="1"/>
  <c r="W194" i="20"/>
  <c r="A24" i="20"/>
  <c r="I9" i="20"/>
  <c r="V69" i="20"/>
  <c r="W69" i="20" s="1"/>
  <c r="U141" i="20"/>
  <c r="S222" i="19"/>
  <c r="T213" i="20"/>
  <c r="V213" i="20" s="1"/>
  <c r="S148" i="19"/>
  <c r="V89" i="19"/>
  <c r="V172" i="19"/>
  <c r="W110" i="20"/>
  <c r="R125" i="20"/>
  <c r="W186" i="20"/>
  <c r="R134" i="19"/>
  <c r="R217" i="19"/>
  <c r="V84" i="19"/>
  <c r="A64" i="20"/>
  <c r="V159" i="20"/>
  <c r="V162" i="20" s="1"/>
  <c r="T174" i="20"/>
  <c r="W185" i="20"/>
  <c r="V192" i="19"/>
  <c r="W192" i="19" s="1"/>
  <c r="R199" i="19"/>
  <c r="U134" i="19"/>
  <c r="U137" i="19" s="1"/>
  <c r="R145" i="20"/>
  <c r="W168" i="20"/>
  <c r="V22" i="20"/>
  <c r="W22" i="20" s="1"/>
  <c r="W111" i="20"/>
  <c r="T144" i="20"/>
  <c r="V144" i="20" s="1"/>
  <c r="T146" i="20"/>
  <c r="V110" i="19"/>
  <c r="V191" i="20"/>
  <c r="V10" i="20"/>
  <c r="W10" i="20" s="1"/>
  <c r="I36" i="20"/>
  <c r="T147" i="20"/>
  <c r="T136" i="20"/>
  <c r="V122" i="19"/>
  <c r="U216" i="20"/>
  <c r="S199" i="19"/>
  <c r="H45" i="20"/>
  <c r="I35" i="20"/>
  <c r="V163" i="19"/>
  <c r="W194" i="19"/>
  <c r="W190" i="20"/>
  <c r="W188" i="20"/>
  <c r="V198" i="19"/>
  <c r="W198" i="19" s="1"/>
  <c r="V37" i="20"/>
  <c r="U215" i="19"/>
  <c r="U216" i="19" s="1"/>
  <c r="S223" i="19"/>
  <c r="T211" i="20"/>
  <c r="V211" i="20" s="1"/>
  <c r="U137" i="20"/>
  <c r="I34" i="20"/>
  <c r="H60" i="20"/>
  <c r="F70" i="20"/>
  <c r="U100" i="20"/>
  <c r="S175" i="20"/>
  <c r="S125" i="20"/>
  <c r="H68" i="20"/>
  <c r="H73" i="20"/>
  <c r="I73" i="20" s="1"/>
  <c r="I23" i="20"/>
  <c r="R99" i="19"/>
  <c r="W160" i="20"/>
  <c r="T215" i="20"/>
  <c r="V215" i="20" s="1"/>
  <c r="T219" i="20"/>
  <c r="V219" i="20" s="1"/>
  <c r="S200" i="20"/>
  <c r="S212" i="20"/>
  <c r="A46" i="19"/>
  <c r="H61" i="20"/>
  <c r="R141" i="20"/>
  <c r="V88" i="20"/>
  <c r="H46" i="19"/>
  <c r="V113" i="20"/>
  <c r="W113" i="20" s="1"/>
  <c r="A65" i="20"/>
  <c r="H49" i="20"/>
  <c r="I46" i="20"/>
  <c r="G66" i="20"/>
  <c r="H37" i="20"/>
  <c r="T223" i="20"/>
  <c r="V223" i="20" s="1"/>
  <c r="W223" i="20" s="1"/>
  <c r="V122" i="20"/>
  <c r="V61" i="20"/>
  <c r="W61" i="20" s="1"/>
  <c r="I10" i="20"/>
  <c r="V97" i="19"/>
  <c r="V93" i="20"/>
  <c r="S216" i="20"/>
  <c r="V70" i="15"/>
  <c r="W70" i="15" s="1"/>
  <c r="W20" i="15"/>
  <c r="I69" i="15"/>
  <c r="S220" i="20"/>
  <c r="W45" i="15"/>
  <c r="W195" i="14"/>
  <c r="R225" i="14"/>
  <c r="W120" i="14"/>
  <c r="S145" i="20"/>
  <c r="T143" i="20"/>
  <c r="V143" i="20" s="1"/>
  <c r="U25" i="19"/>
  <c r="V17" i="20"/>
  <c r="W17" i="20" s="1"/>
  <c r="I18" i="20"/>
  <c r="S100" i="20"/>
  <c r="V92" i="20"/>
  <c r="R70" i="19"/>
  <c r="V67" i="20"/>
  <c r="W67" i="20" s="1"/>
  <c r="H70" i="15"/>
  <c r="S225" i="14"/>
  <c r="W217" i="14"/>
  <c r="S75" i="14"/>
  <c r="I65" i="14"/>
  <c r="W65" i="15"/>
  <c r="F75" i="15"/>
  <c r="R175" i="20"/>
  <c r="V41" i="20"/>
  <c r="W41" i="20" s="1"/>
  <c r="V63" i="20"/>
  <c r="W63" i="20" s="1"/>
  <c r="I38" i="20"/>
  <c r="W161" i="19"/>
  <c r="W63" i="1"/>
  <c r="W64" i="1"/>
  <c r="I39" i="20"/>
  <c r="H64" i="20"/>
  <c r="A50" i="1"/>
  <c r="I63" i="1"/>
  <c r="I17" i="20"/>
  <c r="W64" i="14"/>
  <c r="R200" i="20"/>
  <c r="S141" i="20"/>
  <c r="U175" i="20"/>
  <c r="I15" i="20"/>
  <c r="W213" i="14"/>
  <c r="S150" i="14"/>
  <c r="U75" i="14"/>
  <c r="F75" i="14"/>
  <c r="A61" i="20"/>
  <c r="W117" i="19"/>
  <c r="V59" i="14"/>
  <c r="V62" i="14" s="1"/>
  <c r="T137" i="16"/>
  <c r="V135" i="16"/>
  <c r="W135" i="16" s="1"/>
  <c r="G75" i="16"/>
  <c r="T137" i="14"/>
  <c r="A50" i="14"/>
  <c r="W135" i="1"/>
  <c r="T147" i="19"/>
  <c r="V123" i="19"/>
  <c r="W123" i="19" s="1"/>
  <c r="R218" i="19"/>
  <c r="U50" i="19"/>
  <c r="H50" i="15"/>
  <c r="A62" i="15"/>
  <c r="S212" i="19"/>
  <c r="G50" i="20"/>
  <c r="U212" i="19"/>
  <c r="A50" i="15"/>
  <c r="U224" i="20"/>
  <c r="S225" i="15"/>
  <c r="V193" i="20"/>
  <c r="V195" i="20" s="1"/>
  <c r="T220" i="14"/>
  <c r="V193" i="19"/>
  <c r="W193" i="19" s="1"/>
  <c r="V189" i="19"/>
  <c r="W189" i="19" s="1"/>
  <c r="T200" i="15"/>
  <c r="T212" i="16"/>
  <c r="T200" i="1"/>
  <c r="R209" i="19"/>
  <c r="V184" i="20"/>
  <c r="V187" i="20" s="1"/>
  <c r="W219" i="14"/>
  <c r="W187" i="1"/>
  <c r="W200" i="1"/>
  <c r="U212" i="20"/>
  <c r="W218" i="16"/>
  <c r="V220" i="14"/>
  <c r="V220" i="1"/>
  <c r="V220" i="16"/>
  <c r="V221" i="16"/>
  <c r="T224" i="16"/>
  <c r="S221" i="19"/>
  <c r="S174" i="19"/>
  <c r="V174" i="1"/>
  <c r="V175" i="1" s="1"/>
  <c r="T224" i="15"/>
  <c r="S224" i="20"/>
  <c r="T221" i="20"/>
  <c r="V221" i="14"/>
  <c r="T224" i="14"/>
  <c r="T217" i="20"/>
  <c r="S217" i="19"/>
  <c r="V167" i="20"/>
  <c r="S219" i="19"/>
  <c r="V169" i="20"/>
  <c r="R220" i="20"/>
  <c r="T218" i="20"/>
  <c r="V218" i="20" s="1"/>
  <c r="V214" i="14"/>
  <c r="V216" i="14" s="1"/>
  <c r="T216" i="14"/>
  <c r="R225" i="15"/>
  <c r="V165" i="19"/>
  <c r="W165" i="19" s="1"/>
  <c r="R225" i="16"/>
  <c r="V164" i="20"/>
  <c r="V166" i="20" s="1"/>
  <c r="T213" i="19"/>
  <c r="T216" i="1"/>
  <c r="V213" i="1"/>
  <c r="V216" i="1" s="1"/>
  <c r="V213" i="16"/>
  <c r="T216" i="16"/>
  <c r="V164" i="19"/>
  <c r="W164" i="19" s="1"/>
  <c r="R214" i="19"/>
  <c r="R216" i="20"/>
  <c r="T214" i="20"/>
  <c r="T216" i="15"/>
  <c r="V213" i="15"/>
  <c r="R212" i="20"/>
  <c r="T210" i="20"/>
  <c r="T211" i="19"/>
  <c r="V211" i="19" s="1"/>
  <c r="T212" i="14"/>
  <c r="V209" i="14"/>
  <c r="V212" i="14" s="1"/>
  <c r="T212" i="1"/>
  <c r="V210" i="1"/>
  <c r="V212" i="1" s="1"/>
  <c r="R225" i="1"/>
  <c r="R210" i="19"/>
  <c r="T175" i="1"/>
  <c r="T212" i="15"/>
  <c r="W209" i="1"/>
  <c r="W174" i="1"/>
  <c r="W171" i="1"/>
  <c r="W175" i="15"/>
  <c r="W160" i="1"/>
  <c r="U150" i="1"/>
  <c r="U145" i="19"/>
  <c r="U150" i="16"/>
  <c r="T124" i="20"/>
  <c r="V123" i="20"/>
  <c r="V146" i="14"/>
  <c r="V118" i="20"/>
  <c r="V120" i="20" s="1"/>
  <c r="T145" i="16"/>
  <c r="V142" i="16"/>
  <c r="V145" i="16" s="1"/>
  <c r="V119" i="19"/>
  <c r="W119" i="19" s="1"/>
  <c r="T125" i="16"/>
  <c r="V115" i="20"/>
  <c r="S138" i="19"/>
  <c r="S150" i="16"/>
  <c r="T141" i="1"/>
  <c r="T140" i="20"/>
  <c r="S140" i="19"/>
  <c r="R136" i="19"/>
  <c r="V111" i="19"/>
  <c r="W111" i="19" s="1"/>
  <c r="T125" i="1"/>
  <c r="T125" i="14"/>
  <c r="V135" i="14"/>
  <c r="V112" i="20"/>
  <c r="W114" i="20"/>
  <c r="U139" i="19"/>
  <c r="U141" i="19" s="1"/>
  <c r="U145" i="20"/>
  <c r="V148" i="14"/>
  <c r="W148" i="14" s="1"/>
  <c r="T149" i="14"/>
  <c r="V147" i="15"/>
  <c r="T148" i="20"/>
  <c r="V148" i="1"/>
  <c r="V148" i="15"/>
  <c r="W148" i="15" s="1"/>
  <c r="R149" i="20"/>
  <c r="V98" i="20"/>
  <c r="V147" i="1"/>
  <c r="T99" i="20"/>
  <c r="V146" i="15"/>
  <c r="T149" i="15"/>
  <c r="V147" i="16"/>
  <c r="T149" i="16"/>
  <c r="R148" i="19"/>
  <c r="V148" i="16"/>
  <c r="W148" i="16" s="1"/>
  <c r="T145" i="15"/>
  <c r="V143" i="14"/>
  <c r="T145" i="14"/>
  <c r="S143" i="19"/>
  <c r="T141" i="14"/>
  <c r="V138" i="14"/>
  <c r="V89" i="20"/>
  <c r="R138" i="19"/>
  <c r="V139" i="1"/>
  <c r="T139" i="19"/>
  <c r="R150" i="1"/>
  <c r="T100" i="1"/>
  <c r="V136" i="14"/>
  <c r="R100" i="20"/>
  <c r="T137" i="1"/>
  <c r="V134" i="1"/>
  <c r="R150" i="14"/>
  <c r="V136" i="16"/>
  <c r="S150" i="1"/>
  <c r="R135" i="19"/>
  <c r="R150" i="16"/>
  <c r="V85" i="20"/>
  <c r="R150" i="15"/>
  <c r="W90" i="20"/>
  <c r="U75" i="16"/>
  <c r="V61" i="16"/>
  <c r="T62" i="16"/>
  <c r="T70" i="16"/>
  <c r="V42" i="20"/>
  <c r="V70" i="16"/>
  <c r="V46" i="20"/>
  <c r="S49" i="19"/>
  <c r="W46" i="15"/>
  <c r="A62" i="14"/>
  <c r="A45" i="20"/>
  <c r="F50" i="20"/>
  <c r="H72" i="20"/>
  <c r="I43" i="20"/>
  <c r="I64" i="16"/>
  <c r="U74" i="19"/>
  <c r="W68" i="16"/>
  <c r="U75" i="15"/>
  <c r="T74" i="14"/>
  <c r="V71" i="14"/>
  <c r="T74" i="15"/>
  <c r="T74" i="16"/>
  <c r="V71" i="16"/>
  <c r="T74" i="1"/>
  <c r="V71" i="1"/>
  <c r="V67" i="14"/>
  <c r="T70" i="14"/>
  <c r="V68" i="20"/>
  <c r="W68" i="20" s="1"/>
  <c r="T70" i="1"/>
  <c r="V68" i="1"/>
  <c r="V70" i="1" s="1"/>
  <c r="R75" i="14"/>
  <c r="S70" i="19"/>
  <c r="S75" i="1"/>
  <c r="T66" i="1"/>
  <c r="V64" i="20"/>
  <c r="W64" i="20" s="1"/>
  <c r="T66" i="16"/>
  <c r="V63" i="16"/>
  <c r="V65" i="14"/>
  <c r="T66" i="14"/>
  <c r="V64" i="15"/>
  <c r="T66" i="15"/>
  <c r="V66" i="1"/>
  <c r="R75" i="1"/>
  <c r="V60" i="15"/>
  <c r="T62" i="15"/>
  <c r="S75" i="16"/>
  <c r="V62" i="1"/>
  <c r="T62" i="1"/>
  <c r="V9" i="20"/>
  <c r="W9" i="20" s="1"/>
  <c r="S75" i="15"/>
  <c r="W63" i="15"/>
  <c r="I71" i="16"/>
  <c r="H74" i="16"/>
  <c r="H24" i="20"/>
  <c r="F25" i="20"/>
  <c r="G74" i="20"/>
  <c r="A72" i="20"/>
  <c r="F74" i="20"/>
  <c r="G73" i="19"/>
  <c r="A23" i="19"/>
  <c r="H23" i="19"/>
  <c r="I23" i="19" s="1"/>
  <c r="I71" i="15"/>
  <c r="H74" i="15"/>
  <c r="A72" i="19"/>
  <c r="H25" i="14"/>
  <c r="A25" i="14"/>
  <c r="A20" i="20"/>
  <c r="H20" i="20"/>
  <c r="H67" i="20"/>
  <c r="I67" i="16"/>
  <c r="H70" i="16"/>
  <c r="G70" i="20"/>
  <c r="A67" i="20"/>
  <c r="G75" i="15"/>
  <c r="A16" i="20"/>
  <c r="H16" i="20"/>
  <c r="H63" i="20"/>
  <c r="A63" i="20"/>
  <c r="F66" i="20"/>
  <c r="G25" i="20"/>
  <c r="G62" i="20"/>
  <c r="A60" i="20"/>
  <c r="A12" i="20"/>
  <c r="H59" i="20"/>
  <c r="H12" i="20"/>
  <c r="I71" i="14"/>
  <c r="I67" i="14"/>
  <c r="I14" i="20"/>
  <c r="I13" i="20"/>
  <c r="I63" i="15"/>
  <c r="I60" i="16"/>
  <c r="I11" i="20"/>
  <c r="I22" i="19"/>
  <c r="W48" i="19" l="1"/>
  <c r="T77" i="24"/>
  <c r="T78" i="24" s="1"/>
  <c r="Y129" i="24"/>
  <c r="V77" i="24"/>
  <c r="V78" i="24" s="1"/>
  <c r="V174" i="20"/>
  <c r="W116" i="24"/>
  <c r="T156" i="24"/>
  <c r="X129" i="24"/>
  <c r="O156" i="24"/>
  <c r="W71" i="15"/>
  <c r="U224" i="19"/>
  <c r="V199" i="20"/>
  <c r="W199" i="20" s="1"/>
  <c r="X130" i="24"/>
  <c r="Z130" i="24" s="1"/>
  <c r="W69" i="24"/>
  <c r="Q155" i="24"/>
  <c r="W71" i="16"/>
  <c r="W37" i="20"/>
  <c r="V125" i="1"/>
  <c r="W125" i="1" s="1"/>
  <c r="W124" i="1"/>
  <c r="V49" i="20"/>
  <c r="W46" i="20"/>
  <c r="V45" i="20"/>
  <c r="W45" i="20" s="1"/>
  <c r="W42" i="20"/>
  <c r="V24" i="20"/>
  <c r="W21" i="20"/>
  <c r="V16" i="20"/>
  <c r="W16" i="20" s="1"/>
  <c r="W13" i="20"/>
  <c r="V100" i="1"/>
  <c r="W100" i="1" s="1"/>
  <c r="V224" i="1"/>
  <c r="V225" i="1" s="1"/>
  <c r="V222" i="20"/>
  <c r="W72" i="1"/>
  <c r="W147" i="14"/>
  <c r="W122" i="20"/>
  <c r="W97" i="20"/>
  <c r="I72" i="20"/>
  <c r="V224" i="15"/>
  <c r="W224" i="15" s="1"/>
  <c r="W172" i="19"/>
  <c r="W222" i="16"/>
  <c r="W97" i="19"/>
  <c r="V220" i="15"/>
  <c r="W217" i="15"/>
  <c r="V25" i="16"/>
  <c r="W24" i="16"/>
  <c r="V216" i="15"/>
  <c r="H78" i="24"/>
  <c r="O233" i="24"/>
  <c r="O234" i="24" s="1"/>
  <c r="X104" i="24"/>
  <c r="Z104" i="24" s="1"/>
  <c r="V125" i="16"/>
  <c r="W125" i="16" s="1"/>
  <c r="V20" i="20"/>
  <c r="W20" i="20" s="1"/>
  <c r="V12" i="20"/>
  <c r="W93" i="20"/>
  <c r="V45" i="19"/>
  <c r="W174" i="14"/>
  <c r="Z129" i="24"/>
  <c r="W150" i="24"/>
  <c r="W148" i="24"/>
  <c r="V142" i="19"/>
  <c r="W142" i="19" s="1"/>
  <c r="I68" i="24"/>
  <c r="E77" i="24"/>
  <c r="W66" i="24"/>
  <c r="W74" i="24"/>
  <c r="W76" i="24"/>
  <c r="O78" i="24"/>
  <c r="V147" i="19"/>
  <c r="T70" i="19"/>
  <c r="V70" i="19" s="1"/>
  <c r="W70" i="19" s="1"/>
  <c r="T66" i="19"/>
  <c r="V63" i="19"/>
  <c r="W63" i="19" s="1"/>
  <c r="T62" i="19"/>
  <c r="V59" i="19"/>
  <c r="W59" i="19" s="1"/>
  <c r="I50" i="16"/>
  <c r="V233" i="24"/>
  <c r="V234" i="24" s="1"/>
  <c r="W68" i="24"/>
  <c r="H52" i="24"/>
  <c r="I52" i="24" s="1"/>
  <c r="I51" i="24"/>
  <c r="Q207" i="24"/>
  <c r="W94" i="24"/>
  <c r="Q103" i="24"/>
  <c r="W103" i="24" s="1"/>
  <c r="Q104" i="24"/>
  <c r="W104" i="24" s="1"/>
  <c r="Q220" i="24"/>
  <c r="W220" i="24" s="1"/>
  <c r="W221" i="24"/>
  <c r="Q224" i="24"/>
  <c r="Q130" i="24"/>
  <c r="W130" i="24" s="1"/>
  <c r="X103" i="24"/>
  <c r="Z103" i="24" s="1"/>
  <c r="Q232" i="24"/>
  <c r="W232" i="24" s="1"/>
  <c r="W229" i="24"/>
  <c r="Q156" i="24"/>
  <c r="Q181" i="24"/>
  <c r="W172" i="24"/>
  <c r="Q129" i="24"/>
  <c r="W129" i="24" s="1"/>
  <c r="Q72" i="24"/>
  <c r="W72" i="24" s="1"/>
  <c r="T233" i="24"/>
  <c r="T234" i="24" s="1"/>
  <c r="Y156" i="24" s="1"/>
  <c r="Q64" i="24"/>
  <c r="W64" i="24" s="1"/>
  <c r="W62" i="24"/>
  <c r="V142" i="24"/>
  <c r="W142" i="24" s="1"/>
  <c r="W139" i="24"/>
  <c r="Q52" i="24"/>
  <c r="W42" i="24"/>
  <c r="V51" i="24"/>
  <c r="V52" i="24" s="1"/>
  <c r="W25" i="24"/>
  <c r="Q26" i="24"/>
  <c r="V146" i="24"/>
  <c r="W144" i="24"/>
  <c r="W12" i="24"/>
  <c r="V26" i="24"/>
  <c r="I26" i="24"/>
  <c r="W49" i="14"/>
  <c r="V50" i="15"/>
  <c r="W24" i="15"/>
  <c r="V50" i="1"/>
  <c r="I49" i="20"/>
  <c r="W49" i="16"/>
  <c r="I25" i="16"/>
  <c r="W146" i="14"/>
  <c r="W49" i="1"/>
  <c r="W199" i="14"/>
  <c r="W222" i="15"/>
  <c r="V200" i="15"/>
  <c r="W200" i="15" s="1"/>
  <c r="A75" i="15"/>
  <c r="V196" i="19"/>
  <c r="W72" i="14"/>
  <c r="W222" i="14"/>
  <c r="W147" i="1"/>
  <c r="V74" i="15"/>
  <c r="R224" i="19"/>
  <c r="W99" i="16"/>
  <c r="A24" i="19"/>
  <c r="W174" i="20"/>
  <c r="W196" i="20"/>
  <c r="U149" i="19"/>
  <c r="U150" i="19" s="1"/>
  <c r="A49" i="19"/>
  <c r="W171" i="20"/>
  <c r="I21" i="19"/>
  <c r="I66" i="16"/>
  <c r="W121" i="19"/>
  <c r="W96" i="20"/>
  <c r="W121" i="20"/>
  <c r="I66" i="14"/>
  <c r="F74" i="19"/>
  <c r="F75" i="19" s="1"/>
  <c r="R74" i="19"/>
  <c r="A71" i="19"/>
  <c r="V21" i="19"/>
  <c r="V224" i="14"/>
  <c r="V225" i="14" s="1"/>
  <c r="I62" i="1"/>
  <c r="W24" i="14"/>
  <c r="I74" i="1"/>
  <c r="V25" i="14"/>
  <c r="I62" i="15"/>
  <c r="H75" i="14"/>
  <c r="V175" i="16"/>
  <c r="I25" i="15"/>
  <c r="W220" i="1"/>
  <c r="W170" i="16"/>
  <c r="I74" i="14"/>
  <c r="I62" i="14"/>
  <c r="W49" i="15"/>
  <c r="A75" i="16"/>
  <c r="V100" i="14"/>
  <c r="V125" i="14"/>
  <c r="W125" i="14" s="1"/>
  <c r="W200" i="16"/>
  <c r="V145" i="1"/>
  <c r="W145" i="1" s="1"/>
  <c r="W175" i="14"/>
  <c r="U100" i="19"/>
  <c r="A75" i="14"/>
  <c r="S100" i="19"/>
  <c r="V25" i="15"/>
  <c r="V62" i="16"/>
  <c r="V141" i="14"/>
  <c r="U175" i="19"/>
  <c r="U220" i="19"/>
  <c r="W221" i="15"/>
  <c r="W195" i="15"/>
  <c r="A75" i="1"/>
  <c r="W94" i="20"/>
  <c r="W199" i="16"/>
  <c r="V74" i="14"/>
  <c r="V50" i="16"/>
  <c r="V74" i="16"/>
  <c r="V74" i="1"/>
  <c r="W74" i="1" s="1"/>
  <c r="V96" i="19"/>
  <c r="V146" i="20"/>
  <c r="R145" i="19"/>
  <c r="I46" i="19"/>
  <c r="I71" i="20"/>
  <c r="W59" i="1"/>
  <c r="S25" i="19"/>
  <c r="V145" i="14"/>
  <c r="V209" i="20"/>
  <c r="W209" i="20" s="1"/>
  <c r="W169" i="20"/>
  <c r="V224" i="16"/>
  <c r="W224" i="16" s="1"/>
  <c r="W221" i="16"/>
  <c r="V169" i="19"/>
  <c r="I65" i="20"/>
  <c r="V141" i="1"/>
  <c r="V50" i="14"/>
  <c r="I50" i="1"/>
  <c r="W95" i="14"/>
  <c r="T134" i="19"/>
  <c r="T146" i="19"/>
  <c r="F25" i="19"/>
  <c r="W95" i="16"/>
  <c r="W95" i="15"/>
  <c r="W86" i="20"/>
  <c r="V149" i="14"/>
  <c r="W149" i="14" s="1"/>
  <c r="V87" i="20"/>
  <c r="V137" i="16"/>
  <c r="W136" i="14"/>
  <c r="T144" i="19"/>
  <c r="V94" i="19"/>
  <c r="W148" i="1"/>
  <c r="I70" i="1"/>
  <c r="I50" i="14"/>
  <c r="S149" i="19"/>
  <c r="T75" i="14"/>
  <c r="I41" i="20"/>
  <c r="W70" i="16"/>
  <c r="W218" i="20"/>
  <c r="T150" i="16"/>
  <c r="I70" i="15"/>
  <c r="W220" i="14"/>
  <c r="V137" i="14"/>
  <c r="W86" i="19"/>
  <c r="I69" i="20"/>
  <c r="T225" i="1"/>
  <c r="W71" i="1"/>
  <c r="W68" i="1"/>
  <c r="W168" i="19"/>
  <c r="I72" i="19"/>
  <c r="V73" i="19"/>
  <c r="T24" i="19"/>
  <c r="A62" i="20"/>
  <c r="F50" i="19"/>
  <c r="T141" i="20"/>
  <c r="W211" i="20"/>
  <c r="V71" i="20"/>
  <c r="S74" i="19"/>
  <c r="R220" i="19"/>
  <c r="W219" i="20"/>
  <c r="V72" i="19"/>
  <c r="W72" i="19" s="1"/>
  <c r="S200" i="19"/>
  <c r="W184" i="20"/>
  <c r="W215" i="20"/>
  <c r="I68" i="20"/>
  <c r="S220" i="19"/>
  <c r="W191" i="20"/>
  <c r="T137" i="20"/>
  <c r="T149" i="20"/>
  <c r="V136" i="20"/>
  <c r="W136" i="20" s="1"/>
  <c r="H66" i="20"/>
  <c r="V215" i="19"/>
  <c r="W215" i="19" s="1"/>
  <c r="T222" i="19"/>
  <c r="W110" i="19"/>
  <c r="H45" i="19"/>
  <c r="A74" i="20"/>
  <c r="I37" i="20"/>
  <c r="R150" i="20"/>
  <c r="T124" i="19"/>
  <c r="G70" i="19"/>
  <c r="T199" i="19"/>
  <c r="W92" i="20"/>
  <c r="H50" i="20"/>
  <c r="T223" i="19"/>
  <c r="V223" i="19" s="1"/>
  <c r="W223" i="19" s="1"/>
  <c r="V147" i="20"/>
  <c r="W167" i="20"/>
  <c r="H74" i="20"/>
  <c r="U150" i="20"/>
  <c r="A66" i="20"/>
  <c r="A70" i="20"/>
  <c r="I60" i="20"/>
  <c r="W118" i="20"/>
  <c r="W135" i="20"/>
  <c r="V99" i="20"/>
  <c r="W99" i="20" s="1"/>
  <c r="W98" i="20"/>
  <c r="H71" i="19"/>
  <c r="T145" i="20"/>
  <c r="V95" i="20"/>
  <c r="V124" i="20"/>
  <c r="W124" i="20" s="1"/>
  <c r="W123" i="20"/>
  <c r="H49" i="19"/>
  <c r="I24" i="20"/>
  <c r="W159" i="20"/>
  <c r="W220" i="15"/>
  <c r="A45" i="19"/>
  <c r="W200" i="14"/>
  <c r="W143" i="14"/>
  <c r="W143" i="20"/>
  <c r="W142" i="20"/>
  <c r="V145" i="20"/>
  <c r="I20" i="20"/>
  <c r="S145" i="19"/>
  <c r="G25" i="19"/>
  <c r="V125" i="15"/>
  <c r="W125" i="15" s="1"/>
  <c r="I64" i="20"/>
  <c r="T175" i="20"/>
  <c r="V116" i="20"/>
  <c r="W115" i="20"/>
  <c r="W139" i="1"/>
  <c r="W66" i="1"/>
  <c r="W214" i="14"/>
  <c r="W164" i="20"/>
  <c r="S150" i="20"/>
  <c r="V91" i="20"/>
  <c r="W89" i="20"/>
  <c r="I16" i="20"/>
  <c r="I25" i="14"/>
  <c r="T75" i="15"/>
  <c r="A50" i="20"/>
  <c r="W135" i="14"/>
  <c r="U75" i="19"/>
  <c r="T150" i="14"/>
  <c r="T75" i="16"/>
  <c r="W61" i="16"/>
  <c r="V137" i="1"/>
  <c r="W134" i="1"/>
  <c r="W85" i="20"/>
  <c r="T218" i="19"/>
  <c r="V218" i="19" s="1"/>
  <c r="W218" i="19" s="1"/>
  <c r="S141" i="19"/>
  <c r="W211" i="19"/>
  <c r="I50" i="15"/>
  <c r="V191" i="19"/>
  <c r="V124" i="19"/>
  <c r="W122" i="19"/>
  <c r="U225" i="20"/>
  <c r="T200" i="20"/>
  <c r="V195" i="19"/>
  <c r="T225" i="15"/>
  <c r="T225" i="16"/>
  <c r="T209" i="19"/>
  <c r="V209" i="19" s="1"/>
  <c r="R200" i="19"/>
  <c r="V184" i="19"/>
  <c r="V187" i="19" s="1"/>
  <c r="W193" i="20"/>
  <c r="W195" i="20"/>
  <c r="W185" i="19"/>
  <c r="W187" i="20"/>
  <c r="W209" i="14"/>
  <c r="W220" i="16"/>
  <c r="T224" i="20"/>
  <c r="V221" i="20"/>
  <c r="T225" i="14"/>
  <c r="S175" i="19"/>
  <c r="S225" i="20"/>
  <c r="T174" i="19"/>
  <c r="V171" i="19"/>
  <c r="S224" i="19"/>
  <c r="T221" i="19"/>
  <c r="V170" i="20"/>
  <c r="V167" i="19"/>
  <c r="T219" i="19"/>
  <c r="T217" i="19"/>
  <c r="T220" i="20"/>
  <c r="V217" i="20"/>
  <c r="V166" i="19"/>
  <c r="V216" i="16"/>
  <c r="W213" i="16"/>
  <c r="V214" i="20"/>
  <c r="T216" i="20"/>
  <c r="R216" i="19"/>
  <c r="T214" i="19"/>
  <c r="V214" i="19" s="1"/>
  <c r="W214" i="19" s="1"/>
  <c r="V213" i="19"/>
  <c r="T210" i="19"/>
  <c r="R212" i="19"/>
  <c r="V210" i="20"/>
  <c r="T212" i="20"/>
  <c r="R175" i="19"/>
  <c r="V160" i="19"/>
  <c r="V162" i="19" s="1"/>
  <c r="R225" i="20"/>
  <c r="W221" i="14"/>
  <c r="W224" i="1"/>
  <c r="W221" i="1"/>
  <c r="W216" i="1"/>
  <c r="W213" i="15"/>
  <c r="W215" i="16"/>
  <c r="W163" i="20"/>
  <c r="W163" i="19"/>
  <c r="W159" i="19"/>
  <c r="W209" i="16"/>
  <c r="W175" i="1"/>
  <c r="W162" i="1"/>
  <c r="W209" i="15"/>
  <c r="W212" i="14"/>
  <c r="V118" i="19"/>
  <c r="V115" i="19"/>
  <c r="W115" i="19" s="1"/>
  <c r="S125" i="19"/>
  <c r="V140" i="20"/>
  <c r="V113" i="19"/>
  <c r="W113" i="19" s="1"/>
  <c r="T140" i="19"/>
  <c r="T136" i="19"/>
  <c r="T125" i="20"/>
  <c r="V112" i="19"/>
  <c r="R125" i="19"/>
  <c r="W120" i="20"/>
  <c r="W109" i="20"/>
  <c r="T148" i="19"/>
  <c r="R149" i="19"/>
  <c r="V149" i="16"/>
  <c r="W147" i="16"/>
  <c r="V148" i="20"/>
  <c r="W148" i="20" s="1"/>
  <c r="V98" i="19"/>
  <c r="T99" i="19"/>
  <c r="V149" i="15"/>
  <c r="W146" i="15"/>
  <c r="V149" i="1"/>
  <c r="V145" i="15"/>
  <c r="T143" i="19"/>
  <c r="V93" i="19"/>
  <c r="W139" i="20"/>
  <c r="V139" i="19"/>
  <c r="W139" i="19" s="1"/>
  <c r="V88" i="19"/>
  <c r="T138" i="19"/>
  <c r="R141" i="19"/>
  <c r="V85" i="19"/>
  <c r="T150" i="1"/>
  <c r="R137" i="19"/>
  <c r="T135" i="19"/>
  <c r="T100" i="20"/>
  <c r="R100" i="19"/>
  <c r="T150" i="15"/>
  <c r="W147" i="15"/>
  <c r="W146" i="1"/>
  <c r="W92" i="19"/>
  <c r="W142" i="14"/>
  <c r="W142" i="16"/>
  <c r="W145" i="16"/>
  <c r="W138" i="14"/>
  <c r="W88" i="20"/>
  <c r="W89" i="19"/>
  <c r="W141" i="16"/>
  <c r="W138" i="16"/>
  <c r="W90" i="19"/>
  <c r="W138" i="1"/>
  <c r="W136" i="16"/>
  <c r="W84" i="19"/>
  <c r="W100" i="16"/>
  <c r="W84" i="20"/>
  <c r="W100" i="15"/>
  <c r="T75" i="1"/>
  <c r="T49" i="19"/>
  <c r="V46" i="19"/>
  <c r="S50" i="19"/>
  <c r="G50" i="19"/>
  <c r="G75" i="20"/>
  <c r="I45" i="20"/>
  <c r="V70" i="20"/>
  <c r="W70" i="20" s="1"/>
  <c r="W71" i="14"/>
  <c r="V20" i="19"/>
  <c r="V70" i="14"/>
  <c r="W70" i="14" s="1"/>
  <c r="W67" i="14"/>
  <c r="W70" i="1"/>
  <c r="W67" i="1"/>
  <c r="W65" i="14"/>
  <c r="V66" i="14"/>
  <c r="W66" i="14" s="1"/>
  <c r="V66" i="16"/>
  <c r="W63" i="16"/>
  <c r="V66" i="15"/>
  <c r="W66" i="15" s="1"/>
  <c r="W64" i="15"/>
  <c r="V66" i="20"/>
  <c r="W66" i="20" s="1"/>
  <c r="V62" i="15"/>
  <c r="W60" i="15"/>
  <c r="R25" i="19"/>
  <c r="V59" i="20"/>
  <c r="W62" i="1"/>
  <c r="W59" i="14"/>
  <c r="H73" i="19"/>
  <c r="H24" i="19"/>
  <c r="F75" i="20"/>
  <c r="A25" i="20"/>
  <c r="I74" i="15"/>
  <c r="H75" i="15"/>
  <c r="A73" i="19"/>
  <c r="G74" i="19"/>
  <c r="I74" i="16"/>
  <c r="I70" i="16"/>
  <c r="H75" i="16"/>
  <c r="I67" i="20"/>
  <c r="H70" i="20"/>
  <c r="A20" i="19"/>
  <c r="H20" i="19"/>
  <c r="H25" i="20"/>
  <c r="I59" i="20"/>
  <c r="H62" i="20"/>
  <c r="I70" i="14"/>
  <c r="I66" i="15"/>
  <c r="I66" i="1"/>
  <c r="I63" i="20"/>
  <c r="I62" i="16"/>
  <c r="I12" i="20"/>
  <c r="I61" i="20"/>
  <c r="X156" i="24" l="1"/>
  <c r="W73" i="19"/>
  <c r="W52" i="24"/>
  <c r="Y155" i="24"/>
  <c r="V200" i="20"/>
  <c r="W200" i="20" s="1"/>
  <c r="W46" i="19"/>
  <c r="W21" i="19"/>
  <c r="W45" i="19"/>
  <c r="V50" i="20"/>
  <c r="W50" i="20" s="1"/>
  <c r="W49" i="20"/>
  <c r="W20" i="19"/>
  <c r="V74" i="20"/>
  <c r="W71" i="20"/>
  <c r="W74" i="16"/>
  <c r="W74" i="15"/>
  <c r="W24" i="20"/>
  <c r="V25" i="20"/>
  <c r="W12" i="20"/>
  <c r="V62" i="20"/>
  <c r="W59" i="20"/>
  <c r="W74" i="14"/>
  <c r="V75" i="1"/>
  <c r="W25" i="16"/>
  <c r="W196" i="19"/>
  <c r="W222" i="20"/>
  <c r="W147" i="20"/>
  <c r="W147" i="19"/>
  <c r="V225" i="15"/>
  <c r="W225" i="15" s="1"/>
  <c r="W216" i="15"/>
  <c r="X155" i="24"/>
  <c r="V199" i="19"/>
  <c r="W199" i="19" s="1"/>
  <c r="V24" i="19"/>
  <c r="W24" i="19" s="1"/>
  <c r="A70" i="19"/>
  <c r="I45" i="19"/>
  <c r="I20" i="19"/>
  <c r="V144" i="19"/>
  <c r="W144" i="19" s="1"/>
  <c r="V134" i="19"/>
  <c r="W134" i="19" s="1"/>
  <c r="E78" i="24"/>
  <c r="I78" i="24" s="1"/>
  <c r="I77" i="24"/>
  <c r="V66" i="19"/>
  <c r="W66" i="19" s="1"/>
  <c r="V62" i="19"/>
  <c r="W160" i="19"/>
  <c r="W50" i="1"/>
  <c r="W50" i="15"/>
  <c r="Q233" i="24"/>
  <c r="W224" i="24"/>
  <c r="Z156" i="24"/>
  <c r="V155" i="24"/>
  <c r="W155" i="24" s="1"/>
  <c r="W146" i="24"/>
  <c r="V156" i="24"/>
  <c r="W156" i="24" s="1"/>
  <c r="Q208" i="24"/>
  <c r="W208" i="24" s="1"/>
  <c r="W207" i="24"/>
  <c r="Q77" i="24"/>
  <c r="W26" i="24"/>
  <c r="W51" i="24"/>
  <c r="Q182" i="24"/>
  <c r="W182" i="24" s="1"/>
  <c r="W181" i="24"/>
  <c r="W50" i="14"/>
  <c r="W25" i="14"/>
  <c r="W25" i="15"/>
  <c r="W50" i="16"/>
  <c r="I49" i="19"/>
  <c r="W124" i="19"/>
  <c r="W175" i="16"/>
  <c r="W212" i="1"/>
  <c r="W224" i="14"/>
  <c r="U225" i="19"/>
  <c r="V224" i="20"/>
  <c r="W224" i="20" s="1"/>
  <c r="V222" i="19"/>
  <c r="W145" i="14"/>
  <c r="W146" i="20"/>
  <c r="W96" i="19"/>
  <c r="W62" i="16"/>
  <c r="V71" i="19"/>
  <c r="I75" i="14"/>
  <c r="I75" i="1"/>
  <c r="V225" i="16"/>
  <c r="W216" i="14"/>
  <c r="W141" i="14"/>
  <c r="H70" i="19"/>
  <c r="W100" i="14"/>
  <c r="V137" i="20"/>
  <c r="V146" i="19"/>
  <c r="A25" i="19"/>
  <c r="I71" i="19"/>
  <c r="W209" i="19"/>
  <c r="W145" i="15"/>
  <c r="W162" i="20"/>
  <c r="V150" i="14"/>
  <c r="V150" i="16"/>
  <c r="W169" i="19"/>
  <c r="W137" i="1"/>
  <c r="I70" i="20"/>
  <c r="I75" i="16"/>
  <c r="W94" i="19"/>
  <c r="W216" i="16"/>
  <c r="T220" i="19"/>
  <c r="V150" i="1"/>
  <c r="W149" i="1"/>
  <c r="A50" i="19"/>
  <c r="W91" i="20"/>
  <c r="W195" i="19"/>
  <c r="W140" i="20"/>
  <c r="I74" i="20"/>
  <c r="S75" i="19"/>
  <c r="I50" i="20"/>
  <c r="I66" i="20"/>
  <c r="T150" i="20"/>
  <c r="S150" i="19"/>
  <c r="T74" i="19"/>
  <c r="V100" i="20"/>
  <c r="G75" i="19"/>
  <c r="A75" i="19" s="1"/>
  <c r="T145" i="19"/>
  <c r="W95" i="20"/>
  <c r="V99" i="19"/>
  <c r="W99" i="19" s="1"/>
  <c r="W98" i="19"/>
  <c r="H50" i="19"/>
  <c r="V125" i="20"/>
  <c r="V174" i="19"/>
  <c r="W174" i="19" s="1"/>
  <c r="W171" i="19"/>
  <c r="V95" i="19"/>
  <c r="W95" i="19" s="1"/>
  <c r="W93" i="19"/>
  <c r="V175" i="20"/>
  <c r="W170" i="20"/>
  <c r="V170" i="19"/>
  <c r="W167" i="19"/>
  <c r="V141" i="20"/>
  <c r="W116" i="20"/>
  <c r="T225" i="20"/>
  <c r="W166" i="19"/>
  <c r="I75" i="15"/>
  <c r="V91" i="19"/>
  <c r="W88" i="19"/>
  <c r="A75" i="20"/>
  <c r="V87" i="19"/>
  <c r="W85" i="19"/>
  <c r="I25" i="20"/>
  <c r="I24" i="19"/>
  <c r="T50" i="19"/>
  <c r="T216" i="19"/>
  <c r="V120" i="19"/>
  <c r="W120" i="19" s="1"/>
  <c r="W118" i="19"/>
  <c r="V49" i="19"/>
  <c r="T175" i="19"/>
  <c r="V216" i="19"/>
  <c r="W216" i="19" s="1"/>
  <c r="W184" i="19"/>
  <c r="T200" i="19"/>
  <c r="W225" i="1"/>
  <c r="W188" i="19"/>
  <c r="W191" i="19"/>
  <c r="W221" i="20"/>
  <c r="T224" i="19"/>
  <c r="V221" i="19"/>
  <c r="S225" i="19"/>
  <c r="V219" i="19"/>
  <c r="W219" i="19" s="1"/>
  <c r="V217" i="19"/>
  <c r="W217" i="19" s="1"/>
  <c r="V220" i="20"/>
  <c r="W217" i="20"/>
  <c r="W214" i="20"/>
  <c r="V216" i="20"/>
  <c r="W213" i="19"/>
  <c r="R225" i="19"/>
  <c r="V210" i="19"/>
  <c r="V212" i="19" s="1"/>
  <c r="T212" i="19"/>
  <c r="V212" i="20"/>
  <c r="W210" i="20"/>
  <c r="W225" i="14"/>
  <c r="W166" i="20"/>
  <c r="W213" i="20"/>
  <c r="W212" i="15"/>
  <c r="W212" i="16"/>
  <c r="V116" i="19"/>
  <c r="V140" i="19"/>
  <c r="W140" i="19" s="1"/>
  <c r="V136" i="19"/>
  <c r="W136" i="19" s="1"/>
  <c r="T125" i="19"/>
  <c r="W109" i="19"/>
  <c r="W112" i="20"/>
  <c r="W149" i="16"/>
  <c r="W149" i="15"/>
  <c r="V150" i="15"/>
  <c r="V148" i="19"/>
  <c r="T149" i="19"/>
  <c r="V149" i="20"/>
  <c r="V143" i="19"/>
  <c r="W143" i="19" s="1"/>
  <c r="V138" i="19"/>
  <c r="T141" i="19"/>
  <c r="R150" i="19"/>
  <c r="T100" i="19"/>
  <c r="V135" i="19"/>
  <c r="T137" i="19"/>
  <c r="W144" i="20"/>
  <c r="W145" i="20"/>
  <c r="W141" i="1"/>
  <c r="W138" i="20"/>
  <c r="W137" i="14"/>
  <c r="W137" i="16"/>
  <c r="W87" i="20"/>
  <c r="W134" i="20"/>
  <c r="T25" i="19"/>
  <c r="V75" i="14"/>
  <c r="V75" i="16"/>
  <c r="W66" i="16"/>
  <c r="R75" i="19"/>
  <c r="V75" i="15"/>
  <c r="W62" i="15"/>
  <c r="W62" i="14"/>
  <c r="A74" i="19"/>
  <c r="I73" i="19"/>
  <c r="H74" i="19"/>
  <c r="H75" i="20"/>
  <c r="H25" i="19"/>
  <c r="I62" i="20"/>
  <c r="Z155" i="24" l="1"/>
  <c r="W71" i="19"/>
  <c r="W62" i="20"/>
  <c r="W62" i="19"/>
  <c r="W74" i="20"/>
  <c r="W75" i="15"/>
  <c r="W75" i="16"/>
  <c r="W75" i="1"/>
  <c r="V75" i="20"/>
  <c r="W25" i="20"/>
  <c r="W49" i="19"/>
  <c r="W75" i="14"/>
  <c r="V200" i="19"/>
  <c r="W200" i="19" s="1"/>
  <c r="V220" i="19"/>
  <c r="W170" i="19"/>
  <c r="I70" i="19"/>
  <c r="W77" i="24"/>
  <c r="Q78" i="24"/>
  <c r="W78" i="24" s="1"/>
  <c r="Q234" i="24"/>
  <c r="W234" i="24" s="1"/>
  <c r="W233" i="24"/>
  <c r="W225" i="16"/>
  <c r="W222" i="19"/>
  <c r="V74" i="19"/>
  <c r="W146" i="19"/>
  <c r="W220" i="20"/>
  <c r="W150" i="16"/>
  <c r="W150" i="14"/>
  <c r="W187" i="19"/>
  <c r="W150" i="1"/>
  <c r="V145" i="19"/>
  <c r="W145" i="19" s="1"/>
  <c r="I50" i="19"/>
  <c r="W100" i="20"/>
  <c r="W125" i="20"/>
  <c r="V100" i="19"/>
  <c r="W141" i="20"/>
  <c r="W175" i="20"/>
  <c r="V175" i="19"/>
  <c r="V125" i="19"/>
  <c r="W91" i="19"/>
  <c r="W87" i="19"/>
  <c r="W116" i="19"/>
  <c r="I25" i="19"/>
  <c r="V50" i="19"/>
  <c r="T225" i="19"/>
  <c r="V224" i="19"/>
  <c r="W224" i="19" s="1"/>
  <c r="W221" i="19"/>
  <c r="V225" i="20"/>
  <c r="W212" i="20"/>
  <c r="W216" i="20"/>
  <c r="W210" i="19"/>
  <c r="W162" i="19"/>
  <c r="V141" i="19"/>
  <c r="W141" i="19" s="1"/>
  <c r="W112" i="19"/>
  <c r="W150" i="15"/>
  <c r="W148" i="19"/>
  <c r="V149" i="19"/>
  <c r="W149" i="19" s="1"/>
  <c r="W149" i="20"/>
  <c r="V150" i="20"/>
  <c r="W138" i="19"/>
  <c r="T150" i="19"/>
  <c r="V137" i="19"/>
  <c r="W135" i="19"/>
  <c r="W137" i="20"/>
  <c r="T75" i="19"/>
  <c r="V25" i="19"/>
  <c r="H75" i="19"/>
  <c r="I74" i="19"/>
  <c r="I75" i="20"/>
  <c r="W75" i="20" l="1"/>
  <c r="W50" i="19"/>
  <c r="W74" i="19"/>
  <c r="W25" i="19"/>
  <c r="W220" i="19"/>
  <c r="W100" i="19"/>
  <c r="W125" i="19"/>
  <c r="W175" i="19"/>
  <c r="V150" i="19"/>
  <c r="W150" i="19" s="1"/>
  <c r="W137" i="19"/>
  <c r="V225" i="19"/>
  <c r="W225" i="20"/>
  <c r="W212" i="19"/>
  <c r="W150" i="20"/>
  <c r="V75" i="19"/>
  <c r="I75" i="19"/>
  <c r="W75" i="19" l="1"/>
  <c r="W225" i="19"/>
</calcChain>
</file>

<file path=xl/sharedStrings.xml><?xml version="1.0" encoding="utf-8"?>
<sst xmlns="http://schemas.openxmlformats.org/spreadsheetml/2006/main" count="3747" uniqueCount="66">
  <si>
    <t>Table 1</t>
  </si>
  <si>
    <t>Table 4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</si>
  <si>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</si>
  <si>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</si>
  <si>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</si>
  <si>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</si>
  <si>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</si>
  <si>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</si>
  <si>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</si>
  <si>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</si>
  <si>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</si>
  <si>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</si>
  <si>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</si>
  <si>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</si>
  <si>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</si>
  <si>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</si>
  <si>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</si>
  <si>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</si>
  <si>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</si>
  <si>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</si>
  <si>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</si>
  <si>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</si>
  <si>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</si>
  <si>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</si>
  <si>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</si>
  <si>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</si>
  <si>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</si>
  <si>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Table 3</t>
  </si>
  <si>
    <t>Table 6</t>
  </si>
  <si>
    <t xml:space="preserve"> </t>
  </si>
  <si>
    <t xml:space="preserve"> LCC TOTAL AIRCRAFT MOVEMENT</t>
  </si>
  <si>
    <t>Disemb.+Emb.</t>
  </si>
  <si>
    <t>Transit</t>
  </si>
  <si>
    <t>Table 7</t>
  </si>
  <si>
    <t>Unit : Tonne</t>
  </si>
  <si>
    <t>Inbound</t>
  </si>
  <si>
    <t>Outbound</t>
  </si>
  <si>
    <t>In.+Out.</t>
  </si>
  <si>
    <t>OCT.-DEC.</t>
  </si>
  <si>
    <t>APR. - JUN.</t>
  </si>
  <si>
    <t>JUL.- SEP.</t>
  </si>
  <si>
    <t>Table 8</t>
  </si>
  <si>
    <t>Table 9</t>
  </si>
  <si>
    <t>LCC INTERNATIONAL FREIGHT</t>
  </si>
  <si>
    <t>LCC DOMESTIC FREIGHT</t>
  </si>
  <si>
    <t>LCC TOTAL FREIGHT</t>
  </si>
  <si>
    <t>LCC INTERNATIONAL AIRCRAFT MOVEMENT</t>
  </si>
  <si>
    <t>LCC DOMESTIC AIRCRAFT MOVEMENT</t>
  </si>
  <si>
    <t>LCC INTERNATIONAL PASSENGER</t>
  </si>
  <si>
    <t>LCC DOMESTIC PASSENGER</t>
  </si>
  <si>
    <t>LCC TOTAL PASSENGER</t>
  </si>
  <si>
    <t>LCC INTERNATIONAL MAIL</t>
  </si>
  <si>
    <t>LCC DOMESTIC MAIL</t>
  </si>
  <si>
    <t>LCC TOTAL MAIL</t>
  </si>
  <si>
    <t>Table 10</t>
  </si>
  <si>
    <t>Table 11</t>
  </si>
  <si>
    <t>Table 12</t>
  </si>
  <si>
    <t>OCT.- DEC.</t>
  </si>
  <si>
    <t>FY 2013</t>
  </si>
  <si>
    <t>FY 2014</t>
  </si>
  <si>
    <t>Source : Air Transport Information and Slot Coordination Division, AOT.</t>
  </si>
  <si>
    <t>JAN.- MAR.</t>
  </si>
  <si>
    <t>JAN.- SEP.</t>
  </si>
  <si>
    <t>TOTAL</t>
  </si>
  <si>
    <t>Y 2018</t>
  </si>
  <si>
    <t>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</si>
</sst>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)"/>
    <numFmt numFmtId="165" formatCode="#,##0.00_ ;\-#,##0.00\ "/>
    <numFmt numFmtId="166" formatCode="_-* #,##0_-;\-* #,##0_-;_-* &quot;-&quot;??_-;_-@_-"/>
    <numFmt numFmtId="167" formatCode="_-* #,##0.000_-;\-* #,##0.000_-;_-* &quot;-&quot;??_-;_-@_-"/>
  </numFmts>
  <fonts count="61" x14ac:knownFonts="1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Times New Roman"/>
      <family val="1"/>
      <charset val="22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  <font>
      <sz val="10"/>
      <name val="Arial"/>
      <family val="2"/>
    </font>
    <font>
      <sz val="10"/>
      <name val="Times New Roman"/>
      <family val="1"/>
      <charset val="222"/>
    </font>
    <font>
      <b/>
      <u/>
      <sz val="10"/>
      <color theme="8" tint="-0.49998474074526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6" tint="-0.499984740745262"/>
      <name val="Arial"/>
      <family val="2"/>
    </font>
    <font>
      <sz val="10"/>
      <color theme="8" tint="-0.499984740745262"/>
      <name val="Arial"/>
      <family val="2"/>
    </font>
    <font>
      <sz val="10"/>
      <color theme="6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sz val="8"/>
      <color theme="6" tint="-0.499984740745262"/>
      <name val="Arial"/>
      <family val="2"/>
    </font>
    <font>
      <b/>
      <sz val="10"/>
      <color indexed="57" tint="-0.499984740745262"/>
      <name val="Arial"/>
      <family val="2"/>
    </font>
    <font>
      <sz val="1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b/>
      <sz val="10"/>
      <color theme="4" tint="-0.499984740745262"/>
      <name val="Arial"/>
      <family val="2"/>
    </font>
    <font>
      <sz val="8"/>
      <color theme="5" tint="-0.499984740745262"/>
      <name val="Arial"/>
      <family val="2"/>
    </font>
    <font>
      <b/>
      <sz val="10"/>
      <color indexed="16" tint="-0.499984740745262"/>
      <name val="Arial"/>
      <family val="2"/>
    </font>
    <font>
      <b/>
      <u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8">
    <xf numFmtId="0" fontId="0" fillId="0" borderId="0" xfId="0"/>
    <xf numFmtId="0" fontId="3" fillId="0" borderId="0" xfId="0" applyFont="1"/>
    <xf numFmtId="43" fontId="3" fillId="0" borderId="0" xfId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164" fontId="4" fillId="0" borderId="0" xfId="0" applyNumberFormat="1" applyFont="1"/>
    <xf numFmtId="166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7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/>
    <xf numFmtId="0" fontId="8" fillId="6" borderId="14" xfId="4" applyFont="1" applyFill="1" applyBorder="1"/>
    <xf numFmtId="0" fontId="8" fillId="10" borderId="15" xfId="4" applyFont="1" applyFill="1" applyBorder="1"/>
    <xf numFmtId="0" fontId="8" fillId="6" borderId="7" xfId="4" applyFont="1" applyFill="1" applyBorder="1"/>
    <xf numFmtId="0" fontId="8" fillId="0" borderId="30" xfId="0" applyFont="1" applyBorder="1"/>
    <xf numFmtId="0" fontId="8" fillId="6" borderId="15" xfId="4" applyFont="1" applyFill="1" applyBorder="1"/>
    <xf numFmtId="43" fontId="8" fillId="0" borderId="15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6" borderId="16" xfId="4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8" fillId="0" borderId="6" xfId="1" applyFont="1" applyBorder="1"/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6" borderId="14" xfId="4" applyFont="1" applyFill="1" applyBorder="1" applyAlignment="1">
      <alignment horizontal="center"/>
    </xf>
    <xf numFmtId="0" fontId="15" fillId="10" borderId="15" xfId="4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6" borderId="15" xfId="4" applyFont="1" applyFill="1" applyBorder="1" applyAlignment="1">
      <alignment horizontal="center"/>
    </xf>
    <xf numFmtId="43" fontId="15" fillId="0" borderId="3" xfId="1" applyFont="1" applyBorder="1"/>
    <xf numFmtId="166" fontId="15" fillId="0" borderId="19" xfId="1" applyNumberFormat="1" applyFont="1" applyBorder="1"/>
    <xf numFmtId="166" fontId="15" fillId="0" borderId="0" xfId="1" applyNumberFormat="1" applyFont="1"/>
    <xf numFmtId="166" fontId="15" fillId="10" borderId="15" xfId="4" applyNumberFormat="1" applyFont="1" applyFill="1" applyBorder="1"/>
    <xf numFmtId="166" fontId="15" fillId="0" borderId="30" xfId="1" applyNumberFormat="1" applyFont="1" applyBorder="1"/>
    <xf numFmtId="165" fontId="15" fillId="0" borderId="15" xfId="1" applyNumberFormat="1" applyFont="1" applyBorder="1"/>
    <xf numFmtId="0" fontId="8" fillId="7" borderId="21" xfId="3" applyFont="1" applyFill="1" applyBorder="1" applyAlignment="1">
      <alignment horizontal="center"/>
    </xf>
    <xf numFmtId="166" fontId="15" fillId="7" borderId="22" xfId="3" applyNumberFormat="1" applyFont="1" applyFill="1" applyBorder="1"/>
    <xf numFmtId="166" fontId="15" fillId="7" borderId="12" xfId="3" applyNumberFormat="1" applyFont="1" applyFill="1" applyBorder="1"/>
    <xf numFmtId="166" fontId="15" fillId="7" borderId="13" xfId="3" applyNumberFormat="1" applyFont="1" applyFill="1" applyBorder="1"/>
    <xf numFmtId="166" fontId="15" fillId="7" borderId="23" xfId="3" applyNumberFormat="1" applyFont="1" applyFill="1" applyBorder="1"/>
    <xf numFmtId="165" fontId="15" fillId="7" borderId="13" xfId="3" applyNumberFormat="1" applyFont="1" applyFill="1" applyBorder="1"/>
    <xf numFmtId="37" fontId="8" fillId="7" borderId="25" xfId="3" applyNumberFormat="1" applyFont="1" applyFill="1" applyBorder="1" applyAlignment="1">
      <alignment horizontal="center" vertical="center"/>
    </xf>
    <xf numFmtId="166" fontId="15" fillId="7" borderId="26" xfId="3" applyNumberFormat="1" applyFont="1" applyFill="1" applyBorder="1" applyAlignment="1">
      <alignment vertical="center"/>
    </xf>
    <xf numFmtId="166" fontId="15" fillId="7" borderId="32" xfId="3" applyNumberFormat="1" applyFont="1" applyFill="1" applyBorder="1" applyAlignment="1">
      <alignment vertical="center"/>
    </xf>
    <xf numFmtId="165" fontId="15" fillId="7" borderId="28" xfId="3" applyNumberFormat="1" applyFont="1" applyFill="1" applyBorder="1" applyAlignment="1">
      <alignment vertical="center"/>
    </xf>
    <xf numFmtId="0" fontId="15" fillId="0" borderId="0" xfId="0" applyFont="1"/>
    <xf numFmtId="43" fontId="15" fillId="0" borderId="0" xfId="1" applyFont="1"/>
    <xf numFmtId="0" fontId="8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43" fontId="16" fillId="0" borderId="0" xfId="1" applyFont="1" applyAlignment="1">
      <alignment horizontal="right"/>
    </xf>
    <xf numFmtId="0" fontId="10" fillId="0" borderId="7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0" fontId="10" fillId="11" borderId="7" xfId="8" applyFont="1" applyFill="1" applyBorder="1"/>
    <xf numFmtId="0" fontId="10" fillId="0" borderId="7" xfId="0" applyFont="1" applyBorder="1"/>
    <xf numFmtId="43" fontId="10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11" borderId="16" xfId="8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0" fillId="0" borderId="6" xfId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11" borderId="14" xfId="8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6" fillId="0" borderId="7" xfId="1" applyFont="1" applyBorder="1"/>
    <xf numFmtId="166" fontId="16" fillId="0" borderId="19" xfId="1" applyNumberFormat="1" applyFont="1" applyBorder="1"/>
    <xf numFmtId="166" fontId="16" fillId="0" borderId="0" xfId="1" applyNumberFormat="1" applyFont="1"/>
    <xf numFmtId="166" fontId="16" fillId="0" borderId="14" xfId="1" applyNumberFormat="1" applyFont="1" applyBorder="1"/>
    <xf numFmtId="165" fontId="16" fillId="0" borderId="14" xfId="1" applyNumberFormat="1" applyFont="1" applyBorder="1"/>
    <xf numFmtId="0" fontId="10" fillId="12" borderId="21" xfId="7" applyFont="1" applyFill="1" applyBorder="1" applyAlignment="1">
      <alignment horizontal="center"/>
    </xf>
    <xf numFmtId="166" fontId="16" fillId="12" borderId="22" xfId="7" applyNumberFormat="1" applyFont="1" applyFill="1" applyBorder="1"/>
    <xf numFmtId="166" fontId="16" fillId="12" borderId="23" xfId="7" applyNumberFormat="1" applyFont="1" applyFill="1" applyBorder="1"/>
    <xf numFmtId="165" fontId="16" fillId="12" borderId="21" xfId="7" applyNumberFormat="1" applyFont="1" applyFill="1" applyBorder="1"/>
    <xf numFmtId="166" fontId="16" fillId="0" borderId="16" xfId="1" applyNumberFormat="1" applyFont="1" applyBorder="1"/>
    <xf numFmtId="37" fontId="10" fillId="12" borderId="25" xfId="7" applyNumberFormat="1" applyFont="1" applyFill="1" applyBorder="1" applyAlignment="1">
      <alignment horizontal="center" vertical="center"/>
    </xf>
    <xf numFmtId="166" fontId="16" fillId="12" borderId="26" xfId="7" applyNumberFormat="1" applyFont="1" applyFill="1" applyBorder="1" applyAlignment="1">
      <alignment vertical="center"/>
    </xf>
    <xf numFmtId="166" fontId="16" fillId="12" borderId="25" xfId="7" applyNumberFormat="1" applyFont="1" applyFill="1" applyBorder="1" applyAlignment="1">
      <alignment vertical="center"/>
    </xf>
    <xf numFmtId="165" fontId="16" fillId="12" borderId="28" xfId="7" applyNumberFormat="1" applyFont="1" applyFill="1" applyBorder="1" applyAlignment="1">
      <alignment vertical="center"/>
    </xf>
    <xf numFmtId="166" fontId="16" fillId="0" borderId="7" xfId="1" applyNumberFormat="1" applyFont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7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6" fillId="0" borderId="3" xfId="1" applyFont="1" applyBorder="1"/>
    <xf numFmtId="166" fontId="16" fillId="0" borderId="24" xfId="1" applyNumberFormat="1" applyFont="1" applyBorder="1"/>
    <xf numFmtId="165" fontId="16" fillId="0" borderId="15" xfId="1" applyNumberFormat="1" applyFont="1" applyBorder="1"/>
    <xf numFmtId="166" fontId="16" fillId="12" borderId="11" xfId="7" applyNumberFormat="1" applyFont="1" applyFill="1" applyBorder="1"/>
    <xf numFmtId="165" fontId="16" fillId="12" borderId="13" xfId="7" applyNumberFormat="1" applyFont="1" applyFill="1" applyBorder="1"/>
    <xf numFmtId="166" fontId="16" fillId="0" borderId="4" xfId="1" applyNumberFormat="1" applyFont="1" applyBorder="1"/>
    <xf numFmtId="166" fontId="16" fillId="0" borderId="1" xfId="1" applyNumberFormat="1" applyFont="1" applyBorder="1"/>
    <xf numFmtId="0" fontId="10" fillId="11" borderId="15" xfId="8" applyFont="1" applyFill="1" applyBorder="1"/>
    <xf numFmtId="0" fontId="10" fillId="11" borderId="6" xfId="8" applyFont="1" applyFill="1" applyBorder="1" applyAlignment="1">
      <alignment horizontal="center"/>
    </xf>
    <xf numFmtId="0" fontId="16" fillId="11" borderId="15" xfId="8" applyFont="1" applyFill="1" applyBorder="1" applyAlignment="1">
      <alignment horizontal="center"/>
    </xf>
    <xf numFmtId="0" fontId="12" fillId="0" borderId="0" xfId="0" applyFont="1"/>
    <xf numFmtId="0" fontId="19" fillId="0" borderId="0" xfId="0" applyFont="1"/>
    <xf numFmtId="43" fontId="19" fillId="0" borderId="0" xfId="1" applyFont="1"/>
    <xf numFmtId="0" fontId="12" fillId="0" borderId="7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/>
    <xf numFmtId="0" fontId="12" fillId="13" borderId="3" xfId="6" applyFont="1" applyFill="1" applyBorder="1"/>
    <xf numFmtId="43" fontId="12" fillId="0" borderId="15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2" fillId="0" borderId="6" xfId="1" applyFont="1" applyBorder="1"/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13" borderId="15" xfId="6" applyFont="1" applyFill="1" applyBorder="1" applyAlignment="1">
      <alignment horizontal="center"/>
    </xf>
    <xf numFmtId="43" fontId="19" fillId="0" borderId="15" xfId="1" applyFont="1" applyBorder="1"/>
    <xf numFmtId="166" fontId="19" fillId="0" borderId="19" xfId="1" applyNumberFormat="1" applyFont="1" applyBorder="1"/>
    <xf numFmtId="166" fontId="19" fillId="0" borderId="31" xfId="1" applyNumberFormat="1" applyFont="1" applyBorder="1"/>
    <xf numFmtId="166" fontId="19" fillId="0" borderId="20" xfId="1" applyNumberFormat="1" applyFont="1" applyBorder="1"/>
    <xf numFmtId="165" fontId="19" fillId="0" borderId="14" xfId="1" applyNumberFormat="1" applyFont="1" applyBorder="1"/>
    <xf numFmtId="166" fontId="19" fillId="0" borderId="17" xfId="1" applyNumberFormat="1" applyFont="1" applyBorder="1"/>
    <xf numFmtId="166" fontId="19" fillId="0" borderId="35" xfId="1" applyNumberFormat="1" applyFont="1" applyBorder="1"/>
    <xf numFmtId="166" fontId="19" fillId="0" borderId="18" xfId="1" applyNumberFormat="1" applyFont="1" applyBorder="1"/>
    <xf numFmtId="0" fontId="12" fillId="14" borderId="21" xfId="5" applyFont="1" applyFill="1" applyBorder="1" applyAlignment="1">
      <alignment horizontal="center"/>
    </xf>
    <xf numFmtId="166" fontId="19" fillId="14" borderId="22" xfId="1" applyNumberFormat="1" applyFont="1" applyFill="1" applyBorder="1"/>
    <xf numFmtId="166" fontId="19" fillId="14" borderId="12" xfId="1" applyNumberFormat="1" applyFont="1" applyFill="1" applyBorder="1"/>
    <xf numFmtId="166" fontId="19" fillId="14" borderId="23" xfId="1" applyNumberFormat="1" applyFont="1" applyFill="1" applyBorder="1"/>
    <xf numFmtId="165" fontId="19" fillId="14" borderId="21" xfId="5" applyNumberFormat="1" applyFont="1" applyFill="1" applyBorder="1"/>
    <xf numFmtId="165" fontId="19" fillId="14" borderId="21" xfId="6" applyNumberFormat="1" applyFont="1" applyFill="1" applyBorder="1"/>
    <xf numFmtId="166" fontId="19" fillId="0" borderId="24" xfId="1" applyNumberFormat="1" applyFont="1" applyBorder="1"/>
    <xf numFmtId="37" fontId="12" fillId="14" borderId="25" xfId="5" applyNumberFormat="1" applyFont="1" applyFill="1" applyBorder="1" applyAlignment="1">
      <alignment horizontal="center" vertical="center"/>
    </xf>
    <xf numFmtId="166" fontId="19" fillId="14" borderId="26" xfId="1" applyNumberFormat="1" applyFont="1" applyFill="1" applyBorder="1" applyAlignment="1">
      <alignment vertical="center"/>
    </xf>
    <xf numFmtId="166" fontId="19" fillId="14" borderId="13" xfId="1" applyNumberFormat="1" applyFont="1" applyFill="1" applyBorder="1"/>
    <xf numFmtId="166" fontId="19" fillId="0" borderId="15" xfId="1" applyNumberFormat="1" applyFont="1" applyBorder="1"/>
    <xf numFmtId="165" fontId="19" fillId="0" borderId="16" xfId="1" applyNumberFormat="1" applyFont="1" applyBorder="1"/>
    <xf numFmtId="0" fontId="12" fillId="0" borderId="0" xfId="0" applyFont="1" applyAlignment="1">
      <alignment horizontal="left"/>
    </xf>
    <xf numFmtId="166" fontId="19" fillId="14" borderId="27" xfId="1" applyNumberFormat="1" applyFont="1" applyFill="1" applyBorder="1" applyAlignment="1">
      <alignment vertical="center"/>
    </xf>
    <xf numFmtId="166" fontId="15" fillId="10" borderId="0" xfId="4" applyNumberFormat="1" applyFont="1" applyFill="1"/>
    <xf numFmtId="0" fontId="15" fillId="10" borderId="0" xfId="4" applyFont="1" applyFill="1" applyAlignment="1">
      <alignment horizontal="center"/>
    </xf>
    <xf numFmtId="0" fontId="15" fillId="6" borderId="7" xfId="4" applyFont="1" applyFill="1" applyBorder="1" applyAlignment="1">
      <alignment horizontal="center"/>
    </xf>
    <xf numFmtId="0" fontId="16" fillId="11" borderId="0" xfId="8" applyFont="1" applyFill="1" applyAlignment="1">
      <alignment horizontal="center"/>
    </xf>
    <xf numFmtId="166" fontId="12" fillId="13" borderId="14" xfId="1" applyNumberFormat="1" applyFont="1" applyFill="1" applyBorder="1"/>
    <xf numFmtId="166" fontId="12" fillId="13" borderId="16" xfId="1" applyNumberFormat="1" applyFont="1" applyFill="1" applyBorder="1"/>
    <xf numFmtId="166" fontId="12" fillId="13" borderId="0" xfId="1" applyNumberFormat="1" applyFont="1" applyFill="1"/>
    <xf numFmtId="166" fontId="12" fillId="14" borderId="11" xfId="1" applyNumberFormat="1" applyFont="1" applyFill="1" applyBorder="1"/>
    <xf numFmtId="166" fontId="12" fillId="14" borderId="13" xfId="1" applyNumberFormat="1" applyFont="1" applyFill="1" applyBorder="1"/>
    <xf numFmtId="166" fontId="12" fillId="13" borderId="29" xfId="1" applyNumberFormat="1" applyFont="1" applyFill="1" applyBorder="1"/>
    <xf numFmtId="166" fontId="12" fillId="14" borderId="22" xfId="1" applyNumberFormat="1" applyFont="1" applyFill="1" applyBorder="1"/>
    <xf numFmtId="166" fontId="21" fillId="13" borderId="14" xfId="1" applyNumberFormat="1" applyFont="1" applyFill="1" applyBorder="1"/>
    <xf numFmtId="166" fontId="21" fillId="14" borderId="21" xfId="1" applyNumberFormat="1" applyFont="1" applyFill="1" applyBorder="1"/>
    <xf numFmtId="166" fontId="21" fillId="13" borderId="16" xfId="1" applyNumberFormat="1" applyFont="1" applyFill="1" applyBorder="1"/>
    <xf numFmtId="0" fontId="21" fillId="13" borderId="15" xfId="6" applyFont="1" applyFill="1" applyBorder="1" applyAlignment="1">
      <alignment horizontal="center"/>
    </xf>
    <xf numFmtId="166" fontId="21" fillId="13" borderId="0" xfId="1" applyNumberFormat="1" applyFont="1" applyFill="1"/>
    <xf numFmtId="166" fontId="21" fillId="14" borderId="11" xfId="1" applyNumberFormat="1" applyFont="1" applyFill="1" applyBorder="1"/>
    <xf numFmtId="166" fontId="21" fillId="14" borderId="13" xfId="1" applyNumberFormat="1" applyFont="1" applyFill="1" applyBorder="1"/>
    <xf numFmtId="166" fontId="21" fillId="13" borderId="29" xfId="1" applyNumberFormat="1" applyFont="1" applyFill="1" applyBorder="1"/>
    <xf numFmtId="166" fontId="21" fillId="14" borderId="22" xfId="1" applyNumberFormat="1" applyFont="1" applyFill="1" applyBorder="1"/>
    <xf numFmtId="166" fontId="22" fillId="13" borderId="14" xfId="1" applyNumberFormat="1" applyFont="1" applyFill="1" applyBorder="1"/>
    <xf numFmtId="166" fontId="22" fillId="14" borderId="21" xfId="1" applyNumberFormat="1" applyFont="1" applyFill="1" applyBorder="1"/>
    <xf numFmtId="166" fontId="22" fillId="14" borderId="34" xfId="1" applyNumberFormat="1" applyFont="1" applyFill="1" applyBorder="1" applyAlignment="1">
      <alignment vertical="center"/>
    </xf>
    <xf numFmtId="166" fontId="22" fillId="13" borderId="7" xfId="1" applyNumberFormat="1" applyFont="1" applyFill="1" applyBorder="1"/>
    <xf numFmtId="166" fontId="22" fillId="13" borderId="16" xfId="1" applyNumberFormat="1" applyFont="1" applyFill="1" applyBorder="1"/>
    <xf numFmtId="0" fontId="22" fillId="13" borderId="15" xfId="6" applyFont="1" applyFill="1" applyBorder="1" applyAlignment="1">
      <alignment horizontal="center"/>
    </xf>
    <xf numFmtId="166" fontId="22" fillId="13" borderId="0" xfId="1" applyNumberFormat="1" applyFont="1" applyFill="1"/>
    <xf numFmtId="166" fontId="22" fillId="14" borderId="11" xfId="1" applyNumberFormat="1" applyFont="1" applyFill="1" applyBorder="1"/>
    <xf numFmtId="166" fontId="22" fillId="14" borderId="13" xfId="1" applyNumberFormat="1" applyFont="1" applyFill="1" applyBorder="1"/>
    <xf numFmtId="166" fontId="22" fillId="13" borderId="29" xfId="1" applyNumberFormat="1" applyFont="1" applyFill="1" applyBorder="1"/>
    <xf numFmtId="166" fontId="22" fillId="14" borderId="22" xfId="1" applyNumberFormat="1" applyFont="1" applyFill="1" applyBorder="1"/>
    <xf numFmtId="166" fontId="22" fillId="14" borderId="28" xfId="1" applyNumberFormat="1" applyFont="1" applyFill="1" applyBorder="1" applyAlignment="1">
      <alignment vertical="center"/>
    </xf>
    <xf numFmtId="166" fontId="22" fillId="13" borderId="1" xfId="1" applyNumberFormat="1" applyFont="1" applyFill="1" applyBorder="1"/>
    <xf numFmtId="166" fontId="23" fillId="6" borderId="14" xfId="4" applyNumberFormat="1" applyFont="1" applyFill="1" applyBorder="1"/>
    <xf numFmtId="166" fontId="23" fillId="7" borderId="21" xfId="3" applyNumberFormat="1" applyFont="1" applyFill="1" applyBorder="1"/>
    <xf numFmtId="166" fontId="23" fillId="7" borderId="34" xfId="3" applyNumberFormat="1" applyFont="1" applyFill="1" applyBorder="1" applyAlignment="1">
      <alignment vertical="center"/>
    </xf>
    <xf numFmtId="166" fontId="23" fillId="6" borderId="15" xfId="4" applyNumberFormat="1" applyFont="1" applyFill="1" applyBorder="1"/>
    <xf numFmtId="166" fontId="23" fillId="7" borderId="13" xfId="3" applyNumberFormat="1" applyFont="1" applyFill="1" applyBorder="1"/>
    <xf numFmtId="166" fontId="24" fillId="6" borderId="14" xfId="4" applyNumberFormat="1" applyFont="1" applyFill="1" applyBorder="1"/>
    <xf numFmtId="166" fontId="24" fillId="7" borderId="21" xfId="3" applyNumberFormat="1" applyFont="1" applyFill="1" applyBorder="1"/>
    <xf numFmtId="166" fontId="24" fillId="7" borderId="34" xfId="3" applyNumberFormat="1" applyFont="1" applyFill="1" applyBorder="1" applyAlignment="1">
      <alignment vertical="center"/>
    </xf>
    <xf numFmtId="166" fontId="24" fillId="6" borderId="15" xfId="4" applyNumberFormat="1" applyFont="1" applyFill="1" applyBorder="1"/>
    <xf numFmtId="166" fontId="24" fillId="7" borderId="13" xfId="3" applyNumberFormat="1" applyFont="1" applyFill="1" applyBorder="1"/>
    <xf numFmtId="166" fontId="24" fillId="6" borderId="37" xfId="4" applyNumberFormat="1" applyFont="1" applyFill="1" applyBorder="1"/>
    <xf numFmtId="166" fontId="10" fillId="11" borderId="14" xfId="8" applyNumberFormat="1" applyFont="1" applyFill="1" applyBorder="1"/>
    <xf numFmtId="166" fontId="10" fillId="12" borderId="22" xfId="7" applyNumberFormat="1" applyFont="1" applyFill="1" applyBorder="1"/>
    <xf numFmtId="166" fontId="10" fillId="11" borderId="24" xfId="8" applyNumberFormat="1" applyFont="1" applyFill="1" applyBorder="1"/>
    <xf numFmtId="166" fontId="10" fillId="12" borderId="25" xfId="7" applyNumberFormat="1" applyFont="1" applyFill="1" applyBorder="1" applyAlignment="1">
      <alignment vertical="center"/>
    </xf>
    <xf numFmtId="166" fontId="25" fillId="11" borderId="14" xfId="8" applyNumberFormat="1" applyFont="1" applyFill="1" applyBorder="1"/>
    <xf numFmtId="166" fontId="25" fillId="12" borderId="22" xfId="7" applyNumberFormat="1" applyFont="1" applyFill="1" applyBorder="1"/>
    <xf numFmtId="166" fontId="25" fillId="11" borderId="24" xfId="8" applyNumberFormat="1" applyFont="1" applyFill="1" applyBorder="1"/>
    <xf numFmtId="166" fontId="25" fillId="12" borderId="25" xfId="7" applyNumberFormat="1" applyFont="1" applyFill="1" applyBorder="1" applyAlignment="1">
      <alignment vertical="center"/>
    </xf>
    <xf numFmtId="166" fontId="26" fillId="11" borderId="14" xfId="8" applyNumberFormat="1" applyFont="1" applyFill="1" applyBorder="1"/>
    <xf numFmtId="166" fontId="26" fillId="12" borderId="22" xfId="7" applyNumberFormat="1" applyFont="1" applyFill="1" applyBorder="1"/>
    <xf numFmtId="166" fontId="26" fillId="11" borderId="24" xfId="8" applyNumberFormat="1" applyFont="1" applyFill="1" applyBorder="1"/>
    <xf numFmtId="166" fontId="26" fillId="12" borderId="25" xfId="7" applyNumberFormat="1" applyFont="1" applyFill="1" applyBorder="1" applyAlignment="1">
      <alignment vertical="center"/>
    </xf>
    <xf numFmtId="166" fontId="10" fillId="12" borderId="21" xfId="7" applyNumberFormat="1" applyFont="1" applyFill="1" applyBorder="1"/>
    <xf numFmtId="166" fontId="25" fillId="11" borderId="0" xfId="8" applyNumberFormat="1" applyFont="1" applyFill="1"/>
    <xf numFmtId="166" fontId="26" fillId="11" borderId="15" xfId="8" applyNumberFormat="1" applyFont="1" applyFill="1" applyBorder="1"/>
    <xf numFmtId="166" fontId="26" fillId="11" borderId="0" xfId="8" applyNumberFormat="1" applyFont="1" applyFill="1"/>
    <xf numFmtId="166" fontId="15" fillId="7" borderId="34" xfId="3" applyNumberFormat="1" applyFont="1" applyFill="1" applyBorder="1" applyAlignment="1">
      <alignment vertical="center"/>
    </xf>
    <xf numFmtId="0" fontId="10" fillId="11" borderId="12" xfId="8" applyFont="1" applyFill="1" applyBorder="1" applyAlignment="1">
      <alignment horizontal="centerContinuous"/>
    </xf>
    <xf numFmtId="0" fontId="10" fillId="11" borderId="13" xfId="8" applyFont="1" applyFill="1" applyBorder="1" applyAlignment="1">
      <alignment horizontal="centerContinuous"/>
    </xf>
    <xf numFmtId="0" fontId="10" fillId="11" borderId="11" xfId="8" applyFont="1" applyFill="1" applyBorder="1" applyAlignment="1">
      <alignment horizontal="centerContinuous"/>
    </xf>
    <xf numFmtId="166" fontId="19" fillId="14" borderId="11" xfId="1" applyNumberFormat="1" applyFont="1" applyFill="1" applyBorder="1"/>
    <xf numFmtId="166" fontId="19" fillId="0" borderId="4" xfId="1" applyNumberFormat="1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6" fontId="19" fillId="14" borderId="38" xfId="1" applyNumberFormat="1" applyFont="1" applyFill="1" applyBorder="1"/>
    <xf numFmtId="166" fontId="16" fillId="12" borderId="12" xfId="7" applyNumberFormat="1" applyFont="1" applyFill="1" applyBorder="1"/>
    <xf numFmtId="166" fontId="16" fillId="12" borderId="32" xfId="7" applyNumberFormat="1" applyFont="1" applyFill="1" applyBorder="1" applyAlignment="1">
      <alignment vertical="center"/>
    </xf>
    <xf numFmtId="0" fontId="18" fillId="0" borderId="15" xfId="0" applyFont="1" applyBorder="1" applyAlignment="1">
      <alignment horizontal="center"/>
    </xf>
    <xf numFmtId="166" fontId="16" fillId="0" borderId="15" xfId="1" applyNumberFormat="1" applyFont="1" applyBorder="1"/>
    <xf numFmtId="166" fontId="16" fillId="0" borderId="6" xfId="1" applyNumberFormat="1" applyFont="1" applyBorder="1"/>
    <xf numFmtId="166" fontId="16" fillId="12" borderId="28" xfId="7" applyNumberFormat="1" applyFont="1" applyFill="1" applyBorder="1" applyAlignment="1">
      <alignment vertical="center"/>
    </xf>
    <xf numFmtId="166" fontId="16" fillId="0" borderId="3" xfId="1" applyNumberFormat="1" applyFont="1" applyBorder="1"/>
    <xf numFmtId="0" fontId="16" fillId="11" borderId="7" xfId="8" applyFont="1" applyFill="1" applyBorder="1" applyAlignment="1">
      <alignment horizontal="center"/>
    </xf>
    <xf numFmtId="166" fontId="26" fillId="12" borderId="21" xfId="7" applyNumberFormat="1" applyFont="1" applyFill="1" applyBorder="1"/>
    <xf numFmtId="166" fontId="26" fillId="12" borderId="34" xfId="7" applyNumberFormat="1" applyFont="1" applyFill="1" applyBorder="1" applyAlignment="1">
      <alignment vertical="center"/>
    </xf>
    <xf numFmtId="166" fontId="26" fillId="11" borderId="16" xfId="8" applyNumberFormat="1" applyFont="1" applyFill="1" applyBorder="1"/>
    <xf numFmtId="0" fontId="13" fillId="0" borderId="4" xfId="0" applyFont="1" applyBorder="1" applyAlignment="1">
      <alignment horizontal="center"/>
    </xf>
    <xf numFmtId="166" fontId="23" fillId="6" borderId="16" xfId="4" applyNumberFormat="1" applyFont="1" applyFill="1" applyBorder="1"/>
    <xf numFmtId="0" fontId="28" fillId="0" borderId="0" xfId="0" applyFont="1"/>
    <xf numFmtId="0" fontId="29" fillId="0" borderId="0" xfId="0" applyFont="1"/>
    <xf numFmtId="43" fontId="29" fillId="0" borderId="0" xfId="1" applyFont="1" applyAlignment="1">
      <alignment horizontal="right"/>
    </xf>
    <xf numFmtId="0" fontId="28" fillId="0" borderId="7" xfId="0" applyFont="1" applyBorder="1" applyAlignment="1">
      <alignment horizontal="center"/>
    </xf>
    <xf numFmtId="0" fontId="28" fillId="16" borderId="12" xfId="8" applyFont="1" applyFill="1" applyBorder="1" applyAlignment="1">
      <alignment horizontal="centerContinuous"/>
    </xf>
    <xf numFmtId="0" fontId="28" fillId="16" borderId="13" xfId="8" applyFont="1" applyFill="1" applyBorder="1" applyAlignment="1">
      <alignment horizontal="centerContinuous"/>
    </xf>
    <xf numFmtId="43" fontId="28" fillId="0" borderId="3" xfId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/>
    <xf numFmtId="0" fontId="28" fillId="16" borderId="7" xfId="8" applyFont="1" applyFill="1" applyBorder="1"/>
    <xf numFmtId="0" fontId="28" fillId="0" borderId="7" xfId="0" applyFont="1" applyBorder="1"/>
    <xf numFmtId="43" fontId="28" fillId="0" borderId="15" xfId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16" borderId="16" xfId="8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43" fontId="28" fillId="0" borderId="6" xfId="1" applyFont="1" applyBorder="1"/>
    <xf numFmtId="0" fontId="31" fillId="0" borderId="1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16" borderId="14" xfId="8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29" fillId="0" borderId="7" xfId="1" applyFont="1" applyBorder="1"/>
    <xf numFmtId="166" fontId="29" fillId="0" borderId="19" xfId="1" applyNumberFormat="1" applyFont="1" applyBorder="1"/>
    <xf numFmtId="166" fontId="29" fillId="0" borderId="0" xfId="1" applyNumberFormat="1" applyFont="1"/>
    <xf numFmtId="166" fontId="28" fillId="16" borderId="14" xfId="8" applyNumberFormat="1" applyFont="1" applyFill="1" applyBorder="1"/>
    <xf numFmtId="166" fontId="29" fillId="0" borderId="14" xfId="1" applyNumberFormat="1" applyFont="1" applyBorder="1"/>
    <xf numFmtId="165" fontId="29" fillId="0" borderId="14" xfId="1" applyNumberFormat="1" applyFont="1" applyBorder="1"/>
    <xf numFmtId="0" fontId="28" fillId="17" borderId="21" xfId="7" applyFont="1" applyFill="1" applyBorder="1" applyAlignment="1">
      <alignment horizontal="center"/>
    </xf>
    <xf numFmtId="166" fontId="29" fillId="17" borderId="22" xfId="7" applyNumberFormat="1" applyFont="1" applyFill="1" applyBorder="1"/>
    <xf numFmtId="166" fontId="29" fillId="17" borderId="23" xfId="7" applyNumberFormat="1" applyFont="1" applyFill="1" applyBorder="1"/>
    <xf numFmtId="166" fontId="28" fillId="17" borderId="22" xfId="7" applyNumberFormat="1" applyFont="1" applyFill="1" applyBorder="1"/>
    <xf numFmtId="165" fontId="29" fillId="17" borderId="21" xfId="7" applyNumberFormat="1" applyFont="1" applyFill="1" applyBorder="1"/>
    <xf numFmtId="166" fontId="28" fillId="16" borderId="24" xfId="8" applyNumberFormat="1" applyFont="1" applyFill="1" applyBorder="1"/>
    <xf numFmtId="166" fontId="29" fillId="0" borderId="16" xfId="1" applyNumberFormat="1" applyFont="1" applyBorder="1"/>
    <xf numFmtId="37" fontId="28" fillId="17" borderId="25" xfId="7" applyNumberFormat="1" applyFont="1" applyFill="1" applyBorder="1" applyAlignment="1">
      <alignment horizontal="center" vertical="center"/>
    </xf>
    <xf numFmtId="166" fontId="29" fillId="17" borderId="26" xfId="7" applyNumberFormat="1" applyFont="1" applyFill="1" applyBorder="1" applyAlignment="1">
      <alignment vertical="center"/>
    </xf>
    <xf numFmtId="166" fontId="28" fillId="17" borderId="25" xfId="7" applyNumberFormat="1" applyFont="1" applyFill="1" applyBorder="1" applyAlignment="1">
      <alignment vertical="center"/>
    </xf>
    <xf numFmtId="166" fontId="29" fillId="17" borderId="25" xfId="7" applyNumberFormat="1" applyFont="1" applyFill="1" applyBorder="1" applyAlignment="1">
      <alignment vertical="center"/>
    </xf>
    <xf numFmtId="165" fontId="29" fillId="17" borderId="28" xfId="7" applyNumberFormat="1" applyFont="1" applyFill="1" applyBorder="1" applyAlignment="1">
      <alignment vertical="center"/>
    </xf>
    <xf numFmtId="166" fontId="29" fillId="0" borderId="7" xfId="1" applyNumberFormat="1" applyFont="1" applyBorder="1"/>
    <xf numFmtId="0" fontId="28" fillId="0" borderId="0" xfId="0" applyFont="1" applyAlignment="1">
      <alignment horizontal="left"/>
    </xf>
    <xf numFmtId="0" fontId="28" fillId="16" borderId="11" xfId="8" applyFont="1" applyFill="1" applyBorder="1" applyAlignment="1">
      <alignment horizontal="centerContinuous"/>
    </xf>
    <xf numFmtId="0" fontId="28" fillId="0" borderId="1" xfId="0" applyFont="1" applyBorder="1"/>
    <xf numFmtId="0" fontId="30" fillId="0" borderId="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43" fontId="29" fillId="0" borderId="3" xfId="1" applyFont="1" applyBorder="1"/>
    <xf numFmtId="166" fontId="29" fillId="0" borderId="24" xfId="1" applyNumberFormat="1" applyFont="1" applyBorder="1"/>
    <xf numFmtId="165" fontId="29" fillId="0" borderId="15" xfId="1" applyNumberFormat="1" applyFont="1" applyBorder="1"/>
    <xf numFmtId="166" fontId="29" fillId="17" borderId="11" xfId="7" applyNumberFormat="1" applyFont="1" applyFill="1" applyBorder="1"/>
    <xf numFmtId="166" fontId="28" fillId="17" borderId="21" xfId="7" applyNumberFormat="1" applyFont="1" applyFill="1" applyBorder="1"/>
    <xf numFmtId="165" fontId="29" fillId="17" borderId="13" xfId="7" applyNumberFormat="1" applyFont="1" applyFill="1" applyBorder="1"/>
    <xf numFmtId="166" fontId="29" fillId="0" borderId="4" xfId="1" applyNumberFormat="1" applyFont="1" applyBorder="1"/>
    <xf numFmtId="166" fontId="29" fillId="17" borderId="36" xfId="7" applyNumberFormat="1" applyFont="1" applyFill="1" applyBorder="1" applyAlignment="1">
      <alignment vertical="center"/>
    </xf>
    <xf numFmtId="166" fontId="28" fillId="17" borderId="34" xfId="7" applyNumberFormat="1" applyFont="1" applyFill="1" applyBorder="1" applyAlignment="1">
      <alignment vertical="center"/>
    </xf>
    <xf numFmtId="166" fontId="29" fillId="0" borderId="1" xfId="1" applyNumberFormat="1" applyFont="1" applyBorder="1"/>
    <xf numFmtId="0" fontId="28" fillId="16" borderId="15" xfId="8" applyFont="1" applyFill="1" applyBorder="1"/>
    <xf numFmtId="0" fontId="29" fillId="16" borderId="15" xfId="8" applyFont="1" applyFill="1" applyBorder="1" applyAlignment="1">
      <alignment horizontal="center"/>
    </xf>
    <xf numFmtId="166" fontId="28" fillId="16" borderId="15" xfId="8" applyNumberFormat="1" applyFont="1" applyFill="1" applyBorder="1"/>
    <xf numFmtId="0" fontId="29" fillId="16" borderId="0" xfId="8" applyFont="1" applyFill="1" applyAlignment="1">
      <alignment horizontal="center"/>
    </xf>
    <xf numFmtId="166" fontId="28" fillId="16" borderId="0" xfId="8" applyNumberFormat="1" applyFont="1" applyFill="1"/>
    <xf numFmtId="0" fontId="29" fillId="16" borderId="7" xfId="8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166" fontId="29" fillId="17" borderId="12" xfId="7" applyNumberFormat="1" applyFont="1" applyFill="1" applyBorder="1"/>
    <xf numFmtId="166" fontId="29" fillId="17" borderId="32" xfId="7" applyNumberFormat="1" applyFont="1" applyFill="1" applyBorder="1" applyAlignment="1">
      <alignment vertical="center"/>
    </xf>
    <xf numFmtId="166" fontId="28" fillId="16" borderId="16" xfId="8" applyNumberFormat="1" applyFont="1" applyFill="1" applyBorder="1"/>
    <xf numFmtId="166" fontId="24" fillId="6" borderId="16" xfId="4" applyNumberFormat="1" applyFont="1" applyFill="1" applyBorder="1"/>
    <xf numFmtId="166" fontId="23" fillId="6" borderId="7" xfId="4" applyNumberFormat="1" applyFont="1" applyFill="1" applyBorder="1"/>
    <xf numFmtId="166" fontId="24" fillId="6" borderId="7" xfId="4" applyNumberFormat="1" applyFont="1" applyFill="1" applyBorder="1"/>
    <xf numFmtId="0" fontId="10" fillId="0" borderId="40" xfId="0" applyFont="1" applyBorder="1"/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66" fontId="16" fillId="0" borderId="30" xfId="1" applyNumberFormat="1" applyFont="1" applyBorder="1"/>
    <xf numFmtId="166" fontId="29" fillId="0" borderId="15" xfId="1" applyNumberFormat="1" applyFont="1" applyBorder="1"/>
    <xf numFmtId="166" fontId="29" fillId="0" borderId="6" xfId="1" applyNumberFormat="1" applyFont="1" applyBorder="1"/>
    <xf numFmtId="166" fontId="29" fillId="0" borderId="3" xfId="1" applyNumberFormat="1" applyFont="1" applyBorder="1"/>
    <xf numFmtId="0" fontId="31" fillId="0" borderId="30" xfId="0" applyFont="1" applyBorder="1" applyAlignment="1">
      <alignment horizontal="center"/>
    </xf>
    <xf numFmtId="166" fontId="29" fillId="0" borderId="30" xfId="1" applyNumberFormat="1" applyFont="1" applyBorder="1"/>
    <xf numFmtId="9" fontId="4" fillId="0" borderId="0" xfId="2" applyFont="1"/>
    <xf numFmtId="166" fontId="3" fillId="0" borderId="0" xfId="0" applyNumberFormat="1" applyFont="1"/>
    <xf numFmtId="10" fontId="3" fillId="0" borderId="0" xfId="2" applyNumberFormat="1" applyFont="1"/>
    <xf numFmtId="43" fontId="15" fillId="0" borderId="15" xfId="1" applyFont="1" applyBorder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166" fontId="28" fillId="16" borderId="14" xfId="8" applyNumberFormat="1" applyFont="1" applyFill="1" applyBorder="1" applyAlignment="1">
      <alignment vertical="center"/>
    </xf>
    <xf numFmtId="166" fontId="29" fillId="0" borderId="14" xfId="1" applyNumberFormat="1" applyFont="1" applyBorder="1" applyAlignment="1">
      <alignment vertical="center"/>
    </xf>
    <xf numFmtId="165" fontId="29" fillId="0" borderId="14" xfId="1" applyNumberFormat="1" applyFont="1" applyBorder="1" applyAlignment="1">
      <alignment vertical="center"/>
    </xf>
    <xf numFmtId="166" fontId="32" fillId="10" borderId="41" xfId="1" applyNumberFormat="1" applyFont="1" applyFill="1" applyBorder="1" applyAlignment="1">
      <alignment vertical="center"/>
    </xf>
    <xf numFmtId="10" fontId="33" fillId="0" borderId="0" xfId="2" applyNumberFormat="1" applyFont="1"/>
    <xf numFmtId="0" fontId="29" fillId="15" borderId="14" xfId="8" applyFont="1" applyFill="1" applyBorder="1" applyAlignment="1">
      <alignment horizontal="center"/>
    </xf>
    <xf numFmtId="166" fontId="28" fillId="15" borderId="14" xfId="8" applyNumberFormat="1" applyFont="1" applyFill="1" applyBorder="1"/>
    <xf numFmtId="166" fontId="28" fillId="15" borderId="24" xfId="8" applyNumberFormat="1" applyFont="1" applyFill="1" applyBorder="1"/>
    <xf numFmtId="0" fontId="29" fillId="15" borderId="0" xfId="8" applyFont="1" applyFill="1" applyAlignment="1">
      <alignment horizontal="center"/>
    </xf>
    <xf numFmtId="166" fontId="28" fillId="15" borderId="0" xfId="8" applyNumberFormat="1" applyFont="1" applyFill="1"/>
    <xf numFmtId="166" fontId="34" fillId="13" borderId="0" xfId="1" applyNumberFormat="1" applyFont="1" applyFill="1"/>
    <xf numFmtId="166" fontId="34" fillId="14" borderId="11" xfId="1" applyNumberFormat="1" applyFont="1" applyFill="1" applyBorder="1"/>
    <xf numFmtId="166" fontId="34" fillId="14" borderId="13" xfId="1" applyNumberFormat="1" applyFont="1" applyFill="1" applyBorder="1"/>
    <xf numFmtId="166" fontId="34" fillId="13" borderId="29" xfId="1" applyNumberFormat="1" applyFont="1" applyFill="1" applyBorder="1"/>
    <xf numFmtId="166" fontId="34" fillId="13" borderId="14" xfId="1" applyNumberFormat="1" applyFont="1" applyFill="1" applyBorder="1"/>
    <xf numFmtId="166" fontId="34" fillId="13" borderId="16" xfId="1" applyNumberFormat="1" applyFont="1" applyFill="1" applyBorder="1"/>
    <xf numFmtId="166" fontId="34" fillId="14" borderId="22" xfId="1" applyNumberFormat="1" applyFont="1" applyFill="1" applyBorder="1"/>
    <xf numFmtId="166" fontId="35" fillId="6" borderId="14" xfId="4" applyNumberFormat="1" applyFont="1" applyFill="1" applyBorder="1"/>
    <xf numFmtId="166" fontId="35" fillId="7" borderId="21" xfId="3" applyNumberFormat="1" applyFont="1" applyFill="1" applyBorder="1"/>
    <xf numFmtId="166" fontId="35" fillId="6" borderId="15" xfId="4" applyNumberFormat="1" applyFont="1" applyFill="1" applyBorder="1"/>
    <xf numFmtId="166" fontId="35" fillId="7" borderId="13" xfId="3" applyNumberFormat="1" applyFont="1" applyFill="1" applyBorder="1"/>
    <xf numFmtId="0" fontId="28" fillId="16" borderId="5" xfId="8" applyFont="1" applyFill="1" applyBorder="1" applyAlignment="1">
      <alignment horizontal="center"/>
    </xf>
    <xf numFmtId="166" fontId="32" fillId="10" borderId="19" xfId="1" applyNumberFormat="1" applyFont="1" applyFill="1" applyBorder="1" applyAlignment="1">
      <alignment vertical="center"/>
    </xf>
    <xf numFmtId="166" fontId="29" fillId="0" borderId="17" xfId="1" applyNumberFormat="1" applyFont="1" applyBorder="1"/>
    <xf numFmtId="165" fontId="29" fillId="0" borderId="16" xfId="1" applyNumberFormat="1" applyFont="1" applyBorder="1"/>
    <xf numFmtId="0" fontId="28" fillId="16" borderId="0" xfId="8" applyFont="1" applyFill="1"/>
    <xf numFmtId="43" fontId="28" fillId="0" borderId="7" xfId="1" applyFont="1" applyBorder="1" applyAlignment="1">
      <alignment horizontal="center"/>
    </xf>
    <xf numFmtId="43" fontId="28" fillId="0" borderId="14" xfId="1" applyFont="1" applyBorder="1" applyAlignment="1">
      <alignment horizontal="center"/>
    </xf>
    <xf numFmtId="43" fontId="28" fillId="0" borderId="16" xfId="1" applyFont="1" applyBorder="1"/>
    <xf numFmtId="43" fontId="10" fillId="0" borderId="7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16" xfId="1" applyFont="1" applyBorder="1"/>
    <xf numFmtId="0" fontId="10" fillId="11" borderId="4" xfId="8" applyFont="1" applyFill="1" applyBorder="1" applyAlignment="1">
      <alignment horizontal="center"/>
    </xf>
    <xf numFmtId="0" fontId="10" fillId="11" borderId="1" xfId="8" applyFont="1" applyFill="1" applyBorder="1"/>
    <xf numFmtId="43" fontId="10" fillId="10" borderId="14" xfId="1" applyFont="1" applyFill="1" applyBorder="1" applyAlignment="1">
      <alignment horizontal="center"/>
    </xf>
    <xf numFmtId="43" fontId="10" fillId="10" borderId="16" xfId="1" applyFont="1" applyFill="1" applyBorder="1"/>
    <xf numFmtId="0" fontId="10" fillId="10" borderId="7" xfId="8" applyFont="1" applyFill="1" applyBorder="1" applyAlignment="1">
      <alignment horizontal="center"/>
    </xf>
    <xf numFmtId="166" fontId="35" fillId="7" borderId="34" xfId="3" applyNumberFormat="1" applyFont="1" applyFill="1" applyBorder="1" applyAlignment="1">
      <alignment vertical="center"/>
    </xf>
    <xf numFmtId="166" fontId="35" fillId="6" borderId="16" xfId="4" applyNumberFormat="1" applyFont="1" applyFill="1" applyBorder="1"/>
    <xf numFmtId="166" fontId="19" fillId="0" borderId="0" xfId="0" applyNumberFormat="1" applyFont="1"/>
    <xf numFmtId="43" fontId="19" fillId="0" borderId="14" xfId="1" applyFont="1" applyBorder="1"/>
    <xf numFmtId="43" fontId="19" fillId="14" borderId="21" xfId="1" applyFont="1" applyFill="1" applyBorder="1"/>
    <xf numFmtId="43" fontId="19" fillId="0" borderId="16" xfId="1" applyFont="1" applyBorder="1"/>
    <xf numFmtId="166" fontId="24" fillId="6" borderId="43" xfId="4" applyNumberFormat="1" applyFont="1" applyFill="1" applyBorder="1"/>
    <xf numFmtId="166" fontId="33" fillId="0" borderId="0" xfId="2" applyNumberFormat="1" applyFont="1"/>
    <xf numFmtId="166" fontId="15" fillId="7" borderId="13" xfId="1" applyNumberFormat="1" applyFont="1" applyFill="1" applyBorder="1"/>
    <xf numFmtId="166" fontId="16" fillId="12" borderId="13" xfId="1" applyNumberFormat="1" applyFont="1" applyFill="1" applyBorder="1"/>
    <xf numFmtId="166" fontId="29" fillId="17" borderId="21" xfId="1" applyNumberFormat="1" applyFont="1" applyFill="1" applyBorder="1"/>
    <xf numFmtId="166" fontId="29" fillId="17" borderId="28" xfId="1" applyNumberFormat="1" applyFont="1" applyFill="1" applyBorder="1" applyAlignment="1">
      <alignment vertical="center"/>
    </xf>
    <xf numFmtId="166" fontId="29" fillId="17" borderId="13" xfId="1" applyNumberFormat="1" applyFont="1" applyFill="1" applyBorder="1"/>
    <xf numFmtId="165" fontId="29" fillId="17" borderId="44" xfId="7" applyNumberFormat="1" applyFont="1" applyFill="1" applyBorder="1" applyAlignment="1">
      <alignment vertical="center"/>
    </xf>
    <xf numFmtId="166" fontId="29" fillId="17" borderId="44" xfId="1" applyNumberFormat="1" applyFont="1" applyFill="1" applyBorder="1" applyAlignment="1">
      <alignment vertical="center"/>
    </xf>
    <xf numFmtId="0" fontId="28" fillId="16" borderId="6" xfId="8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6" fontId="26" fillId="11" borderId="7" xfId="8" applyNumberFormat="1" applyFont="1" applyFill="1" applyBorder="1"/>
    <xf numFmtId="166" fontId="15" fillId="0" borderId="0" xfId="4" applyNumberFormat="1" applyFont="1" applyFill="1"/>
    <xf numFmtId="166" fontId="15" fillId="0" borderId="15" xfId="4" applyNumberFormat="1" applyFont="1" applyFill="1" applyBorder="1"/>
    <xf numFmtId="0" fontId="15" fillId="0" borderId="15" xfId="4" applyFont="1" applyFill="1" applyBorder="1" applyAlignment="1">
      <alignment horizontal="center"/>
    </xf>
    <xf numFmtId="166" fontId="32" fillId="0" borderId="19" xfId="1" applyNumberFormat="1" applyFont="1" applyBorder="1" applyAlignment="1">
      <alignment vertical="center"/>
    </xf>
    <xf numFmtId="166" fontId="32" fillId="0" borderId="41" xfId="1" applyNumberFormat="1" applyFont="1" applyBorder="1" applyAlignment="1">
      <alignment vertical="center"/>
    </xf>
    <xf numFmtId="166" fontId="35" fillId="6" borderId="7" xfId="4" applyNumberFormat="1" applyFont="1" applyFill="1" applyBorder="1"/>
    <xf numFmtId="166" fontId="15" fillId="7" borderId="39" xfId="3" applyNumberFormat="1" applyFont="1" applyFill="1" applyBorder="1" applyAlignment="1">
      <alignment vertical="center"/>
    </xf>
    <xf numFmtId="167" fontId="15" fillId="0" borderId="15" xfId="1" applyNumberFormat="1" applyFont="1" applyBorder="1"/>
    <xf numFmtId="43" fontId="16" fillId="12" borderId="21" xfId="1" applyFont="1" applyFill="1" applyBorder="1"/>
    <xf numFmtId="43" fontId="16" fillId="0" borderId="15" xfId="1" applyFont="1" applyBorder="1"/>
    <xf numFmtId="166" fontId="19" fillId="0" borderId="19" xfId="10" applyNumberFormat="1" applyFont="1" applyBorder="1"/>
    <xf numFmtId="166" fontId="19" fillId="0" borderId="20" xfId="10" applyNumberFormat="1" applyFont="1" applyBorder="1"/>
    <xf numFmtId="166" fontId="19" fillId="14" borderId="22" xfId="10" applyNumberFormat="1" applyFont="1" applyFill="1" applyBorder="1"/>
    <xf numFmtId="166" fontId="19" fillId="14" borderId="23" xfId="10" applyNumberFormat="1" applyFont="1" applyFill="1" applyBorder="1"/>
    <xf numFmtId="166" fontId="19" fillId="14" borderId="13" xfId="10" applyNumberFormat="1" applyFont="1" applyFill="1" applyBorder="1"/>
    <xf numFmtId="166" fontId="19" fillId="0" borderId="15" xfId="10" applyNumberFormat="1" applyFont="1" applyBorder="1"/>
    <xf numFmtId="166" fontId="15" fillId="0" borderId="30" xfId="10" applyNumberFormat="1" applyFont="1" applyBorder="1"/>
    <xf numFmtId="166" fontId="15" fillId="0" borderId="0" xfId="10" applyNumberFormat="1" applyFont="1"/>
    <xf numFmtId="166" fontId="16" fillId="0" borderId="19" xfId="10" applyNumberFormat="1" applyFont="1" applyBorder="1"/>
    <xf numFmtId="166" fontId="16" fillId="0" borderId="0" xfId="10" applyNumberFormat="1" applyFont="1"/>
    <xf numFmtId="166" fontId="16" fillId="0" borderId="14" xfId="10" applyNumberFormat="1" applyFont="1" applyBorder="1"/>
    <xf numFmtId="166" fontId="16" fillId="0" borderId="16" xfId="10" applyNumberFormat="1" applyFont="1" applyBorder="1"/>
    <xf numFmtId="166" fontId="16" fillId="0" borderId="7" xfId="10" applyNumberFormat="1" applyFont="1" applyBorder="1"/>
    <xf numFmtId="166" fontId="29" fillId="0" borderId="19" xfId="10" applyNumberFormat="1" applyFont="1" applyBorder="1"/>
    <xf numFmtId="166" fontId="29" fillId="0" borderId="0" xfId="10" applyNumberFormat="1" applyFont="1"/>
    <xf numFmtId="166" fontId="29" fillId="0" borderId="5" xfId="10" applyNumberFormat="1" applyFont="1" applyBorder="1"/>
    <xf numFmtId="166" fontId="29" fillId="0" borderId="2" xfId="10" applyNumberFormat="1" applyFont="1" applyBorder="1"/>
    <xf numFmtId="37" fontId="12" fillId="14" borderId="47" xfId="5" applyNumberFormat="1" applyFont="1" applyFill="1" applyBorder="1" applyAlignment="1">
      <alignment horizontal="center" vertical="center"/>
    </xf>
    <xf numFmtId="37" fontId="8" fillId="7" borderId="47" xfId="3" applyNumberFormat="1" applyFont="1" applyFill="1" applyBorder="1" applyAlignment="1">
      <alignment horizontal="center" vertical="center"/>
    </xf>
    <xf numFmtId="37" fontId="10" fillId="12" borderId="47" xfId="7" applyNumberFormat="1" applyFont="1" applyFill="1" applyBorder="1" applyAlignment="1">
      <alignment horizontal="center" vertical="center"/>
    </xf>
    <xf numFmtId="166" fontId="26" fillId="12" borderId="47" xfId="7" applyNumberFormat="1" applyFont="1" applyFill="1" applyBorder="1" applyAlignment="1">
      <alignment vertical="center"/>
    </xf>
    <xf numFmtId="166" fontId="16" fillId="12" borderId="47" xfId="7" applyNumberFormat="1" applyFont="1" applyFill="1" applyBorder="1" applyAlignment="1">
      <alignment vertical="center"/>
    </xf>
    <xf numFmtId="37" fontId="28" fillId="17" borderId="47" xfId="7" applyNumberFormat="1" applyFont="1" applyFill="1" applyBorder="1" applyAlignment="1">
      <alignment horizontal="center" vertical="center"/>
    </xf>
    <xf numFmtId="166" fontId="28" fillId="17" borderId="47" xfId="7" applyNumberFormat="1" applyFont="1" applyFill="1" applyBorder="1" applyAlignment="1">
      <alignment vertical="center"/>
    </xf>
    <xf numFmtId="166" fontId="29" fillId="17" borderId="47" xfId="7" applyNumberFormat="1" applyFont="1" applyFill="1" applyBorder="1" applyAlignment="1">
      <alignment vertical="center"/>
    </xf>
    <xf numFmtId="0" fontId="34" fillId="13" borderId="15" xfId="6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166" fontId="12" fillId="14" borderId="21" xfId="1" applyNumberFormat="1" applyFont="1" applyFill="1" applyBorder="1"/>
    <xf numFmtId="166" fontId="15" fillId="0" borderId="2" xfId="1" applyNumberFormat="1" applyFont="1" applyBorder="1"/>
    <xf numFmtId="166" fontId="15" fillId="0" borderId="20" xfId="1" applyNumberFormat="1" applyFont="1" applyBorder="1"/>
    <xf numFmtId="166" fontId="35" fillId="6" borderId="0" xfId="4" applyNumberFormat="1" applyFont="1" applyFill="1"/>
    <xf numFmtId="166" fontId="15" fillId="10" borderId="14" xfId="4" applyNumberFormat="1" applyFont="1" applyFill="1" applyBorder="1"/>
    <xf numFmtId="166" fontId="15" fillId="7" borderId="48" xfId="3" applyNumberFormat="1" applyFont="1" applyFill="1" applyBorder="1"/>
    <xf numFmtId="166" fontId="35" fillId="7" borderId="12" xfId="3" applyNumberFormat="1" applyFont="1" applyFill="1" applyBorder="1"/>
    <xf numFmtId="166" fontId="15" fillId="7" borderId="21" xfId="3" applyNumberFormat="1" applyFont="1" applyFill="1" applyBorder="1"/>
    <xf numFmtId="166" fontId="15" fillId="7" borderId="49" xfId="3" applyNumberFormat="1" applyFont="1" applyFill="1" applyBorder="1" applyAlignment="1">
      <alignment vertical="center"/>
    </xf>
    <xf numFmtId="166" fontId="35" fillId="7" borderId="32" xfId="3" applyNumberFormat="1" applyFont="1" applyFill="1" applyBorder="1" applyAlignment="1">
      <alignment vertical="center"/>
    </xf>
    <xf numFmtId="166" fontId="10" fillId="12" borderId="47" xfId="7" applyNumberFormat="1" applyFont="1" applyFill="1" applyBorder="1" applyAlignment="1">
      <alignment vertical="center"/>
    </xf>
    <xf numFmtId="166" fontId="15" fillId="0" borderId="18" xfId="1" applyNumberFormat="1" applyFont="1" applyBorder="1"/>
    <xf numFmtId="166" fontId="24" fillId="6" borderId="0" xfId="4" applyNumberFormat="1" applyFont="1" applyFill="1"/>
    <xf numFmtId="166" fontId="24" fillId="7" borderId="12" xfId="3" applyNumberFormat="1" applyFont="1" applyFill="1" applyBorder="1"/>
    <xf numFmtId="166" fontId="24" fillId="7" borderId="32" xfId="3" applyNumberFormat="1" applyFont="1" applyFill="1" applyBorder="1" applyAlignment="1">
      <alignment vertical="center"/>
    </xf>
    <xf numFmtId="166" fontId="15" fillId="0" borderId="14" xfId="4" applyNumberFormat="1" applyFont="1" applyFill="1" applyBorder="1"/>
    <xf numFmtId="166" fontId="15" fillId="0" borderId="20" xfId="10" applyNumberFormat="1" applyFont="1" applyBorder="1"/>
    <xf numFmtId="166" fontId="29" fillId="0" borderId="14" xfId="10" applyNumberFormat="1" applyFont="1" applyBorder="1"/>
    <xf numFmtId="166" fontId="29" fillId="0" borderId="16" xfId="10" applyNumberFormat="1" applyFont="1" applyBorder="1"/>
    <xf numFmtId="166" fontId="29" fillId="0" borderId="7" xfId="10" applyNumberFormat="1" applyFont="1" applyBorder="1"/>
    <xf numFmtId="166" fontId="23" fillId="6" borderId="0" xfId="4" applyNumberFormat="1" applyFont="1" applyFill="1"/>
    <xf numFmtId="166" fontId="23" fillId="7" borderId="12" xfId="3" applyNumberFormat="1" applyFont="1" applyFill="1" applyBorder="1"/>
    <xf numFmtId="166" fontId="23" fillId="7" borderId="32" xfId="3" applyNumberFormat="1" applyFont="1" applyFill="1" applyBorder="1" applyAlignment="1">
      <alignment vertical="center"/>
    </xf>
    <xf numFmtId="166" fontId="25" fillId="12" borderId="47" xfId="7" applyNumberFormat="1" applyFont="1" applyFill="1" applyBorder="1" applyAlignment="1">
      <alignment vertical="center"/>
    </xf>
    <xf numFmtId="166" fontId="28" fillId="17" borderId="50" xfId="7" applyNumberFormat="1" applyFont="1" applyFill="1" applyBorder="1" applyAlignment="1">
      <alignment vertical="center"/>
    </xf>
    <xf numFmtId="0" fontId="36" fillId="0" borderId="0" xfId="0" applyFont="1"/>
    <xf numFmtId="0" fontId="37" fillId="0" borderId="0" xfId="0" applyFont="1"/>
    <xf numFmtId="43" fontId="37" fillId="0" borderId="0" xfId="1" applyFont="1"/>
    <xf numFmtId="0" fontId="40" fillId="0" borderId="0" xfId="0" applyFont="1"/>
    <xf numFmtId="0" fontId="42" fillId="0" borderId="0" xfId="0" applyFont="1"/>
    <xf numFmtId="43" fontId="42" fillId="0" borderId="0" xfId="1" applyFont="1"/>
    <xf numFmtId="0" fontId="41" fillId="0" borderId="0" xfId="0" applyFont="1"/>
    <xf numFmtId="0" fontId="43" fillId="0" borderId="0" xfId="0" applyFont="1"/>
    <xf numFmtId="43" fontId="43" fillId="0" borderId="0" xfId="1" applyFont="1"/>
    <xf numFmtId="0" fontId="40" fillId="0" borderId="7" xfId="0" applyFont="1" applyBorder="1" applyAlignment="1">
      <alignment horizontal="center"/>
    </xf>
    <xf numFmtId="43" fontId="40" fillId="0" borderId="3" xfId="1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43" fontId="41" fillId="0" borderId="3" xfId="1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8" xfId="0" applyFont="1" applyBorder="1"/>
    <xf numFmtId="0" fontId="40" fillId="0" borderId="10" xfId="0" applyFont="1" applyBorder="1"/>
    <xf numFmtId="0" fontId="40" fillId="13" borderId="3" xfId="6" applyFont="1" applyFill="1" applyBorder="1"/>
    <xf numFmtId="43" fontId="40" fillId="0" borderId="15" xfId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30" xfId="0" applyFont="1" applyBorder="1"/>
    <xf numFmtId="0" fontId="41" fillId="6" borderId="14" xfId="4" applyFont="1" applyFill="1" applyBorder="1"/>
    <xf numFmtId="0" fontId="41" fillId="10" borderId="15" xfId="4" applyFont="1" applyFill="1" applyBorder="1"/>
    <xf numFmtId="0" fontId="41" fillId="6" borderId="15" xfId="4" applyFont="1" applyFill="1" applyBorder="1"/>
    <xf numFmtId="43" fontId="41" fillId="0" borderId="15" xfId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13" borderId="6" xfId="6" applyFont="1" applyFill="1" applyBorder="1" applyAlignment="1">
      <alignment horizontal="center"/>
    </xf>
    <xf numFmtId="43" fontId="40" fillId="0" borderId="6" xfId="1" applyFont="1" applyBorder="1"/>
    <xf numFmtId="0" fontId="41" fillId="0" borderId="16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1" fillId="6" borderId="16" xfId="4" applyFont="1" applyFill="1" applyBorder="1" applyAlignment="1">
      <alignment horizontal="center"/>
    </xf>
    <xf numFmtId="0" fontId="44" fillId="0" borderId="16" xfId="0" applyFont="1" applyBorder="1" applyAlignment="1">
      <alignment horizontal="center"/>
    </xf>
    <xf numFmtId="43" fontId="41" fillId="0" borderId="6" xfId="1" applyFont="1" applyBorder="1"/>
    <xf numFmtId="0" fontId="42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6" fillId="13" borderId="15" xfId="6" applyFont="1" applyFill="1" applyBorder="1" applyAlignment="1">
      <alignment horizontal="center"/>
    </xf>
    <xf numFmtId="43" fontId="42" fillId="0" borderId="15" xfId="1" applyFont="1" applyBorder="1"/>
    <xf numFmtId="0" fontId="47" fillId="0" borderId="3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3" fillId="6" borderId="14" xfId="4" applyFont="1" applyFill="1" applyBorder="1" applyAlignment="1">
      <alignment horizontal="center"/>
    </xf>
    <xf numFmtId="0" fontId="43" fillId="10" borderId="15" xfId="4" applyFont="1" applyFill="1" applyBorder="1" applyAlignment="1">
      <alignment horizontal="center"/>
    </xf>
    <xf numFmtId="0" fontId="43" fillId="6" borderId="15" xfId="4" applyFont="1" applyFill="1" applyBorder="1" applyAlignment="1">
      <alignment horizontal="center"/>
    </xf>
    <xf numFmtId="43" fontId="43" fillId="0" borderId="3" xfId="1" applyFont="1" applyBorder="1"/>
    <xf numFmtId="166" fontId="42" fillId="0" borderId="19" xfId="1" applyNumberFormat="1" applyFont="1" applyBorder="1"/>
    <xf numFmtId="166" fontId="42" fillId="0" borderId="20" xfId="1" applyNumberFormat="1" applyFont="1" applyBorder="1"/>
    <xf numFmtId="166" fontId="46" fillId="13" borderId="0" xfId="1" applyNumberFormat="1" applyFont="1" applyFill="1"/>
    <xf numFmtId="165" fontId="42" fillId="0" borderId="14" xfId="1" applyNumberFormat="1" applyFont="1" applyBorder="1"/>
    <xf numFmtId="166" fontId="43" fillId="0" borderId="30" xfId="1" applyNumberFormat="1" applyFont="1" applyBorder="1"/>
    <xf numFmtId="166" fontId="43" fillId="0" borderId="0" xfId="1" applyNumberFormat="1" applyFont="1"/>
    <xf numFmtId="166" fontId="48" fillId="6" borderId="14" xfId="4" applyNumberFormat="1" applyFont="1" applyFill="1" applyBorder="1"/>
    <xf numFmtId="166" fontId="43" fillId="10" borderId="0" xfId="4" applyNumberFormat="1" applyFont="1" applyFill="1"/>
    <xf numFmtId="165" fontId="43" fillId="0" borderId="15" xfId="1" applyNumberFormat="1" applyFont="1" applyBorder="1"/>
    <xf numFmtId="166" fontId="36" fillId="0" borderId="0" xfId="0" applyNumberFormat="1" applyFont="1"/>
    <xf numFmtId="0" fontId="40" fillId="14" borderId="21" xfId="5" applyFont="1" applyFill="1" applyBorder="1" applyAlignment="1">
      <alignment horizontal="center"/>
    </xf>
    <xf numFmtId="166" fontId="42" fillId="14" borderId="22" xfId="1" applyNumberFormat="1" applyFont="1" applyFill="1" applyBorder="1"/>
    <xf numFmtId="166" fontId="42" fillId="14" borderId="23" xfId="1" applyNumberFormat="1" applyFont="1" applyFill="1" applyBorder="1"/>
    <xf numFmtId="166" fontId="46" fillId="14" borderId="11" xfId="1" applyNumberFormat="1" applyFont="1" applyFill="1" applyBorder="1"/>
    <xf numFmtId="165" fontId="42" fillId="14" borderId="21" xfId="6" applyNumberFormat="1" applyFont="1" applyFill="1" applyBorder="1"/>
    <xf numFmtId="0" fontId="41" fillId="7" borderId="21" xfId="3" applyFont="1" applyFill="1" applyBorder="1" applyAlignment="1">
      <alignment horizontal="center"/>
    </xf>
    <xf numFmtId="166" fontId="43" fillId="7" borderId="23" xfId="3" applyNumberFormat="1" applyFont="1" applyFill="1" applyBorder="1"/>
    <xf numFmtId="166" fontId="43" fillId="7" borderId="12" xfId="3" applyNumberFormat="1" applyFont="1" applyFill="1" applyBorder="1"/>
    <xf numFmtId="166" fontId="48" fillId="7" borderId="21" xfId="3" applyNumberFormat="1" applyFont="1" applyFill="1" applyBorder="1"/>
    <xf numFmtId="165" fontId="43" fillId="7" borderId="13" xfId="3" applyNumberFormat="1" applyFont="1" applyFill="1" applyBorder="1"/>
    <xf numFmtId="10" fontId="36" fillId="0" borderId="0" xfId="2" applyNumberFormat="1" applyFont="1"/>
    <xf numFmtId="37" fontId="36" fillId="0" borderId="0" xfId="0" applyNumberFormat="1" applyFont="1" applyAlignment="1">
      <alignment vertical="center"/>
    </xf>
    <xf numFmtId="37" fontId="40" fillId="14" borderId="25" xfId="5" applyNumberFormat="1" applyFont="1" applyFill="1" applyBorder="1" applyAlignment="1">
      <alignment horizontal="center" vertical="center"/>
    </xf>
    <xf numFmtId="166" fontId="42" fillId="14" borderId="13" xfId="1" applyNumberFormat="1" applyFont="1" applyFill="1" applyBorder="1"/>
    <xf numFmtId="166" fontId="46" fillId="14" borderId="13" xfId="1" applyNumberFormat="1" applyFont="1" applyFill="1" applyBorder="1"/>
    <xf numFmtId="165" fontId="42" fillId="14" borderId="21" xfId="5" applyNumberFormat="1" applyFont="1" applyFill="1" applyBorder="1"/>
    <xf numFmtId="0" fontId="49" fillId="0" borderId="0" xfId="0" applyFont="1" applyAlignment="1">
      <alignment vertical="center"/>
    </xf>
    <xf numFmtId="37" fontId="41" fillId="7" borderId="25" xfId="3" applyNumberFormat="1" applyFont="1" applyFill="1" applyBorder="1" applyAlignment="1">
      <alignment horizontal="center" vertical="center"/>
    </xf>
    <xf numFmtId="166" fontId="43" fillId="7" borderId="26" xfId="3" applyNumberFormat="1" applyFont="1" applyFill="1" applyBorder="1" applyAlignment="1">
      <alignment vertical="center"/>
    </xf>
    <xf numFmtId="166" fontId="43" fillId="7" borderId="32" xfId="3" applyNumberFormat="1" applyFont="1" applyFill="1" applyBorder="1" applyAlignment="1">
      <alignment vertical="center"/>
    </xf>
    <xf numFmtId="166" fontId="48" fillId="7" borderId="34" xfId="3" applyNumberFormat="1" applyFont="1" applyFill="1" applyBorder="1" applyAlignment="1">
      <alignment vertical="center"/>
    </xf>
    <xf numFmtId="165" fontId="43" fillId="7" borderId="28" xfId="3" applyNumberFormat="1" applyFont="1" applyFill="1" applyBorder="1" applyAlignment="1">
      <alignment vertical="center"/>
    </xf>
    <xf numFmtId="166" fontId="46" fillId="13" borderId="29" xfId="1" applyNumberFormat="1" applyFont="1" applyFill="1" applyBorder="1"/>
    <xf numFmtId="166" fontId="46" fillId="13" borderId="14" xfId="1" applyNumberFormat="1" applyFont="1" applyFill="1" applyBorder="1"/>
    <xf numFmtId="166" fontId="42" fillId="0" borderId="15" xfId="1" applyNumberFormat="1" applyFont="1" applyBorder="1"/>
    <xf numFmtId="166" fontId="46" fillId="13" borderId="16" xfId="1" applyNumberFormat="1" applyFont="1" applyFill="1" applyBorder="1"/>
    <xf numFmtId="165" fontId="42" fillId="0" borderId="16" xfId="1" applyNumberFormat="1" applyFont="1" applyBorder="1"/>
    <xf numFmtId="166" fontId="40" fillId="14" borderId="22" xfId="1" applyNumberFormat="1" applyFont="1" applyFill="1" applyBorder="1"/>
    <xf numFmtId="166" fontId="46" fillId="14" borderId="22" xfId="1" applyNumberFormat="1" applyFont="1" applyFill="1" applyBorder="1"/>
    <xf numFmtId="164" fontId="36" fillId="0" borderId="0" xfId="0" applyNumberFormat="1" applyFont="1"/>
    <xf numFmtId="166" fontId="42" fillId="0" borderId="17" xfId="1" applyNumberFormat="1" applyFont="1" applyBorder="1"/>
    <xf numFmtId="166" fontId="42" fillId="0" borderId="18" xfId="1" applyNumberFormat="1" applyFont="1" applyBorder="1"/>
    <xf numFmtId="166" fontId="48" fillId="6" borderId="16" xfId="4" applyNumberFormat="1" applyFont="1" applyFill="1" applyBorder="1"/>
    <xf numFmtId="166" fontId="43" fillId="7" borderId="13" xfId="3" applyNumberFormat="1" applyFont="1" applyFill="1" applyBorder="1"/>
    <xf numFmtId="166" fontId="48" fillId="7" borderId="13" xfId="3" applyNumberFormat="1" applyFont="1" applyFill="1" applyBorder="1"/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13" borderId="15" xfId="6" applyFont="1" applyFill="1" applyBorder="1" applyAlignment="1">
      <alignment horizontal="center"/>
    </xf>
    <xf numFmtId="166" fontId="43" fillId="10" borderId="15" xfId="4" applyNumberFormat="1" applyFont="1" applyFill="1" applyBorder="1"/>
    <xf numFmtId="166" fontId="48" fillId="6" borderId="15" xfId="4" applyNumberFormat="1" applyFont="1" applyFill="1" applyBorder="1"/>
    <xf numFmtId="166" fontId="48" fillId="6" borderId="7" xfId="4" applyNumberFormat="1" applyFont="1" applyFill="1" applyBorder="1"/>
    <xf numFmtId="166" fontId="48" fillId="7" borderId="42" xfId="3" applyNumberFormat="1" applyFont="1" applyFill="1" applyBorder="1" applyAlignment="1">
      <alignment vertical="center"/>
    </xf>
    <xf numFmtId="166" fontId="48" fillId="6" borderId="45" xfId="4" applyNumberFormat="1" applyFont="1" applyFill="1" applyBorder="1"/>
    <xf numFmtId="166" fontId="48" fillId="7" borderId="46" xfId="3" applyNumberFormat="1" applyFont="1" applyFill="1" applyBorder="1"/>
    <xf numFmtId="0" fontId="51" fillId="0" borderId="0" xfId="0" applyFont="1"/>
    <xf numFmtId="0" fontId="52" fillId="0" borderId="0" xfId="0" applyFont="1"/>
    <xf numFmtId="43" fontId="52" fillId="0" borderId="0" xfId="1" applyFont="1" applyAlignment="1">
      <alignment horizontal="right"/>
    </xf>
    <xf numFmtId="0" fontId="51" fillId="0" borderId="7" xfId="0" applyFont="1" applyBorder="1" applyAlignment="1">
      <alignment horizontal="center"/>
    </xf>
    <xf numFmtId="43" fontId="51" fillId="0" borderId="7" xfId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8" xfId="0" applyFont="1" applyBorder="1"/>
    <xf numFmtId="0" fontId="51" fillId="11" borderId="7" xfId="8" applyFont="1" applyFill="1" applyBorder="1"/>
    <xf numFmtId="0" fontId="51" fillId="0" borderId="7" xfId="0" applyFont="1" applyBorder="1"/>
    <xf numFmtId="43" fontId="51" fillId="0" borderId="14" xfId="1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51" fillId="11" borderId="16" xfId="8" applyFont="1" applyFill="1" applyBorder="1" applyAlignment="1">
      <alignment horizontal="center"/>
    </xf>
    <xf numFmtId="0" fontId="53" fillId="0" borderId="16" xfId="0" applyFont="1" applyBorder="1" applyAlignment="1">
      <alignment horizontal="center"/>
    </xf>
    <xf numFmtId="43" fontId="54" fillId="0" borderId="16" xfId="1" applyFont="1" applyBorder="1"/>
    <xf numFmtId="0" fontId="55" fillId="0" borderId="19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2" fillId="11" borderId="14" xfId="8" applyFont="1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43" fontId="52" fillId="0" borderId="7" xfId="1" applyFont="1" applyBorder="1"/>
    <xf numFmtId="166" fontId="52" fillId="0" borderId="19" xfId="1" applyNumberFormat="1" applyFont="1" applyBorder="1"/>
    <xf numFmtId="166" fontId="52" fillId="0" borderId="0" xfId="1" applyNumberFormat="1" applyFont="1"/>
    <xf numFmtId="166" fontId="56" fillId="11" borderId="14" xfId="8" applyNumberFormat="1" applyFont="1" applyFill="1" applyBorder="1"/>
    <xf numFmtId="166" fontId="52" fillId="0" borderId="14" xfId="1" applyNumberFormat="1" applyFont="1" applyBorder="1"/>
    <xf numFmtId="165" fontId="52" fillId="0" borderId="14" xfId="1" applyNumberFormat="1" applyFont="1" applyBorder="1"/>
    <xf numFmtId="0" fontId="51" fillId="12" borderId="21" xfId="7" applyFont="1" applyFill="1" applyBorder="1" applyAlignment="1">
      <alignment horizontal="center"/>
    </xf>
    <xf numFmtId="166" fontId="52" fillId="12" borderId="22" xfId="7" applyNumberFormat="1" applyFont="1" applyFill="1" applyBorder="1"/>
    <xf numFmtId="166" fontId="52" fillId="12" borderId="23" xfId="7" applyNumberFormat="1" applyFont="1" applyFill="1" applyBorder="1"/>
    <xf numFmtId="166" fontId="56" fillId="12" borderId="22" xfId="7" applyNumberFormat="1" applyFont="1" applyFill="1" applyBorder="1"/>
    <xf numFmtId="165" fontId="52" fillId="12" borderId="21" xfId="7" applyNumberFormat="1" applyFont="1" applyFill="1" applyBorder="1"/>
    <xf numFmtId="166" fontId="56" fillId="11" borderId="24" xfId="8" applyNumberFormat="1" applyFont="1" applyFill="1" applyBorder="1"/>
    <xf numFmtId="166" fontId="52" fillId="0" borderId="16" xfId="1" applyNumberFormat="1" applyFont="1" applyBorder="1"/>
    <xf numFmtId="37" fontId="51" fillId="12" borderId="25" xfId="7" applyNumberFormat="1" applyFont="1" applyFill="1" applyBorder="1" applyAlignment="1">
      <alignment horizontal="center" vertical="center"/>
    </xf>
    <xf numFmtId="166" fontId="52" fillId="12" borderId="26" xfId="7" applyNumberFormat="1" applyFont="1" applyFill="1" applyBorder="1" applyAlignment="1">
      <alignment vertical="center"/>
    </xf>
    <xf numFmtId="166" fontId="56" fillId="12" borderId="25" xfId="7" applyNumberFormat="1" applyFont="1" applyFill="1" applyBorder="1" applyAlignment="1">
      <alignment vertical="center"/>
    </xf>
    <xf numFmtId="166" fontId="52" fillId="12" borderId="25" xfId="7" applyNumberFormat="1" applyFont="1" applyFill="1" applyBorder="1" applyAlignment="1">
      <alignment vertical="center"/>
    </xf>
    <xf numFmtId="165" fontId="52" fillId="12" borderId="28" xfId="7" applyNumberFormat="1" applyFont="1" applyFill="1" applyBorder="1" applyAlignment="1">
      <alignment vertical="center"/>
    </xf>
    <xf numFmtId="166" fontId="52" fillId="0" borderId="7" xfId="1" applyNumberFormat="1" applyFont="1" applyBorder="1"/>
    <xf numFmtId="166" fontId="51" fillId="12" borderId="22" xfId="7" applyNumberFormat="1" applyFont="1" applyFill="1" applyBorder="1"/>
    <xf numFmtId="0" fontId="51" fillId="0" borderId="0" xfId="0" applyFont="1" applyAlignment="1">
      <alignment horizontal="left"/>
    </xf>
    <xf numFmtId="43" fontId="51" fillId="0" borderId="16" xfId="1" applyFont="1" applyBorder="1"/>
    <xf numFmtId="0" fontId="36" fillId="0" borderId="0" xfId="0" applyFont="1" applyAlignment="1">
      <alignment vertical="center"/>
    </xf>
    <xf numFmtId="0" fontId="51" fillId="11" borderId="15" xfId="8" applyFont="1" applyFill="1" applyBorder="1"/>
    <xf numFmtId="0" fontId="51" fillId="11" borderId="6" xfId="8" applyFont="1" applyFill="1" applyBorder="1" applyAlignment="1">
      <alignment horizontal="center"/>
    </xf>
    <xf numFmtId="0" fontId="52" fillId="11" borderId="0" xfId="8" applyFont="1" applyFill="1" applyAlignment="1">
      <alignment horizontal="center"/>
    </xf>
    <xf numFmtId="166" fontId="56" fillId="11" borderId="0" xfId="8" applyNumberFormat="1" applyFont="1" applyFill="1"/>
    <xf numFmtId="0" fontId="54" fillId="0" borderId="0" xfId="0" applyFont="1"/>
    <xf numFmtId="0" fontId="58" fillId="0" borderId="0" xfId="0" applyFont="1"/>
    <xf numFmtId="43" fontId="58" fillId="0" borderId="0" xfId="1" applyFont="1" applyAlignment="1">
      <alignment horizontal="right"/>
    </xf>
    <xf numFmtId="0" fontId="54" fillId="0" borderId="7" xfId="0" applyFont="1" applyBorder="1" applyAlignment="1">
      <alignment horizontal="center"/>
    </xf>
    <xf numFmtId="0" fontId="54" fillId="16" borderId="12" xfId="8" applyFont="1" applyFill="1" applyBorder="1" applyAlignment="1">
      <alignment horizontal="centerContinuous"/>
    </xf>
    <xf numFmtId="0" fontId="54" fillId="16" borderId="13" xfId="8" applyFont="1" applyFill="1" applyBorder="1" applyAlignment="1">
      <alignment horizontal="centerContinuous"/>
    </xf>
    <xf numFmtId="0" fontId="54" fillId="16" borderId="11" xfId="8" applyFont="1" applyFill="1" applyBorder="1" applyAlignment="1">
      <alignment horizontal="centerContinuous"/>
    </xf>
    <xf numFmtId="43" fontId="54" fillId="0" borderId="7" xfId="1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8" xfId="0" applyFont="1" applyBorder="1"/>
    <xf numFmtId="0" fontId="54" fillId="16" borderId="7" xfId="8" applyFont="1" applyFill="1" applyBorder="1"/>
    <xf numFmtId="0" fontId="54" fillId="0" borderId="7" xfId="0" applyFont="1" applyBorder="1"/>
    <xf numFmtId="43" fontId="54" fillId="0" borderId="14" xfId="1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5" xfId="0" applyFont="1" applyBorder="1" applyAlignment="1">
      <alignment horizontal="center"/>
    </xf>
    <xf numFmtId="0" fontId="54" fillId="16" borderId="16" xfId="8" applyFont="1" applyFill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8" fillId="16" borderId="14" xfId="8" applyFont="1" applyFill="1" applyBorder="1" applyAlignment="1">
      <alignment horizontal="center"/>
    </xf>
    <xf numFmtId="0" fontId="60" fillId="0" borderId="14" xfId="0" applyFont="1" applyBorder="1" applyAlignment="1">
      <alignment horizontal="center"/>
    </xf>
    <xf numFmtId="43" fontId="58" fillId="0" borderId="7" xfId="1" applyFont="1" applyBorder="1"/>
    <xf numFmtId="166" fontId="58" fillId="0" borderId="19" xfId="1" applyNumberFormat="1" applyFont="1" applyBorder="1"/>
    <xf numFmtId="166" fontId="58" fillId="0" borderId="0" xfId="1" applyNumberFormat="1" applyFont="1"/>
    <xf numFmtId="166" fontId="54" fillId="16" borderId="14" xfId="8" applyNumberFormat="1" applyFont="1" applyFill="1" applyBorder="1"/>
    <xf numFmtId="166" fontId="58" fillId="0" borderId="14" xfId="1" applyNumberFormat="1" applyFont="1" applyBorder="1"/>
    <xf numFmtId="165" fontId="58" fillId="0" borderId="14" xfId="1" applyNumberFormat="1" applyFont="1" applyBorder="1"/>
    <xf numFmtId="0" fontId="54" fillId="17" borderId="21" xfId="7" applyFont="1" applyFill="1" applyBorder="1" applyAlignment="1">
      <alignment horizontal="center"/>
    </xf>
    <xf numFmtId="166" fontId="58" fillId="17" borderId="22" xfId="7" applyNumberFormat="1" applyFont="1" applyFill="1" applyBorder="1"/>
    <xf numFmtId="166" fontId="58" fillId="17" borderId="23" xfId="7" applyNumberFormat="1" applyFont="1" applyFill="1" applyBorder="1"/>
    <xf numFmtId="166" fontId="54" fillId="17" borderId="22" xfId="7" applyNumberFormat="1" applyFont="1" applyFill="1" applyBorder="1"/>
    <xf numFmtId="165" fontId="58" fillId="17" borderId="21" xfId="7" applyNumberFormat="1" applyFont="1" applyFill="1" applyBorder="1"/>
    <xf numFmtId="166" fontId="54" fillId="16" borderId="24" xfId="8" applyNumberFormat="1" applyFont="1" applyFill="1" applyBorder="1"/>
    <xf numFmtId="166" fontId="58" fillId="0" borderId="16" xfId="1" applyNumberFormat="1" applyFont="1" applyBorder="1"/>
    <xf numFmtId="37" fontId="54" fillId="17" borderId="25" xfId="7" applyNumberFormat="1" applyFont="1" applyFill="1" applyBorder="1" applyAlignment="1">
      <alignment horizontal="center" vertical="center"/>
    </xf>
    <xf numFmtId="166" fontId="58" fillId="17" borderId="26" xfId="7" applyNumberFormat="1" applyFont="1" applyFill="1" applyBorder="1" applyAlignment="1">
      <alignment vertical="center"/>
    </xf>
    <xf numFmtId="166" fontId="54" fillId="17" borderId="25" xfId="7" applyNumberFormat="1" applyFont="1" applyFill="1" applyBorder="1" applyAlignment="1">
      <alignment vertical="center"/>
    </xf>
    <xf numFmtId="166" fontId="58" fillId="17" borderId="25" xfId="7" applyNumberFormat="1" applyFont="1" applyFill="1" applyBorder="1" applyAlignment="1">
      <alignment vertical="center"/>
    </xf>
    <xf numFmtId="165" fontId="58" fillId="17" borderId="28" xfId="7" applyNumberFormat="1" applyFont="1" applyFill="1" applyBorder="1" applyAlignment="1">
      <alignment vertical="center"/>
    </xf>
    <xf numFmtId="166" fontId="58" fillId="0" borderId="7" xfId="1" applyNumberFormat="1" applyFont="1" applyBorder="1"/>
    <xf numFmtId="0" fontId="54" fillId="0" borderId="0" xfId="0" applyFont="1" applyAlignment="1">
      <alignment horizontal="left"/>
    </xf>
    <xf numFmtId="0" fontId="54" fillId="16" borderId="0" xfId="8" applyFont="1" applyFill="1"/>
    <xf numFmtId="0" fontId="54" fillId="16" borderId="5" xfId="8" applyFont="1" applyFill="1" applyBorder="1" applyAlignment="1">
      <alignment horizontal="center"/>
    </xf>
    <xf numFmtId="0" fontId="58" fillId="16" borderId="0" xfId="8" applyFont="1" applyFill="1" applyAlignment="1">
      <alignment horizontal="center"/>
    </xf>
    <xf numFmtId="166" fontId="54" fillId="16" borderId="0" xfId="8" applyNumberFormat="1" applyFont="1" applyFill="1"/>
    <xf numFmtId="165" fontId="58" fillId="17" borderId="44" xfId="7" applyNumberFormat="1" applyFont="1" applyFill="1" applyBorder="1" applyAlignment="1">
      <alignment vertical="center"/>
    </xf>
    <xf numFmtId="0" fontId="27" fillId="15" borderId="1" xfId="8" applyFont="1" applyFill="1" applyBorder="1" applyAlignment="1">
      <alignment horizontal="center"/>
    </xf>
    <xf numFmtId="0" fontId="27" fillId="15" borderId="2" xfId="8" applyFont="1" applyFill="1" applyBorder="1" applyAlignment="1">
      <alignment horizontal="center"/>
    </xf>
    <xf numFmtId="0" fontId="27" fillId="15" borderId="3" xfId="8" applyFont="1" applyFill="1" applyBorder="1" applyAlignment="1">
      <alignment horizontal="center"/>
    </xf>
    <xf numFmtId="0" fontId="28" fillId="15" borderId="4" xfId="8" applyFont="1" applyFill="1" applyBorder="1" applyAlignment="1">
      <alignment horizontal="center"/>
    </xf>
    <xf numFmtId="0" fontId="28" fillId="15" borderId="5" xfId="8" applyFont="1" applyFill="1" applyBorder="1" applyAlignment="1">
      <alignment horizontal="center"/>
    </xf>
    <xf numFmtId="0" fontId="28" fillId="15" borderId="6" xfId="8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5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"/>
    </xf>
    <xf numFmtId="0" fontId="10" fillId="11" borderId="13" xfId="8" applyFont="1" applyFill="1" applyBorder="1" applyAlignment="1">
      <alignment horizontal="center"/>
    </xf>
    <xf numFmtId="0" fontId="9" fillId="11" borderId="1" xfId="8" applyFont="1" applyFill="1" applyBorder="1" applyAlignment="1">
      <alignment horizontal="center"/>
    </xf>
    <xf numFmtId="0" fontId="9" fillId="11" borderId="2" xfId="8" applyFont="1" applyFill="1" applyBorder="1" applyAlignment="1">
      <alignment horizontal="center"/>
    </xf>
    <xf numFmtId="0" fontId="9" fillId="11" borderId="3" xfId="8" applyFont="1" applyFill="1" applyBorder="1" applyAlignment="1">
      <alignment horizontal="center"/>
    </xf>
    <xf numFmtId="0" fontId="11" fillId="13" borderId="1" xfId="6" applyFont="1" applyFill="1" applyBorder="1" applyAlignment="1">
      <alignment horizontal="center"/>
    </xf>
    <xf numFmtId="0" fontId="11" fillId="13" borderId="2" xfId="6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  <xf numFmtId="0" fontId="12" fillId="13" borderId="4" xfId="6" applyFont="1" applyFill="1" applyBorder="1" applyAlignment="1">
      <alignment horizontal="center"/>
    </xf>
    <xf numFmtId="0" fontId="12" fillId="13" borderId="5" xfId="6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6" borderId="6" xfId="4" applyFont="1" applyFill="1" applyBorder="1" applyAlignment="1">
      <alignment horizontal="center"/>
    </xf>
    <xf numFmtId="0" fontId="12" fillId="13" borderId="8" xfId="6" applyFont="1" applyFill="1" applyBorder="1" applyAlignment="1">
      <alignment horizontal="center"/>
    </xf>
    <xf numFmtId="0" fontId="12" fillId="13" borderId="9" xfId="6" applyFont="1" applyFill="1" applyBorder="1" applyAlignment="1">
      <alignment horizontal="center"/>
    </xf>
    <xf numFmtId="0" fontId="12" fillId="13" borderId="10" xfId="6" applyFont="1" applyFill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0" fontId="8" fillId="6" borderId="12" xfId="4" applyFont="1" applyFill="1" applyBorder="1" applyAlignment="1">
      <alignment horizontal="center"/>
    </xf>
    <xf numFmtId="0" fontId="8" fillId="6" borderId="13" xfId="4" applyFont="1" applyFill="1" applyBorder="1" applyAlignment="1">
      <alignment horizontal="center"/>
    </xf>
    <xf numFmtId="0" fontId="27" fillId="16" borderId="1" xfId="8" applyFont="1" applyFill="1" applyBorder="1" applyAlignment="1">
      <alignment horizontal="center"/>
    </xf>
    <xf numFmtId="0" fontId="27" fillId="16" borderId="2" xfId="8" applyFont="1" applyFill="1" applyBorder="1" applyAlignment="1">
      <alignment horizontal="center"/>
    </xf>
    <xf numFmtId="0" fontId="27" fillId="16" borderId="3" xfId="8" applyFont="1" applyFill="1" applyBorder="1" applyAlignment="1">
      <alignment horizontal="center"/>
    </xf>
    <xf numFmtId="0" fontId="28" fillId="16" borderId="4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12" fillId="13" borderId="11" xfId="6" applyFont="1" applyFill="1" applyBorder="1" applyAlignment="1">
      <alignment horizontal="center"/>
    </xf>
    <xf numFmtId="0" fontId="12" fillId="13" borderId="12" xfId="6" applyFont="1" applyFill="1" applyBorder="1" applyAlignment="1">
      <alignment horizontal="center"/>
    </xf>
    <xf numFmtId="0" fontId="12" fillId="13" borderId="13" xfId="6" applyFont="1" applyFill="1" applyBorder="1" applyAlignment="1">
      <alignment horizontal="center"/>
    </xf>
    <xf numFmtId="0" fontId="28" fillId="16" borderId="11" xfId="8" applyFont="1" applyFill="1" applyBorder="1" applyAlignment="1">
      <alignment horizontal="center"/>
    </xf>
    <xf numFmtId="0" fontId="28" fillId="16" borderId="12" xfId="8" applyFont="1" applyFill="1" applyBorder="1" applyAlignment="1">
      <alignment horizontal="center"/>
    </xf>
    <xf numFmtId="0" fontId="12" fillId="13" borderId="1" xfId="6" applyFont="1" applyFill="1" applyBorder="1" applyAlignment="1">
      <alignment horizontal="center"/>
    </xf>
    <xf numFmtId="0" fontId="12" fillId="13" borderId="2" xfId="6" applyFont="1" applyFill="1" applyBorder="1" applyAlignment="1">
      <alignment horizontal="center"/>
    </xf>
    <xf numFmtId="0" fontId="12" fillId="13" borderId="3" xfId="6" applyFont="1" applyFill="1" applyBorder="1" applyAlignment="1">
      <alignment horizontal="center"/>
    </xf>
    <xf numFmtId="0" fontId="50" fillId="11" borderId="1" xfId="8" applyFont="1" applyFill="1" applyBorder="1" applyAlignment="1">
      <alignment horizontal="center"/>
    </xf>
    <xf numFmtId="0" fontId="50" fillId="11" borderId="2" xfId="8" applyFont="1" applyFill="1" applyBorder="1" applyAlignment="1">
      <alignment horizontal="center"/>
    </xf>
    <xf numFmtId="0" fontId="50" fillId="11" borderId="3" xfId="8" applyFont="1" applyFill="1" applyBorder="1" applyAlignment="1">
      <alignment horizontal="center"/>
    </xf>
    <xf numFmtId="0" fontId="51" fillId="11" borderId="4" xfId="8" applyFont="1" applyFill="1" applyBorder="1" applyAlignment="1">
      <alignment horizontal="center"/>
    </xf>
    <xf numFmtId="0" fontId="51" fillId="11" borderId="5" xfId="8" applyFont="1" applyFill="1" applyBorder="1" applyAlignment="1">
      <alignment horizontal="center"/>
    </xf>
    <xf numFmtId="0" fontId="51" fillId="11" borderId="6" xfId="8" applyFont="1" applyFill="1" applyBorder="1" applyAlignment="1">
      <alignment horizontal="center"/>
    </xf>
    <xf numFmtId="0" fontId="38" fillId="13" borderId="1" xfId="6" applyFont="1" applyFill="1" applyBorder="1" applyAlignment="1">
      <alignment horizontal="center"/>
    </xf>
    <xf numFmtId="0" fontId="38" fillId="13" borderId="2" xfId="6" applyFont="1" applyFill="1" applyBorder="1" applyAlignment="1">
      <alignment horizontal="center"/>
    </xf>
    <xf numFmtId="0" fontId="38" fillId="13" borderId="3" xfId="6" applyFont="1" applyFill="1" applyBorder="1" applyAlignment="1">
      <alignment horizontal="center"/>
    </xf>
    <xf numFmtId="0" fontId="39" fillId="6" borderId="1" xfId="4" applyFont="1" applyFill="1" applyBorder="1" applyAlignment="1">
      <alignment horizontal="center"/>
    </xf>
    <xf numFmtId="0" fontId="39" fillId="6" borderId="2" xfId="4" applyFont="1" applyFill="1" applyBorder="1" applyAlignment="1">
      <alignment horizontal="center"/>
    </xf>
    <xf numFmtId="0" fontId="39" fillId="6" borderId="3" xfId="4" applyFont="1" applyFill="1" applyBorder="1" applyAlignment="1">
      <alignment horizontal="center"/>
    </xf>
    <xf numFmtId="0" fontId="40" fillId="13" borderId="4" xfId="6" applyFont="1" applyFill="1" applyBorder="1" applyAlignment="1">
      <alignment horizontal="center"/>
    </xf>
    <xf numFmtId="0" fontId="40" fillId="13" borderId="5" xfId="6" applyFont="1" applyFill="1" applyBorder="1" applyAlignment="1">
      <alignment horizontal="center"/>
    </xf>
    <xf numFmtId="0" fontId="40" fillId="13" borderId="6" xfId="6" applyFont="1" applyFill="1" applyBorder="1" applyAlignment="1">
      <alignment horizontal="center"/>
    </xf>
    <xf numFmtId="0" fontId="41" fillId="6" borderId="4" xfId="4" applyFont="1" applyFill="1" applyBorder="1" applyAlignment="1">
      <alignment horizontal="center"/>
    </xf>
    <xf numFmtId="0" fontId="41" fillId="6" borderId="5" xfId="4" applyFont="1" applyFill="1" applyBorder="1" applyAlignment="1">
      <alignment horizontal="center"/>
    </xf>
    <xf numFmtId="0" fontId="41" fillId="6" borderId="6" xfId="4" applyFont="1" applyFill="1" applyBorder="1" applyAlignment="1">
      <alignment horizontal="center"/>
    </xf>
    <xf numFmtId="0" fontId="40" fillId="13" borderId="8" xfId="6" applyFont="1" applyFill="1" applyBorder="1" applyAlignment="1">
      <alignment horizontal="center"/>
    </xf>
    <xf numFmtId="0" fontId="40" fillId="13" borderId="9" xfId="6" applyFont="1" applyFill="1" applyBorder="1" applyAlignment="1">
      <alignment horizontal="center"/>
    </xf>
    <xf numFmtId="0" fontId="40" fillId="13" borderId="10" xfId="6" applyFont="1" applyFill="1" applyBorder="1" applyAlignment="1">
      <alignment horizontal="center"/>
    </xf>
    <xf numFmtId="0" fontId="41" fillId="6" borderId="11" xfId="4" applyFont="1" applyFill="1" applyBorder="1" applyAlignment="1">
      <alignment horizontal="center"/>
    </xf>
    <xf numFmtId="0" fontId="41" fillId="6" borderId="12" xfId="4" applyFont="1" applyFill="1" applyBorder="1" applyAlignment="1">
      <alignment horizontal="center"/>
    </xf>
    <xf numFmtId="0" fontId="41" fillId="6" borderId="13" xfId="4" applyFont="1" applyFill="1" applyBorder="1" applyAlignment="1">
      <alignment horizontal="center"/>
    </xf>
    <xf numFmtId="0" fontId="51" fillId="11" borderId="12" xfId="8" applyFont="1" applyFill="1" applyBorder="1" applyAlignment="1">
      <alignment horizontal="center"/>
    </xf>
    <xf numFmtId="0" fontId="51" fillId="11" borderId="13" xfId="8" applyFont="1" applyFill="1" applyBorder="1" applyAlignment="1">
      <alignment horizontal="center"/>
    </xf>
    <xf numFmtId="0" fontId="54" fillId="16" borderId="4" xfId="8" applyFont="1" applyFill="1" applyBorder="1" applyAlignment="1">
      <alignment horizontal="center"/>
    </xf>
    <xf numFmtId="0" fontId="54" fillId="16" borderId="5" xfId="8" applyFont="1" applyFill="1" applyBorder="1" applyAlignment="1">
      <alignment horizontal="center"/>
    </xf>
    <xf numFmtId="0" fontId="54" fillId="16" borderId="6" xfId="8" applyFont="1" applyFill="1" applyBorder="1" applyAlignment="1">
      <alignment horizontal="center"/>
    </xf>
    <xf numFmtId="0" fontId="57" fillId="16" borderId="1" xfId="8" applyFont="1" applyFill="1" applyBorder="1" applyAlignment="1">
      <alignment horizontal="center"/>
    </xf>
    <xf numFmtId="0" fontId="57" fillId="16" borderId="2" xfId="8" applyFont="1" applyFill="1" applyBorder="1" applyAlignment="1">
      <alignment horizontal="center"/>
    </xf>
    <xf numFmtId="0" fontId="57" fillId="16" borderId="3" xfId="8" applyFont="1" applyFill="1" applyBorder="1" applyAlignment="1">
      <alignment horizontal="center"/>
    </xf>
    <xf numFmtId="0" fontId="57" fillId="15" borderId="1" xfId="8" applyFont="1" applyFill="1" applyBorder="1" applyAlignment="1">
      <alignment horizontal="center"/>
    </xf>
    <xf numFmtId="0" fontId="57" fillId="15" borderId="2" xfId="8" applyFont="1" applyFill="1" applyBorder="1" applyAlignment="1">
      <alignment horizontal="center"/>
    </xf>
    <xf numFmtId="0" fontId="57" fillId="15" borderId="3" xfId="8" applyFont="1" applyFill="1" applyBorder="1" applyAlignment="1">
      <alignment horizontal="center"/>
    </xf>
    <xf numFmtId="0" fontId="54" fillId="15" borderId="4" xfId="8" applyFont="1" applyFill="1" applyBorder="1" applyAlignment="1">
      <alignment horizontal="center"/>
    </xf>
    <xf numFmtId="0" fontId="54" fillId="15" borderId="5" xfId="8" applyFont="1" applyFill="1" applyBorder="1" applyAlignment="1">
      <alignment horizontal="center"/>
    </xf>
    <xf numFmtId="0" fontId="54" fillId="15" borderId="6" xfId="8" applyFont="1" applyFill="1" applyBorder="1" applyAlignment="1">
      <alignment horizontal="center"/>
    </xf>
  </cellXfs>
  <cellStyles count="11">
    <cellStyle name="40% - Accent2" xfId="8" builtinId="35"/>
    <cellStyle name="40% - Accent3" xfId="4" builtinId="39"/>
    <cellStyle name="40% - Accent5" xfId="6" builtinId="47"/>
    <cellStyle name="Accent2" xfId="7" builtinId="33"/>
    <cellStyle name="Accent3" xfId="3" builtinId="37"/>
    <cellStyle name="Accent5" xfId="5" builtinId="45"/>
    <cellStyle name="Comma" xfId="1" builtinId="3"/>
    <cellStyle name="Comma 2" xfId="9" xr:uid="{00000000-0005-0000-0000-000007000000}"/>
    <cellStyle name="Comma 9" xfId="10" xr:uid="{00000000-0005-0000-0000-000008000000}"/>
    <cellStyle name="Normal" xfId="0" builtinId="0"/>
    <cellStyle name="Percent" xfId="2" builtinId="5"/>
  </cellStyles>
  <dxfs count="29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8080"/>
      <color rgb="FF339966"/>
      <color rgb="FF4F6228"/>
      <color rgb="FFFFFF66"/>
      <color rgb="FFFFFF99"/>
      <color rgb="FFFFFF00"/>
      <color rgb="FFD9E688"/>
      <color rgb="FFFFFFCC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226"/>
  <sheetViews>
    <sheetView tabSelected="1" zoomScaleNormal="100" workbookViewId="0">
      <selection activeCell="I236" sqref="I236"/>
    </sheetView>
  </sheetViews>
  <sheetFormatPr defaultColWidth="7" defaultRowHeight="12.75" x14ac:dyDescent="0.2"/>
  <cols>
    <col min="1" max="1" width="9.140625" style="3"/>
    <col min="2" max="2" width="12.42578125" style="1" customWidth="1"/>
    <col min="3" max="3" width="12" style="1" customWidth="1"/>
    <col min="4" max="4" width="11.85546875" style="1" customWidth="1"/>
    <col min="5" max="5" width="12.42578125" style="1" customWidth="1"/>
    <col min="6" max="6" width="12.5703125" style="1" customWidth="1"/>
    <col min="7" max="7" width="11.7109375" style="1" customWidth="1"/>
    <col min="8" max="8" width="12.28515625" style="1" customWidth="1"/>
    <col min="9" max="9" width="11.7109375" style="2" customWidth="1"/>
    <col min="10" max="10" width="7" style="1" customWidth="1"/>
    <col min="11" max="11" width="9.140625" style="3"/>
    <col min="12" max="12" width="13" style="1" customWidth="1"/>
    <col min="13" max="13" width="11.7109375" style="1" customWidth="1"/>
    <col min="14" max="14" width="12.140625" style="1" customWidth="1"/>
    <col min="15" max="15" width="14.140625" style="1" bestFit="1" customWidth="1"/>
    <col min="16" max="16" width="13" style="1" customWidth="1"/>
    <col min="17" max="17" width="12.5703125" style="1" customWidth="1"/>
    <col min="18" max="18" width="12.140625" style="1" customWidth="1"/>
    <col min="19" max="19" width="12.5703125" style="1" customWidth="1"/>
    <col min="20" max="20" width="14.140625" style="1" bestFit="1" customWidth="1"/>
    <col min="21" max="22" width="12.7109375" style="1" customWidth="1"/>
    <col min="23" max="23" width="12.5703125" style="2" customWidth="1"/>
    <col min="24" max="16384" width="7" style="1"/>
  </cols>
  <sheetData>
    <row r="1" spans="1:23" ht="13.5" thickBot="1" x14ac:dyDescent="0.25"/>
    <row r="2" spans="1:23" ht="13.5" thickTop="1" x14ac:dyDescent="0.2">
      <c r="B2" s="638" t="s">
        <v>0</v>
      </c>
      <c r="C2" s="639"/>
      <c r="D2" s="639"/>
      <c r="E2" s="639"/>
      <c r="F2" s="639"/>
      <c r="G2" s="639"/>
      <c r="H2" s="639"/>
      <c r="I2" s="640"/>
      <c r="J2" s="3"/>
      <c r="L2" s="641" t="s">
        <v>1</v>
      </c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3"/>
    </row>
    <row r="3" spans="1:23" ht="13.5" thickBot="1" x14ac:dyDescent="0.25">
      <c r="B3" s="644" t="s">
        <v>46</v>
      </c>
      <c r="C3" s="645"/>
      <c r="D3" s="645"/>
      <c r="E3" s="645"/>
      <c r="F3" s="645"/>
      <c r="G3" s="645"/>
      <c r="H3" s="645"/>
      <c r="I3" s="646"/>
      <c r="J3" s="3"/>
      <c r="L3" s="647" t="s">
        <v>48</v>
      </c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9"/>
    </row>
    <row r="4" spans="1:23" ht="14.25" thickTop="1" thickBot="1" x14ac:dyDescent="0.25">
      <c r="B4" s="103"/>
      <c r="C4" s="104"/>
      <c r="D4" s="104"/>
      <c r="E4" s="104"/>
      <c r="F4" s="104"/>
      <c r="G4" s="104"/>
      <c r="H4" s="104"/>
      <c r="I4" s="105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6"/>
      <c r="C5" s="650" t="s">
        <v>64</v>
      </c>
      <c r="D5" s="651"/>
      <c r="E5" s="652"/>
      <c r="F5" s="650" t="s">
        <v>65</v>
      </c>
      <c r="G5" s="651"/>
      <c r="H5" s="652"/>
      <c r="I5" s="107" t="s">
        <v>2</v>
      </c>
      <c r="J5" s="3"/>
      <c r="L5" s="11"/>
      <c r="M5" s="653" t="s">
        <v>64</v>
      </c>
      <c r="N5" s="654"/>
      <c r="O5" s="654"/>
      <c r="P5" s="654"/>
      <c r="Q5" s="655"/>
      <c r="R5" s="653" t="s">
        <v>65</v>
      </c>
      <c r="S5" s="654"/>
      <c r="T5" s="654"/>
      <c r="U5" s="654"/>
      <c r="V5" s="655"/>
      <c r="W5" s="12" t="s">
        <v>2</v>
      </c>
    </row>
    <row r="6" spans="1:23" ht="13.5" thickTop="1" x14ac:dyDescent="0.2">
      <c r="B6" s="108" t="s">
        <v>3</v>
      </c>
      <c r="C6" s="109"/>
      <c r="D6" s="110"/>
      <c r="E6" s="111"/>
      <c r="F6" s="109"/>
      <c r="G6" s="110"/>
      <c r="H6" s="111"/>
      <c r="I6" s="112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3"/>
      <c r="C7" s="114" t="s">
        <v>5</v>
      </c>
      <c r="D7" s="115" t="s">
        <v>6</v>
      </c>
      <c r="E7" s="404" t="s">
        <v>7</v>
      </c>
      <c r="F7" s="114" t="s">
        <v>5</v>
      </c>
      <c r="G7" s="115" t="s">
        <v>6</v>
      </c>
      <c r="H7" s="116" t="s">
        <v>7</v>
      </c>
      <c r="I7" s="117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8"/>
      <c r="C8" s="118"/>
      <c r="D8" s="119"/>
      <c r="E8" s="168"/>
      <c r="F8" s="118"/>
      <c r="G8" s="119"/>
      <c r="H8" s="168"/>
      <c r="I8" s="121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ht="14.25" customHeight="1" x14ac:dyDescent="0.2">
      <c r="A9" s="3" t="str">
        <f t="shared" ref="A9:A63" si="0">IF(ISERROR(F9/G9)," ",IF(F9/G9&gt;0.5,IF(F9/G9&lt;1.5," ","NOT OK"),"NOT OK"))</f>
        <v xml:space="preserve"> </v>
      </c>
      <c r="B9" s="108" t="s">
        <v>13</v>
      </c>
      <c r="C9" s="122">
        <f>Lcc_BKK!C9+Lcc_DMK!C9</f>
        <v>5116</v>
      </c>
      <c r="D9" s="124">
        <f>Lcc_BKK!D9+Lcc_DMK!D9</f>
        <v>5106</v>
      </c>
      <c r="E9" s="321">
        <f>SUM(C9:D9)</f>
        <v>10222</v>
      </c>
      <c r="F9" s="122">
        <f>Lcc_BKK!F9+Lcc_DMK!F9</f>
        <v>5968</v>
      </c>
      <c r="G9" s="124">
        <f>Lcc_BKK!G9+Lcc_DMK!G9</f>
        <v>5956</v>
      </c>
      <c r="H9" s="321">
        <f>SUM(F9:G9)</f>
        <v>11924</v>
      </c>
      <c r="I9" s="125">
        <f t="shared" ref="I9:I20" si="1">IF(E9=0,0,((H9/E9)-1)*100)</f>
        <v>16.650361964390537</v>
      </c>
      <c r="J9" s="3"/>
      <c r="L9" s="13" t="s">
        <v>13</v>
      </c>
      <c r="M9" s="39">
        <f>Lcc_BKK!M9+Lcc_DMK!M9</f>
        <v>886405</v>
      </c>
      <c r="N9" s="37">
        <f>Lcc_BKK!N9+Lcc_DMK!N9</f>
        <v>878065</v>
      </c>
      <c r="O9" s="328">
        <f>SUM(M9:N9)</f>
        <v>1764470</v>
      </c>
      <c r="P9" s="38">
        <f>Lcc_BKK!P9+Lcc_DMK!P9</f>
        <v>1709</v>
      </c>
      <c r="Q9" s="330">
        <f>O9+P9</f>
        <v>1766179</v>
      </c>
      <c r="R9" s="39">
        <f>Lcc_BKK!R9+Lcc_DMK!R9</f>
        <v>1038674</v>
      </c>
      <c r="S9" s="37">
        <f>Lcc_BKK!S9+Lcc_DMK!S9</f>
        <v>1042675</v>
      </c>
      <c r="T9" s="328">
        <f>SUM(R9:S9)</f>
        <v>2081349</v>
      </c>
      <c r="U9" s="38">
        <f>Lcc_BKK!U9+Lcc_DMK!U9</f>
        <v>4066</v>
      </c>
      <c r="V9" s="330">
        <f>T9+U9</f>
        <v>2085415</v>
      </c>
      <c r="W9" s="40">
        <f t="shared" ref="W9:W25" si="2">IF(Q9=0,0,((V9/Q9)-1)*100)</f>
        <v>18.074951632875269</v>
      </c>
    </row>
    <row r="10" spans="1:23" ht="14.25" customHeight="1" x14ac:dyDescent="0.2">
      <c r="A10" s="3" t="str">
        <f t="shared" si="0"/>
        <v xml:space="preserve"> </v>
      </c>
      <c r="B10" s="108" t="s">
        <v>14</v>
      </c>
      <c r="C10" s="122">
        <f>Lcc_BKK!C10+Lcc_DMK!C10</f>
        <v>4741</v>
      </c>
      <c r="D10" s="124">
        <f>Lcc_BKK!D10+Lcc_DMK!D10</f>
        <v>4739</v>
      </c>
      <c r="E10" s="321">
        <f>SUM(C10:D10)</f>
        <v>9480</v>
      </c>
      <c r="F10" s="122">
        <f>Lcc_BKK!F10+Lcc_DMK!F10</f>
        <v>5542</v>
      </c>
      <c r="G10" s="124">
        <f>Lcc_BKK!G10+Lcc_DMK!G10</f>
        <v>5528</v>
      </c>
      <c r="H10" s="321">
        <f>SUM(F10:G10)</f>
        <v>11070</v>
      </c>
      <c r="I10" s="125">
        <f t="shared" si="1"/>
        <v>16.77215189873418</v>
      </c>
      <c r="J10" s="3"/>
      <c r="L10" s="13" t="s">
        <v>14</v>
      </c>
      <c r="M10" s="39">
        <f>Lcc_BKK!M10+Lcc_DMK!M10</f>
        <v>845660</v>
      </c>
      <c r="N10" s="37">
        <f>Lcc_BKK!N10+Lcc_DMK!N10</f>
        <v>867173</v>
      </c>
      <c r="O10" s="328">
        <f>SUM(M10:N10)</f>
        <v>1712833</v>
      </c>
      <c r="P10" s="38">
        <f>Lcc_BKK!P10+Lcc_DMK!P10</f>
        <v>2744</v>
      </c>
      <c r="Q10" s="330">
        <f>O10+P10</f>
        <v>1715577</v>
      </c>
      <c r="R10" s="39">
        <f>Lcc_BKK!R10+Lcc_DMK!R10</f>
        <v>957647</v>
      </c>
      <c r="S10" s="37">
        <f>Lcc_BKK!S10+Lcc_DMK!S10</f>
        <v>997794</v>
      </c>
      <c r="T10" s="328">
        <f>SUM(R10:S10)</f>
        <v>1955441</v>
      </c>
      <c r="U10" s="38">
        <f>Lcc_BKK!U10+Lcc_DMK!U10</f>
        <v>4088</v>
      </c>
      <c r="V10" s="330">
        <f>T10+U10</f>
        <v>1959529</v>
      </c>
      <c r="W10" s="40">
        <f t="shared" si="2"/>
        <v>14.219822252221848</v>
      </c>
    </row>
    <row r="11" spans="1:23" ht="14.25" customHeight="1" thickBot="1" x14ac:dyDescent="0.25">
      <c r="A11" s="7" t="str">
        <f>IF(ISERROR(F11/G11)," ",IF(F11/G11&gt;0.5,IF(F11/G11&lt;1.5," ","NOT OK"),"NOT OK"))</f>
        <v xml:space="preserve"> </v>
      </c>
      <c r="B11" s="108" t="s">
        <v>15</v>
      </c>
      <c r="C11" s="122">
        <f>Lcc_BKK!C11+Lcc_DMK!C11</f>
        <v>5167</v>
      </c>
      <c r="D11" s="124">
        <f>Lcc_BKK!D11+Lcc_DMK!D11</f>
        <v>5159</v>
      </c>
      <c r="E11" s="321">
        <f>SUM(C11:D11)</f>
        <v>10326</v>
      </c>
      <c r="F11" s="122">
        <f>Lcc_BKK!F11+Lcc_DMK!F11</f>
        <v>6091</v>
      </c>
      <c r="G11" s="124">
        <f>Lcc_BKK!G11+Lcc_DMK!G11</f>
        <v>6083</v>
      </c>
      <c r="H11" s="321">
        <f>SUM(F11:G11)</f>
        <v>12174</v>
      </c>
      <c r="I11" s="125">
        <f>IF(E11=0,0,((H11/E11)-1)*100)</f>
        <v>17.896571760604306</v>
      </c>
      <c r="J11" s="7"/>
      <c r="L11" s="13" t="s">
        <v>15</v>
      </c>
      <c r="M11" s="39">
        <f>Lcc_BKK!M11+Lcc_DMK!M11</f>
        <v>902330</v>
      </c>
      <c r="N11" s="37">
        <f>Lcc_BKK!N11+Lcc_DMK!N11</f>
        <v>928839</v>
      </c>
      <c r="O11" s="181">
        <f t="shared" ref="O11" si="3">SUM(M11:N11)</f>
        <v>1831169</v>
      </c>
      <c r="P11" s="38">
        <f>Lcc_BKK!P11+Lcc_DMK!P11</f>
        <v>3195</v>
      </c>
      <c r="Q11" s="184">
        <f>O11+P11</f>
        <v>1834364</v>
      </c>
      <c r="R11" s="39">
        <f>Lcc_BKK!R11+Lcc_DMK!R11</f>
        <v>1043868</v>
      </c>
      <c r="S11" s="37">
        <f>Lcc_BKK!S11+Lcc_DMK!S11</f>
        <v>1088303</v>
      </c>
      <c r="T11" s="181">
        <f t="shared" ref="T11" si="4">SUM(R11:S11)</f>
        <v>2132171</v>
      </c>
      <c r="U11" s="38">
        <f>Lcc_BKK!U11+Lcc_DMK!U11</f>
        <v>5841</v>
      </c>
      <c r="V11" s="184">
        <f>T11+U11</f>
        <v>2138012</v>
      </c>
      <c r="W11" s="40">
        <f t="shared" si="2"/>
        <v>16.553312210662654</v>
      </c>
    </row>
    <row r="12" spans="1:23" ht="14.25" customHeight="1" thickTop="1" thickBot="1" x14ac:dyDescent="0.25">
      <c r="A12" s="3" t="str">
        <f t="shared" si="0"/>
        <v xml:space="preserve"> </v>
      </c>
      <c r="B12" s="129" t="s">
        <v>61</v>
      </c>
      <c r="C12" s="130">
        <f t="shared" ref="C12:E12" si="5">+C9+C10+C11</f>
        <v>15024</v>
      </c>
      <c r="D12" s="132">
        <f t="shared" si="5"/>
        <v>15004</v>
      </c>
      <c r="E12" s="322">
        <f t="shared" si="5"/>
        <v>30028</v>
      </c>
      <c r="F12" s="130">
        <f t="shared" ref="F12:G12" si="6">+F9+F10+F11</f>
        <v>17601</v>
      </c>
      <c r="G12" s="132">
        <f t="shared" si="6"/>
        <v>17567</v>
      </c>
      <c r="H12" s="322">
        <f t="shared" ref="H12" si="7">+H9+H10+H11</f>
        <v>35168</v>
      </c>
      <c r="I12" s="134">
        <f>IF(E12=0,0,((H12/E12)-1)*100)</f>
        <v>17.117357133342214</v>
      </c>
      <c r="J12" s="7"/>
      <c r="L12" s="41" t="s">
        <v>61</v>
      </c>
      <c r="M12" s="45">
        <f t="shared" ref="M12:Q12" si="8">+M9+M10+M11</f>
        <v>2634395</v>
      </c>
      <c r="N12" s="43">
        <f t="shared" si="8"/>
        <v>2674077</v>
      </c>
      <c r="O12" s="329">
        <f t="shared" si="8"/>
        <v>5308472</v>
      </c>
      <c r="P12" s="43">
        <f t="shared" si="8"/>
        <v>7648</v>
      </c>
      <c r="Q12" s="329">
        <f t="shared" si="8"/>
        <v>5316120</v>
      </c>
      <c r="R12" s="45">
        <f t="shared" ref="R12:U12" si="9">+R9+R10+R11</f>
        <v>3040189</v>
      </c>
      <c r="S12" s="43">
        <f t="shared" si="9"/>
        <v>3128772</v>
      </c>
      <c r="T12" s="329">
        <f t="shared" si="9"/>
        <v>6168961</v>
      </c>
      <c r="U12" s="43">
        <f t="shared" si="9"/>
        <v>13995</v>
      </c>
      <c r="V12" s="329">
        <f t="shared" ref="V12" si="10">+V9+V10+V11</f>
        <v>6182956</v>
      </c>
      <c r="W12" s="46">
        <f t="shared" si="2"/>
        <v>16.305801975877145</v>
      </c>
    </row>
    <row r="13" spans="1:23" ht="14.25" customHeight="1" thickTop="1" x14ac:dyDescent="0.2">
      <c r="A13" s="3" t="str">
        <f t="shared" si="0"/>
        <v xml:space="preserve"> </v>
      </c>
      <c r="B13" s="108" t="s">
        <v>16</v>
      </c>
      <c r="C13" s="122">
        <f>Lcc_BKK!C13+Lcc_DMK!C13</f>
        <v>4898</v>
      </c>
      <c r="D13" s="124">
        <f>Lcc_BKK!D13+Lcc_DMK!D13</f>
        <v>4904</v>
      </c>
      <c r="E13" s="321">
        <f t="shared" ref="E13" si="11">SUM(C13:D13)</f>
        <v>9802</v>
      </c>
      <c r="F13" s="122">
        <f>Lcc_BKK!F13+Lcc_DMK!F13</f>
        <v>5912</v>
      </c>
      <c r="G13" s="124">
        <f>Lcc_BKK!G13+Lcc_DMK!G13</f>
        <v>5898</v>
      </c>
      <c r="H13" s="321">
        <f t="shared" ref="H13:H19" si="12">SUM(F13:G13)</f>
        <v>11810</v>
      </c>
      <c r="I13" s="125">
        <f t="shared" si="1"/>
        <v>20.48561518057539</v>
      </c>
      <c r="J13" s="3"/>
      <c r="L13" s="13" t="s">
        <v>16</v>
      </c>
      <c r="M13" s="39">
        <f>Lcc_BKK!M13+Lcc_DMK!M13</f>
        <v>855801</v>
      </c>
      <c r="N13" s="37">
        <f>Lcc_BKK!N13+Lcc_DMK!N13</f>
        <v>871411</v>
      </c>
      <c r="O13" s="181">
        <f t="shared" ref="O13" si="13">SUM(M13:N13)</f>
        <v>1727212</v>
      </c>
      <c r="P13" s="38">
        <f>Lcc_BKK!P13+Lcc_DMK!P13</f>
        <v>1898</v>
      </c>
      <c r="Q13" s="184">
        <f>O13+P13</f>
        <v>1729110</v>
      </c>
      <c r="R13" s="39">
        <f>Lcc_BKK!R13+Lcc_DMK!R13</f>
        <v>1030070</v>
      </c>
      <c r="S13" s="37">
        <f>Lcc_BKK!S13+Lcc_DMK!S13</f>
        <v>1019296</v>
      </c>
      <c r="T13" s="181">
        <f t="shared" ref="T13" si="14">SUM(R13:S13)</f>
        <v>2049366</v>
      </c>
      <c r="U13" s="38">
        <f>Lcc_BKK!U13+Lcc_DMK!U13</f>
        <v>3471</v>
      </c>
      <c r="V13" s="184">
        <f>T13+U13</f>
        <v>2052837</v>
      </c>
      <c r="W13" s="40">
        <f t="shared" si="2"/>
        <v>18.722174991758767</v>
      </c>
    </row>
    <row r="14" spans="1:23" ht="14.25" customHeight="1" x14ac:dyDescent="0.2">
      <c r="A14" s="3" t="str">
        <f>IF(ISERROR(F14/G14)," ",IF(F14/G14&gt;0.5,IF(F14/G14&lt;1.5," ","NOT OK"),"NOT OK"))</f>
        <v xml:space="preserve"> </v>
      </c>
      <c r="B14" s="108" t="s">
        <v>17</v>
      </c>
      <c r="C14" s="122">
        <f>Lcc_BKK!C14+Lcc_DMK!C14</f>
        <v>5080</v>
      </c>
      <c r="D14" s="124">
        <f>Lcc_BKK!D14+Lcc_DMK!D14</f>
        <v>5067</v>
      </c>
      <c r="E14" s="169">
        <f>SUM(C14:D14)</f>
        <v>10147</v>
      </c>
      <c r="F14" s="122">
        <f>Lcc_BKK!F14+Lcc_DMK!F14</f>
        <v>6058</v>
      </c>
      <c r="G14" s="124">
        <f>Lcc_BKK!G14+Lcc_DMK!G14</f>
        <v>6059</v>
      </c>
      <c r="H14" s="169">
        <f>SUM(F14:G14)</f>
        <v>12117</v>
      </c>
      <c r="I14" s="125">
        <f>IF(E14=0,0,((H14/E14)-1)*100)</f>
        <v>19.414605302059719</v>
      </c>
      <c r="J14" s="3"/>
      <c r="L14" s="13" t="s">
        <v>17</v>
      </c>
      <c r="M14" s="39">
        <f>Lcc_BKK!M14+Lcc_DMK!M14</f>
        <v>847732</v>
      </c>
      <c r="N14" s="37">
        <f>Lcc_BKK!N14+Lcc_DMK!N14</f>
        <v>868390</v>
      </c>
      <c r="O14" s="181">
        <f>SUM(M14:N14)</f>
        <v>1716122</v>
      </c>
      <c r="P14" s="38">
        <f>Lcc_BKK!P14+Lcc_DMK!P14</f>
        <v>1987</v>
      </c>
      <c r="Q14" s="184">
        <f>O14+P14</f>
        <v>1718109</v>
      </c>
      <c r="R14" s="39">
        <f>Lcc_BKK!R14+Lcc_DMK!R14</f>
        <v>950065</v>
      </c>
      <c r="S14" s="37">
        <f>Lcc_BKK!S14+Lcc_DMK!S14</f>
        <v>977454</v>
      </c>
      <c r="T14" s="181">
        <f>SUM(R14:S14)</f>
        <v>1927519</v>
      </c>
      <c r="U14" s="38">
        <f>Lcc_BKK!U14+Lcc_DMK!U14</f>
        <v>3650</v>
      </c>
      <c r="V14" s="184">
        <f>T14+U14</f>
        <v>1931169</v>
      </c>
      <c r="W14" s="40">
        <f t="shared" si="2"/>
        <v>12.400843019854978</v>
      </c>
    </row>
    <row r="15" spans="1:23" ht="14.25" customHeight="1" thickBot="1" x14ac:dyDescent="0.25">
      <c r="A15" s="8" t="str">
        <f t="shared" si="0"/>
        <v xml:space="preserve"> </v>
      </c>
      <c r="B15" s="108" t="s">
        <v>18</v>
      </c>
      <c r="C15" s="122">
        <f>Lcc_BKK!C15+Lcc_DMK!C15</f>
        <v>5015</v>
      </c>
      <c r="D15" s="124">
        <f>Lcc_BKK!D15+Lcc_DMK!D15</f>
        <v>5012</v>
      </c>
      <c r="E15" s="169">
        <f t="shared" ref="E15" si="15">SUM(C15:D15)</f>
        <v>10027</v>
      </c>
      <c r="F15" s="122">
        <f>Lcc_BKK!F15+Lcc_DMK!F15</f>
        <v>5997</v>
      </c>
      <c r="G15" s="124">
        <f>Lcc_BKK!G15+Lcc_DMK!G15</f>
        <v>5978</v>
      </c>
      <c r="H15" s="169">
        <f t="shared" si="12"/>
        <v>11975</v>
      </c>
      <c r="I15" s="125">
        <f t="shared" si="1"/>
        <v>19.427545626807618</v>
      </c>
      <c r="J15" s="8"/>
      <c r="L15" s="13" t="s">
        <v>18</v>
      </c>
      <c r="M15" s="39">
        <f>Lcc_BKK!M15+Lcc_DMK!M15</f>
        <v>861547</v>
      </c>
      <c r="N15" s="37">
        <f>Lcc_BKK!N15+Lcc_DMK!N15</f>
        <v>861099</v>
      </c>
      <c r="O15" s="181">
        <f t="shared" ref="O15" si="16">SUM(M15:N15)</f>
        <v>1722646</v>
      </c>
      <c r="P15" s="143">
        <f>Lcc_BKK!P15+Lcc_DMK!P15</f>
        <v>2545</v>
      </c>
      <c r="Q15" s="181">
        <f>O15+P15</f>
        <v>1725191</v>
      </c>
      <c r="R15" s="39">
        <f>Lcc_BKK!R15+Lcc_DMK!R15</f>
        <v>971780</v>
      </c>
      <c r="S15" s="37">
        <f>Lcc_BKK!S15+Lcc_DMK!S15</f>
        <v>973463</v>
      </c>
      <c r="T15" s="181">
        <f t="shared" ref="T15" si="17">SUM(R15:S15)</f>
        <v>1945243</v>
      </c>
      <c r="U15" s="143">
        <f>Lcc_BKK!U15+Lcc_DMK!U15</f>
        <v>2180</v>
      </c>
      <c r="V15" s="181">
        <f>T15+U15</f>
        <v>1947423</v>
      </c>
      <c r="W15" s="40">
        <f t="shared" si="2"/>
        <v>12.881588183569237</v>
      </c>
    </row>
    <row r="16" spans="1:23" ht="14.25" customHeight="1" thickTop="1" thickBot="1" x14ac:dyDescent="0.25">
      <c r="A16" s="9" t="str">
        <f t="shared" si="0"/>
        <v xml:space="preserve"> </v>
      </c>
      <c r="B16" s="136" t="s">
        <v>19</v>
      </c>
      <c r="C16" s="130">
        <f t="shared" ref="C16:E16" si="18">+C13+C14+C15</f>
        <v>14993</v>
      </c>
      <c r="D16" s="138">
        <f t="shared" si="18"/>
        <v>14983</v>
      </c>
      <c r="E16" s="171">
        <f t="shared" si="18"/>
        <v>29976</v>
      </c>
      <c r="F16" s="130">
        <f t="shared" ref="F16:G16" si="19">+F13+F14+F15</f>
        <v>17967</v>
      </c>
      <c r="G16" s="138">
        <f t="shared" si="19"/>
        <v>17935</v>
      </c>
      <c r="H16" s="171">
        <f t="shared" ref="H16" si="20">+H13+H14+H15</f>
        <v>35902</v>
      </c>
      <c r="I16" s="133">
        <f t="shared" si="1"/>
        <v>19.76914865225514</v>
      </c>
      <c r="J16" s="9"/>
      <c r="K16" s="10"/>
      <c r="L16" s="47" t="s">
        <v>19</v>
      </c>
      <c r="M16" s="48">
        <f t="shared" ref="M16:Q16" si="21">+M13+M14+M15</f>
        <v>2565080</v>
      </c>
      <c r="N16" s="49">
        <f t="shared" si="21"/>
        <v>2600900</v>
      </c>
      <c r="O16" s="183">
        <f t="shared" si="21"/>
        <v>5165980</v>
      </c>
      <c r="P16" s="49">
        <f t="shared" si="21"/>
        <v>6430</v>
      </c>
      <c r="Q16" s="183">
        <f t="shared" si="21"/>
        <v>5172410</v>
      </c>
      <c r="R16" s="48">
        <f t="shared" ref="R16:U16" si="22">+R13+R14+R15</f>
        <v>2951915</v>
      </c>
      <c r="S16" s="49">
        <f t="shared" si="22"/>
        <v>2970213</v>
      </c>
      <c r="T16" s="183">
        <f t="shared" si="22"/>
        <v>5922128</v>
      </c>
      <c r="U16" s="49">
        <f t="shared" si="22"/>
        <v>9301</v>
      </c>
      <c r="V16" s="183">
        <f t="shared" ref="V16" si="23">+V13+V14+V15</f>
        <v>5931429</v>
      </c>
      <c r="W16" s="50">
        <f t="shared" si="2"/>
        <v>14.674378094543927</v>
      </c>
    </row>
    <row r="17" spans="1:23" ht="14.25" customHeight="1" thickTop="1" x14ac:dyDescent="0.2">
      <c r="A17" s="3" t="str">
        <f t="shared" si="0"/>
        <v xml:space="preserve"> </v>
      </c>
      <c r="B17" s="108" t="s">
        <v>20</v>
      </c>
      <c r="C17" s="122">
        <f>Lcc_BKK!C17+Lcc_DMK!C17</f>
        <v>5222</v>
      </c>
      <c r="D17" s="124">
        <f>Lcc_BKK!D17+Lcc_DMK!D17</f>
        <v>5203</v>
      </c>
      <c r="E17" s="172">
        <f t="shared" ref="E17:E19" si="24">SUM(C17:D17)</f>
        <v>10425</v>
      </c>
      <c r="F17" s="122">
        <f>Lcc_BKK!F17+Lcc_DMK!F17</f>
        <v>6347</v>
      </c>
      <c r="G17" s="124">
        <f>Lcc_BKK!G17+Lcc_DMK!G17</f>
        <v>6347</v>
      </c>
      <c r="H17" s="172">
        <f t="shared" si="12"/>
        <v>12694</v>
      </c>
      <c r="I17" s="125">
        <f t="shared" si="1"/>
        <v>21.764988009592322</v>
      </c>
      <c r="J17" s="3"/>
      <c r="L17" s="13" t="s">
        <v>21</v>
      </c>
      <c r="M17" s="39">
        <f>Lcc_BKK!M17+Lcc_DMK!M17</f>
        <v>880571</v>
      </c>
      <c r="N17" s="37">
        <f>Lcc_BKK!N17+Lcc_DMK!N17</f>
        <v>892272</v>
      </c>
      <c r="O17" s="181">
        <f t="shared" ref="O17:O19" si="25">SUM(M17:N17)</f>
        <v>1772843</v>
      </c>
      <c r="P17" s="143">
        <f>Lcc_BKK!P17+Lcc_DMK!P17</f>
        <v>2793</v>
      </c>
      <c r="Q17" s="328">
        <f>O17+P17</f>
        <v>1775636</v>
      </c>
      <c r="R17" s="39">
        <f>Lcc_BKK!R17+Lcc_DMK!R17</f>
        <v>1053820</v>
      </c>
      <c r="S17" s="37">
        <f>Lcc_BKK!S17+Lcc_DMK!S17</f>
        <v>1059005</v>
      </c>
      <c r="T17" s="181">
        <f t="shared" ref="T17:T19" si="26">SUM(R17:S17)</f>
        <v>2112825</v>
      </c>
      <c r="U17" s="143">
        <f>Lcc_BKK!U17+Lcc_DMK!U17</f>
        <v>2310</v>
      </c>
      <c r="V17" s="328">
        <f>T17+U17</f>
        <v>2115135</v>
      </c>
      <c r="W17" s="40">
        <f t="shared" si="2"/>
        <v>19.119853393375674</v>
      </c>
    </row>
    <row r="18" spans="1:23" ht="14.25" customHeight="1" x14ac:dyDescent="0.2">
      <c r="A18" s="3" t="str">
        <f t="shared" si="0"/>
        <v xml:space="preserve"> </v>
      </c>
      <c r="B18" s="108" t="s">
        <v>22</v>
      </c>
      <c r="C18" s="122">
        <f>Lcc_BKK!C18+Lcc_DMK!C18</f>
        <v>5269</v>
      </c>
      <c r="D18" s="124">
        <f>Lcc_BKK!D18+Lcc_DMK!D18</f>
        <v>5274</v>
      </c>
      <c r="E18" s="163">
        <f t="shared" si="24"/>
        <v>10543</v>
      </c>
      <c r="F18" s="122">
        <f>Lcc_BKK!F18+Lcc_DMK!F18</f>
        <v>6582</v>
      </c>
      <c r="G18" s="124">
        <f>Lcc_BKK!G18+Lcc_DMK!G18</f>
        <v>6555</v>
      </c>
      <c r="H18" s="163">
        <f t="shared" si="12"/>
        <v>13137</v>
      </c>
      <c r="I18" s="125">
        <f t="shared" si="1"/>
        <v>24.60400265579057</v>
      </c>
      <c r="J18" s="3"/>
      <c r="L18" s="13" t="s">
        <v>22</v>
      </c>
      <c r="M18" s="39">
        <f>Lcc_BKK!M18+Lcc_DMK!M18</f>
        <v>878120</v>
      </c>
      <c r="N18" s="37">
        <f>Lcc_BKK!N18+Lcc_DMK!N18</f>
        <v>886210</v>
      </c>
      <c r="O18" s="181">
        <f t="shared" si="25"/>
        <v>1764330</v>
      </c>
      <c r="P18" s="143">
        <f>Lcc_BKK!P18+Lcc_DMK!P18</f>
        <v>4434</v>
      </c>
      <c r="Q18" s="328">
        <f>O18+P18</f>
        <v>1768764</v>
      </c>
      <c r="R18" s="39">
        <f>Lcc_BKK!R18+Lcc_DMK!R18</f>
        <v>1091991</v>
      </c>
      <c r="S18" s="37">
        <f>Lcc_BKK!S18+Lcc_DMK!S18</f>
        <v>1099737</v>
      </c>
      <c r="T18" s="181">
        <f t="shared" si="26"/>
        <v>2191728</v>
      </c>
      <c r="U18" s="143">
        <f>Lcc_BKK!U18+Lcc_DMK!U18</f>
        <v>4231</v>
      </c>
      <c r="V18" s="328">
        <f>T18+U18</f>
        <v>2195959</v>
      </c>
      <c r="W18" s="40">
        <f t="shared" si="2"/>
        <v>24.152176321996599</v>
      </c>
    </row>
    <row r="19" spans="1:23" ht="14.25" customHeight="1" thickBot="1" x14ac:dyDescent="0.25">
      <c r="A19" s="3" t="str">
        <f t="shared" si="0"/>
        <v xml:space="preserve"> </v>
      </c>
      <c r="B19" s="108" t="s">
        <v>23</v>
      </c>
      <c r="C19" s="122">
        <f>Lcc_BKK!C19+Lcc_DMK!C19</f>
        <v>5033</v>
      </c>
      <c r="D19" s="139">
        <f>Lcc_BKK!D19+Lcc_DMK!D19</f>
        <v>5032</v>
      </c>
      <c r="E19" s="326">
        <f t="shared" si="24"/>
        <v>10065</v>
      </c>
      <c r="F19" s="122">
        <f>Lcc_BKK!F19+Lcc_DMK!F19</f>
        <v>6346</v>
      </c>
      <c r="G19" s="139">
        <f>Lcc_BKK!G19+Lcc_DMK!G19</f>
        <v>6354</v>
      </c>
      <c r="H19" s="326">
        <f t="shared" si="12"/>
        <v>12700</v>
      </c>
      <c r="I19" s="140">
        <f t="shared" si="1"/>
        <v>26.179831097863882</v>
      </c>
      <c r="J19" s="3"/>
      <c r="L19" s="13" t="s">
        <v>23</v>
      </c>
      <c r="M19" s="39">
        <f>Lcc_BKK!M19+Lcc_DMK!M19</f>
        <v>776391</v>
      </c>
      <c r="N19" s="37">
        <f>Lcc_BKK!N19+Lcc_DMK!N19</f>
        <v>798783</v>
      </c>
      <c r="O19" s="181">
        <f t="shared" si="25"/>
        <v>1575174</v>
      </c>
      <c r="P19" s="38">
        <f>Lcc_BKK!P19+Lcc_DMK!P19</f>
        <v>4549</v>
      </c>
      <c r="Q19" s="330">
        <f>O19+P19</f>
        <v>1579723</v>
      </c>
      <c r="R19" s="39">
        <f>Lcc_BKK!R19+Lcc_DMK!R19</f>
        <v>980085</v>
      </c>
      <c r="S19" s="37">
        <f>Lcc_BKK!S19+Lcc_DMK!S19</f>
        <v>1005101</v>
      </c>
      <c r="T19" s="181">
        <f t="shared" si="26"/>
        <v>1985186</v>
      </c>
      <c r="U19" s="38">
        <f>Lcc_BKK!U19+Lcc_DMK!U19</f>
        <v>3427</v>
      </c>
      <c r="V19" s="330">
        <f>T19+U19</f>
        <v>1988613</v>
      </c>
      <c r="W19" s="40">
        <f t="shared" si="2"/>
        <v>25.88365175413665</v>
      </c>
    </row>
    <row r="20" spans="1:23" ht="14.25" customHeight="1" thickTop="1" thickBot="1" x14ac:dyDescent="0.25">
      <c r="A20" s="3" t="str">
        <f t="shared" si="0"/>
        <v xml:space="preserve"> </v>
      </c>
      <c r="B20" s="129" t="s">
        <v>24</v>
      </c>
      <c r="C20" s="130">
        <f t="shared" ref="C20:E20" si="27">+C17+C18+C19</f>
        <v>15524</v>
      </c>
      <c r="D20" s="132">
        <f t="shared" si="27"/>
        <v>15509</v>
      </c>
      <c r="E20" s="153">
        <f t="shared" si="27"/>
        <v>31033</v>
      </c>
      <c r="F20" s="130">
        <f t="shared" ref="F20:G20" si="28">+F17+F18+F19</f>
        <v>19275</v>
      </c>
      <c r="G20" s="132">
        <f t="shared" si="28"/>
        <v>19256</v>
      </c>
      <c r="H20" s="327">
        <f t="shared" ref="H20" si="29">+H17+H18+H19</f>
        <v>38531</v>
      </c>
      <c r="I20" s="133">
        <f t="shared" si="1"/>
        <v>24.16137659910418</v>
      </c>
      <c r="J20" s="3"/>
      <c r="L20" s="41" t="s">
        <v>24</v>
      </c>
      <c r="M20" s="45">
        <f t="shared" ref="M20:Q20" si="30">+M17+M18+M19</f>
        <v>2535082</v>
      </c>
      <c r="N20" s="43">
        <f t="shared" si="30"/>
        <v>2577265</v>
      </c>
      <c r="O20" s="329">
        <f t="shared" si="30"/>
        <v>5112347</v>
      </c>
      <c r="P20" s="44">
        <f t="shared" si="30"/>
        <v>11776</v>
      </c>
      <c r="Q20" s="331">
        <f t="shared" si="30"/>
        <v>5124123</v>
      </c>
      <c r="R20" s="45">
        <f t="shared" ref="R20:U20" si="31">+R17+R18+R19</f>
        <v>3125896</v>
      </c>
      <c r="S20" s="43">
        <f t="shared" si="31"/>
        <v>3163843</v>
      </c>
      <c r="T20" s="329">
        <f t="shared" si="31"/>
        <v>6289739</v>
      </c>
      <c r="U20" s="44">
        <f t="shared" si="31"/>
        <v>9968</v>
      </c>
      <c r="V20" s="331">
        <f t="shared" ref="V20" si="32">+V17+V18+V19</f>
        <v>6299707</v>
      </c>
      <c r="W20" s="46">
        <f t="shared" si="2"/>
        <v>22.942150295767693</v>
      </c>
    </row>
    <row r="21" spans="1:23" ht="14.25" customHeight="1" thickTop="1" x14ac:dyDescent="0.2">
      <c r="A21" s="3" t="str">
        <f t="shared" ref="A21:A25" si="33">IF(ISERROR(F21/G21)," ",IF(F21/G21&gt;0.5,IF(F21/G21&lt;1.5," ","NOT OK"),"NOT OK"))</f>
        <v xml:space="preserve"> </v>
      </c>
      <c r="B21" s="108" t="s">
        <v>10</v>
      </c>
      <c r="C21" s="122">
        <f>Lcc_BKK!C21+Lcc_DMK!C21</f>
        <v>5315</v>
      </c>
      <c r="D21" s="124">
        <f>Lcc_BKK!D21+Lcc_DMK!D21</f>
        <v>5299</v>
      </c>
      <c r="E21" s="321">
        <f>SUM(C21:D21)</f>
        <v>10614</v>
      </c>
      <c r="F21" s="122">
        <f>Lcc_BKK!F21+Lcc_DMK!F21</f>
        <v>6538</v>
      </c>
      <c r="G21" s="124">
        <f>Lcc_BKK!G21+Lcc_DMK!G21</f>
        <v>6516</v>
      </c>
      <c r="H21" s="321">
        <f>SUM(F21:G21)</f>
        <v>13054</v>
      </c>
      <c r="I21" s="125">
        <f t="shared" ref="I21" si="34">IF(E21=0,0,((H21/E21)-1)*100)</f>
        <v>22.988505747126432</v>
      </c>
      <c r="J21" s="3"/>
      <c r="L21" s="13" t="s">
        <v>10</v>
      </c>
      <c r="M21" s="39">
        <f>Lcc_BKK!M21+Lcc_DMK!M21</f>
        <v>834703</v>
      </c>
      <c r="N21" s="37">
        <f>Lcc_BKK!N21+Lcc_DMK!N21</f>
        <v>861365</v>
      </c>
      <c r="O21" s="328">
        <f t="shared" ref="O21" si="35">SUM(M21:N21)</f>
        <v>1696068</v>
      </c>
      <c r="P21" s="38">
        <f>Lcc_BKK!P21+Lcc_DMK!P21</f>
        <v>2379</v>
      </c>
      <c r="Q21" s="330">
        <f>O21+P21</f>
        <v>1698447</v>
      </c>
      <c r="R21" s="39">
        <f>Lcc_BKK!R21+Lcc_DMK!R21</f>
        <v>1056763</v>
      </c>
      <c r="S21" s="37">
        <f>Lcc_BKK!S21+Lcc_DMK!S21</f>
        <v>1084037</v>
      </c>
      <c r="T21" s="328">
        <f t="shared" ref="T21" si="36">SUM(R21:S21)</f>
        <v>2140800</v>
      </c>
      <c r="U21" s="38">
        <f>Lcc_BKK!U21+Lcc_DMK!U21</f>
        <v>2359</v>
      </c>
      <c r="V21" s="330">
        <f>T21+U21</f>
        <v>2143159</v>
      </c>
      <c r="W21" s="40">
        <f t="shared" si="2"/>
        <v>26.183448762310512</v>
      </c>
    </row>
    <row r="22" spans="1:23" ht="14.25" customHeight="1" x14ac:dyDescent="0.2">
      <c r="A22" s="3" t="str">
        <f>IF(ISERROR(F22/G22)," ",IF(F22/G22&gt;0.5,IF(F22/G22&lt;1.5," ","NOT OK"),"NOT OK"))</f>
        <v xml:space="preserve"> </v>
      </c>
      <c r="B22" s="108" t="s">
        <v>11</v>
      </c>
      <c r="C22" s="122">
        <f>Lcc_BKK!C22+Lcc_DMK!C22</f>
        <v>5254</v>
      </c>
      <c r="D22" s="124">
        <f>Lcc_BKK!D22+Lcc_DMK!D22</f>
        <v>5255</v>
      </c>
      <c r="E22" s="321">
        <f>SUM(C22:D22)</f>
        <v>10509</v>
      </c>
      <c r="F22" s="122">
        <f>Lcc_BKK!F22+Lcc_DMK!F22</f>
        <v>6112</v>
      </c>
      <c r="G22" s="124">
        <f>Lcc_BKK!G22+Lcc_DMK!G22</f>
        <v>6111</v>
      </c>
      <c r="H22" s="321">
        <f>SUM(F22:G22)</f>
        <v>12223</v>
      </c>
      <c r="I22" s="125">
        <f>IF(E22=0,0,((H22/E22)-1)*100)</f>
        <v>16.309829669806831</v>
      </c>
      <c r="J22" s="3"/>
      <c r="K22" s="6"/>
      <c r="L22" s="13" t="s">
        <v>11</v>
      </c>
      <c r="M22" s="39">
        <f>Lcc_BKK!M22+Lcc_DMK!M22</f>
        <v>866256</v>
      </c>
      <c r="N22" s="37">
        <f>Lcc_BKK!N22+Lcc_DMK!N22</f>
        <v>854787</v>
      </c>
      <c r="O22" s="328">
        <f>SUM(M22:N22)</f>
        <v>1721043</v>
      </c>
      <c r="P22" s="38">
        <f>Lcc_BKK!P22+Lcc_DMK!P22</f>
        <v>3026</v>
      </c>
      <c r="Q22" s="328">
        <f>O22+P22</f>
        <v>1724069</v>
      </c>
      <c r="R22" s="39">
        <f>Lcc_BKK!R22+Lcc_DMK!R22</f>
        <v>1047409</v>
      </c>
      <c r="S22" s="37">
        <f>Lcc_BKK!S22+Lcc_DMK!S22</f>
        <v>1047458</v>
      </c>
      <c r="T22" s="328">
        <f>SUM(R22:S22)</f>
        <v>2094867</v>
      </c>
      <c r="U22" s="38">
        <f>Lcc_BKK!U22+Lcc_DMK!U22</f>
        <v>2758</v>
      </c>
      <c r="V22" s="328">
        <f>T22+U22</f>
        <v>2097625</v>
      </c>
      <c r="W22" s="40">
        <f>IF(Q22=0,0,((V22/Q22)-1)*100)</f>
        <v>21.667114251227758</v>
      </c>
    </row>
    <row r="23" spans="1:23" ht="14.25" customHeight="1" thickBot="1" x14ac:dyDescent="0.25">
      <c r="A23" s="3" t="str">
        <f>IF(ISERROR(F23/G23)," ",IF(F23/G23&gt;0.5,IF(F23/G23&lt;1.5," ","NOT OK"),"NOT OK"))</f>
        <v xml:space="preserve"> </v>
      </c>
      <c r="B23" s="113" t="s">
        <v>12</v>
      </c>
      <c r="C23" s="126">
        <f>Lcc_BKK!C23+Lcc_DMK!C23</f>
        <v>5774</v>
      </c>
      <c r="D23" s="128">
        <f>Lcc_BKK!D23+Lcc_DMK!D23</f>
        <v>5757</v>
      </c>
      <c r="E23" s="169">
        <f>SUM(C23:D23)</f>
        <v>11531</v>
      </c>
      <c r="F23" s="126">
        <f>Lcc_BKK!F23+Lcc_DMK!F23</f>
        <v>6494</v>
      </c>
      <c r="G23" s="128">
        <f>Lcc_BKK!G23+Lcc_DMK!G23</f>
        <v>6484</v>
      </c>
      <c r="H23" s="169">
        <f>SUM(F23:G23)</f>
        <v>12978</v>
      </c>
      <c r="I23" s="125">
        <f>IF(E23=0,0,((H23/E23)-1)*100)</f>
        <v>12.548781545399358</v>
      </c>
      <c r="J23" s="3"/>
      <c r="K23" s="6"/>
      <c r="L23" s="22" t="s">
        <v>12</v>
      </c>
      <c r="M23" s="39">
        <f>Lcc_BKK!M23+Lcc_DMK!M23</f>
        <v>1008627</v>
      </c>
      <c r="N23" s="37">
        <f>Lcc_BKK!N23+Lcc_DMK!N23</f>
        <v>1002941</v>
      </c>
      <c r="O23" s="328">
        <f t="shared" ref="O23" si="37">SUM(M23:N23)</f>
        <v>2011568</v>
      </c>
      <c r="P23" s="38">
        <f>Lcc_BKK!P23+Lcc_DMK!P23</f>
        <v>7542</v>
      </c>
      <c r="Q23" s="349">
        <f>O23+P23</f>
        <v>2019110</v>
      </c>
      <c r="R23" s="39">
        <f>Lcc_BKK!R23+Lcc_DMK!R23</f>
        <v>1158728</v>
      </c>
      <c r="S23" s="37">
        <f>Lcc_BKK!S23+Lcc_DMK!S23</f>
        <v>1151726</v>
      </c>
      <c r="T23" s="328">
        <f t="shared" ref="T23" si="38">SUM(R23:S23)</f>
        <v>2310454</v>
      </c>
      <c r="U23" s="38">
        <f>Lcc_BKK!U23+Lcc_DMK!U23</f>
        <v>4088</v>
      </c>
      <c r="V23" s="349">
        <f>T23+U23</f>
        <v>2314542</v>
      </c>
      <c r="W23" s="40">
        <f t="shared" si="2"/>
        <v>14.631793215822819</v>
      </c>
    </row>
    <row r="24" spans="1:23" ht="14.25" customHeight="1" thickTop="1" thickBot="1" x14ac:dyDescent="0.25">
      <c r="A24" s="3" t="str">
        <f t="shared" ref="A24" si="39">IF(ISERROR(F24/G24)," ",IF(F24/G24&gt;0.5,IF(F24/G24&lt;1.5," ","NOT OK"),"NOT OK"))</f>
        <v xml:space="preserve"> </v>
      </c>
      <c r="B24" s="129" t="s">
        <v>38</v>
      </c>
      <c r="C24" s="130">
        <f t="shared" ref="C24:H24" si="40">+C21+C22+C23</f>
        <v>16343</v>
      </c>
      <c r="D24" s="132">
        <f t="shared" si="40"/>
        <v>16311</v>
      </c>
      <c r="E24" s="327">
        <f t="shared" si="40"/>
        <v>32654</v>
      </c>
      <c r="F24" s="130">
        <f t="shared" si="40"/>
        <v>19144</v>
      </c>
      <c r="G24" s="132">
        <f t="shared" si="40"/>
        <v>19111</v>
      </c>
      <c r="H24" s="327">
        <f t="shared" si="40"/>
        <v>38255</v>
      </c>
      <c r="I24" s="133">
        <f t="shared" ref="I24" si="41">IF(E24=0,0,((H24/E24)-1)*100)</f>
        <v>17.152569363630789</v>
      </c>
      <c r="J24" s="3"/>
      <c r="L24" s="41" t="s">
        <v>38</v>
      </c>
      <c r="M24" s="45">
        <f t="shared" ref="M24:V24" si="42">+M21+M22+M23</f>
        <v>2709586</v>
      </c>
      <c r="N24" s="43">
        <f t="shared" si="42"/>
        <v>2719093</v>
      </c>
      <c r="O24" s="329">
        <f t="shared" si="42"/>
        <v>5428679</v>
      </c>
      <c r="P24" s="44">
        <f t="shared" si="42"/>
        <v>12947</v>
      </c>
      <c r="Q24" s="331">
        <f t="shared" si="42"/>
        <v>5441626</v>
      </c>
      <c r="R24" s="45">
        <f t="shared" si="42"/>
        <v>3262900</v>
      </c>
      <c r="S24" s="43">
        <f t="shared" si="42"/>
        <v>3283221</v>
      </c>
      <c r="T24" s="329">
        <f t="shared" si="42"/>
        <v>6546121</v>
      </c>
      <c r="U24" s="44">
        <f t="shared" si="42"/>
        <v>9205</v>
      </c>
      <c r="V24" s="331">
        <f t="shared" si="42"/>
        <v>6555326</v>
      </c>
      <c r="W24" s="46">
        <f t="shared" si="2"/>
        <v>20.466309150978045</v>
      </c>
    </row>
    <row r="25" spans="1:23" ht="14.25" customHeight="1" thickTop="1" thickBot="1" x14ac:dyDescent="0.25">
      <c r="A25" s="6" t="str">
        <f t="shared" si="33"/>
        <v xml:space="preserve"> </v>
      </c>
      <c r="B25" s="129" t="s">
        <v>63</v>
      </c>
      <c r="C25" s="130">
        <f t="shared" ref="C25:H25" si="43">+C12+C16+C20+C24</f>
        <v>61884</v>
      </c>
      <c r="D25" s="132">
        <f t="shared" si="43"/>
        <v>61807</v>
      </c>
      <c r="E25" s="322">
        <f t="shared" si="43"/>
        <v>123691</v>
      </c>
      <c r="F25" s="130">
        <f t="shared" si="43"/>
        <v>73987</v>
      </c>
      <c r="G25" s="132">
        <f t="shared" si="43"/>
        <v>73869</v>
      </c>
      <c r="H25" s="322">
        <f t="shared" si="43"/>
        <v>147856</v>
      </c>
      <c r="I25" s="134">
        <f>IF(E25=0,0,((H25/E25)-1)*100)</f>
        <v>19.536587140535701</v>
      </c>
      <c r="J25" s="3"/>
      <c r="L25" s="41" t="s">
        <v>63</v>
      </c>
      <c r="M25" s="45">
        <f t="shared" ref="M25:V25" si="44">+M12+M16+M20+M24</f>
        <v>10444143</v>
      </c>
      <c r="N25" s="43">
        <f t="shared" si="44"/>
        <v>10571335</v>
      </c>
      <c r="O25" s="329">
        <f t="shared" si="44"/>
        <v>21015478</v>
      </c>
      <c r="P25" s="43">
        <f t="shared" si="44"/>
        <v>38801</v>
      </c>
      <c r="Q25" s="329">
        <f t="shared" si="44"/>
        <v>21054279</v>
      </c>
      <c r="R25" s="45">
        <f t="shared" si="44"/>
        <v>12380900</v>
      </c>
      <c r="S25" s="43">
        <f t="shared" si="44"/>
        <v>12546049</v>
      </c>
      <c r="T25" s="329">
        <f t="shared" si="44"/>
        <v>24926949</v>
      </c>
      <c r="U25" s="43">
        <f t="shared" si="44"/>
        <v>42469</v>
      </c>
      <c r="V25" s="329">
        <f t="shared" si="44"/>
        <v>24969418</v>
      </c>
      <c r="W25" s="46">
        <f t="shared" si="2"/>
        <v>18.595455109149061</v>
      </c>
    </row>
    <row r="26" spans="1:23" ht="14.25" thickTop="1" thickBot="1" x14ac:dyDescent="0.25">
      <c r="B26" s="141" t="s">
        <v>60</v>
      </c>
      <c r="C26" s="104"/>
      <c r="D26" s="104"/>
      <c r="E26" s="104"/>
      <c r="F26" s="104"/>
      <c r="G26" s="104"/>
      <c r="H26" s="104"/>
      <c r="I26" s="105"/>
      <c r="J26" s="3"/>
      <c r="L26" s="53" t="s">
        <v>60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/>
    </row>
    <row r="27" spans="1:23" ht="13.5" thickTop="1" x14ac:dyDescent="0.2">
      <c r="B27" s="638" t="s">
        <v>25</v>
      </c>
      <c r="C27" s="639"/>
      <c r="D27" s="639"/>
      <c r="E27" s="639"/>
      <c r="F27" s="639"/>
      <c r="G27" s="639"/>
      <c r="H27" s="639"/>
      <c r="I27" s="640"/>
      <c r="J27" s="3"/>
      <c r="L27" s="641" t="s">
        <v>26</v>
      </c>
      <c r="M27" s="642"/>
      <c r="N27" s="642"/>
      <c r="O27" s="642"/>
      <c r="P27" s="642"/>
      <c r="Q27" s="642"/>
      <c r="R27" s="642"/>
      <c r="S27" s="642"/>
      <c r="T27" s="642"/>
      <c r="U27" s="642"/>
      <c r="V27" s="642"/>
      <c r="W27" s="643"/>
    </row>
    <row r="28" spans="1:23" ht="13.5" thickBot="1" x14ac:dyDescent="0.25">
      <c r="B28" s="644" t="s">
        <v>47</v>
      </c>
      <c r="C28" s="645"/>
      <c r="D28" s="645"/>
      <c r="E28" s="645"/>
      <c r="F28" s="645"/>
      <c r="G28" s="645"/>
      <c r="H28" s="645"/>
      <c r="I28" s="646"/>
      <c r="J28" s="3"/>
      <c r="L28" s="647" t="s">
        <v>49</v>
      </c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9"/>
    </row>
    <row r="29" spans="1:23" ht="14.25" thickTop="1" thickBot="1" x14ac:dyDescent="0.25">
      <c r="B29" s="103"/>
      <c r="C29" s="104"/>
      <c r="D29" s="104"/>
      <c r="E29" s="104"/>
      <c r="F29" s="104"/>
      <c r="G29" s="104"/>
      <c r="H29" s="104"/>
      <c r="I29" s="105"/>
      <c r="J29" s="3"/>
      <c r="L29" s="15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</row>
    <row r="30" spans="1:23" ht="14.25" thickTop="1" thickBot="1" x14ac:dyDescent="0.25">
      <c r="B30" s="106"/>
      <c r="C30" s="650" t="s">
        <v>64</v>
      </c>
      <c r="D30" s="651"/>
      <c r="E30" s="652"/>
      <c r="F30" s="650" t="s">
        <v>65</v>
      </c>
      <c r="G30" s="651"/>
      <c r="H30" s="652"/>
      <c r="I30" s="107" t="s">
        <v>2</v>
      </c>
      <c r="J30" s="3"/>
      <c r="L30" s="11"/>
      <c r="M30" s="653" t="s">
        <v>64</v>
      </c>
      <c r="N30" s="654"/>
      <c r="O30" s="654"/>
      <c r="P30" s="654"/>
      <c r="Q30" s="655"/>
      <c r="R30" s="653" t="s">
        <v>65</v>
      </c>
      <c r="S30" s="654"/>
      <c r="T30" s="654"/>
      <c r="U30" s="654"/>
      <c r="V30" s="655"/>
      <c r="W30" s="12" t="s">
        <v>2</v>
      </c>
    </row>
    <row r="31" spans="1:23" ht="13.5" thickTop="1" x14ac:dyDescent="0.2">
      <c r="B31" s="108" t="s">
        <v>3</v>
      </c>
      <c r="C31" s="109"/>
      <c r="D31" s="110"/>
      <c r="E31" s="111"/>
      <c r="F31" s="109"/>
      <c r="G31" s="110"/>
      <c r="H31" s="111"/>
      <c r="I31" s="112" t="s">
        <v>4</v>
      </c>
      <c r="J31" s="3"/>
      <c r="L31" s="13" t="s">
        <v>3</v>
      </c>
      <c r="M31" s="19"/>
      <c r="N31" s="15"/>
      <c r="O31" s="16"/>
      <c r="P31" s="17"/>
      <c r="Q31" s="20"/>
      <c r="R31" s="19"/>
      <c r="S31" s="15"/>
      <c r="T31" s="16"/>
      <c r="U31" s="17"/>
      <c r="V31" s="20"/>
      <c r="W31" s="21" t="s">
        <v>4</v>
      </c>
    </row>
    <row r="32" spans="1:23" ht="13.5" thickBot="1" x14ac:dyDescent="0.25">
      <c r="B32" s="113"/>
      <c r="C32" s="114" t="s">
        <v>5</v>
      </c>
      <c r="D32" s="115" t="s">
        <v>6</v>
      </c>
      <c r="E32" s="404" t="s">
        <v>7</v>
      </c>
      <c r="F32" s="114" t="s">
        <v>5</v>
      </c>
      <c r="G32" s="115" t="s">
        <v>6</v>
      </c>
      <c r="H32" s="116" t="s">
        <v>7</v>
      </c>
      <c r="I32" s="117"/>
      <c r="J32" s="3"/>
      <c r="L32" s="22"/>
      <c r="M32" s="27" t="s">
        <v>8</v>
      </c>
      <c r="N32" s="24" t="s">
        <v>9</v>
      </c>
      <c r="O32" s="25" t="s">
        <v>31</v>
      </c>
      <c r="P32" s="26" t="s">
        <v>32</v>
      </c>
      <c r="Q32" s="25" t="s">
        <v>7</v>
      </c>
      <c r="R32" s="27" t="s">
        <v>8</v>
      </c>
      <c r="S32" s="24" t="s">
        <v>9</v>
      </c>
      <c r="T32" s="25" t="s">
        <v>31</v>
      </c>
      <c r="U32" s="26" t="s">
        <v>32</v>
      </c>
      <c r="V32" s="25" t="s">
        <v>7</v>
      </c>
      <c r="W32" s="28"/>
    </row>
    <row r="33" spans="1:23" ht="5.25" customHeight="1" thickTop="1" x14ac:dyDescent="0.2">
      <c r="B33" s="108"/>
      <c r="C33" s="118"/>
      <c r="D33" s="119"/>
      <c r="E33" s="120"/>
      <c r="F33" s="118"/>
      <c r="G33" s="119"/>
      <c r="H33" s="120"/>
      <c r="I33" s="121"/>
      <c r="J33" s="3"/>
      <c r="L33" s="13"/>
      <c r="M33" s="33"/>
      <c r="N33" s="30"/>
      <c r="O33" s="31"/>
      <c r="P33" s="32"/>
      <c r="Q33" s="34"/>
      <c r="R33" s="33"/>
      <c r="S33" s="30"/>
      <c r="T33" s="31"/>
      <c r="U33" s="32"/>
      <c r="V33" s="34"/>
      <c r="W33" s="35"/>
    </row>
    <row r="34" spans="1:23" ht="14.25" customHeight="1" x14ac:dyDescent="0.2">
      <c r="A34" s="3" t="str">
        <f t="shared" si="0"/>
        <v xml:space="preserve"> </v>
      </c>
      <c r="B34" s="108" t="s">
        <v>13</v>
      </c>
      <c r="C34" s="122">
        <f>Lcc_BKK!C34+Lcc_DMK!C34</f>
        <v>7598</v>
      </c>
      <c r="D34" s="124">
        <f>Lcc_BKK!D34+Lcc_DMK!D34</f>
        <v>7611</v>
      </c>
      <c r="E34" s="321">
        <f t="shared" ref="E34:E35" si="45">SUM(C34:D34)</f>
        <v>15209</v>
      </c>
      <c r="F34" s="122">
        <f>Lcc_BKK!F34+Lcc_DMK!F34</f>
        <v>7945</v>
      </c>
      <c r="G34" s="124">
        <f>Lcc_BKK!G34+Lcc_DMK!G34</f>
        <v>7958</v>
      </c>
      <c r="H34" s="321">
        <f t="shared" ref="H34:H35" si="46">SUM(F34:G34)</f>
        <v>15903</v>
      </c>
      <c r="I34" s="125">
        <f t="shared" ref="I34:I45" si="47">IF(E34=0,0,((H34/E34)-1)*100)</f>
        <v>4.5630876454730851</v>
      </c>
      <c r="J34" s="3"/>
      <c r="L34" s="13" t="s">
        <v>13</v>
      </c>
      <c r="M34" s="39">
        <f>Lcc_BKK!M34+Lcc_DMK!M34</f>
        <v>1186231</v>
      </c>
      <c r="N34" s="37">
        <f>Lcc_BKK!N34+Lcc_DMK!N34</f>
        <v>1134742</v>
      </c>
      <c r="O34" s="328">
        <f t="shared" ref="O34:O35" si="48">SUM(M34:N34)</f>
        <v>2320973</v>
      </c>
      <c r="P34" s="38">
        <f>Lcc_BKK!P34+Lcc_DMK!P34</f>
        <v>168</v>
      </c>
      <c r="Q34" s="330">
        <f>O34+P34</f>
        <v>2321141</v>
      </c>
      <c r="R34" s="39">
        <f>Lcc_BKK!R34+Lcc_DMK!R34</f>
        <v>1202188</v>
      </c>
      <c r="S34" s="37">
        <f>Lcc_BKK!S34+Lcc_DMK!S34</f>
        <v>1140662</v>
      </c>
      <c r="T34" s="328">
        <f t="shared" ref="T34:T35" si="49">SUM(R34:S34)</f>
        <v>2342850</v>
      </c>
      <c r="U34" s="38">
        <f>Lcc_BKK!U34+Lcc_DMK!U34</f>
        <v>162</v>
      </c>
      <c r="V34" s="330">
        <f>T34+U34</f>
        <v>2343012</v>
      </c>
      <c r="W34" s="40">
        <f t="shared" ref="W34:W50" si="50">IF(Q34=0,0,((V34/Q34)-1)*100)</f>
        <v>0.94225210790728209</v>
      </c>
    </row>
    <row r="35" spans="1:23" ht="14.25" customHeight="1" x14ac:dyDescent="0.2">
      <c r="A35" s="3" t="str">
        <f t="shared" si="0"/>
        <v xml:space="preserve"> </v>
      </c>
      <c r="B35" s="108" t="s">
        <v>14</v>
      </c>
      <c r="C35" s="122">
        <f>Lcc_BKK!C35+Lcc_DMK!C35</f>
        <v>6741</v>
      </c>
      <c r="D35" s="124">
        <f>Lcc_BKK!D35+Lcc_DMK!D35</f>
        <v>6748</v>
      </c>
      <c r="E35" s="321">
        <f t="shared" si="45"/>
        <v>13489</v>
      </c>
      <c r="F35" s="122">
        <f>Lcc_BKK!F35+Lcc_DMK!F35</f>
        <v>6961</v>
      </c>
      <c r="G35" s="124">
        <f>Lcc_BKK!G35+Lcc_DMK!G35</f>
        <v>6980</v>
      </c>
      <c r="H35" s="321">
        <f t="shared" si="46"/>
        <v>13941</v>
      </c>
      <c r="I35" s="125">
        <f t="shared" si="47"/>
        <v>3.3508784935873726</v>
      </c>
      <c r="J35" s="3"/>
      <c r="L35" s="13" t="s">
        <v>14</v>
      </c>
      <c r="M35" s="39">
        <f>Lcc_BKK!M35+Lcc_DMK!M35</f>
        <v>1046203</v>
      </c>
      <c r="N35" s="37">
        <f>Lcc_BKK!N35+Lcc_DMK!N35</f>
        <v>1039285</v>
      </c>
      <c r="O35" s="328">
        <f t="shared" si="48"/>
        <v>2085488</v>
      </c>
      <c r="P35" s="38">
        <f>Lcc_BKK!P35+Lcc_DMK!P35</f>
        <v>780</v>
      </c>
      <c r="Q35" s="330">
        <f>O35+P35</f>
        <v>2086268</v>
      </c>
      <c r="R35" s="39">
        <f>Lcc_BKK!R35+Lcc_DMK!R35</f>
        <v>1075890</v>
      </c>
      <c r="S35" s="37">
        <f>Lcc_BKK!S35+Lcc_DMK!S35</f>
        <v>1057157</v>
      </c>
      <c r="T35" s="328">
        <f t="shared" si="49"/>
        <v>2133047</v>
      </c>
      <c r="U35" s="38">
        <f>Lcc_BKK!U35+Lcc_DMK!U35</f>
        <v>333</v>
      </c>
      <c r="V35" s="330">
        <f>T35+U35</f>
        <v>2133380</v>
      </c>
      <c r="W35" s="40">
        <f t="shared" si="50"/>
        <v>2.2581950161724151</v>
      </c>
    </row>
    <row r="36" spans="1:23" ht="14.25" customHeight="1" thickBot="1" x14ac:dyDescent="0.25">
      <c r="A36" s="3" t="str">
        <f>IF(ISERROR(F36/G36)," ",IF(F36/G36&gt;0.5,IF(F36/G36&lt;1.5," ","NOT OK"),"NOT OK"))</f>
        <v xml:space="preserve"> </v>
      </c>
      <c r="B36" s="108" t="s">
        <v>15</v>
      </c>
      <c r="C36" s="122">
        <f>Lcc_BKK!C36+Lcc_DMK!C36</f>
        <v>7708</v>
      </c>
      <c r="D36" s="124">
        <f>Lcc_BKK!D36+Lcc_DMK!D36</f>
        <v>7705</v>
      </c>
      <c r="E36" s="321">
        <f>SUM(C36:D36)</f>
        <v>15413</v>
      </c>
      <c r="F36" s="122">
        <f>Lcc_BKK!F36+Lcc_DMK!F36</f>
        <v>7529</v>
      </c>
      <c r="G36" s="124">
        <f>Lcc_BKK!G36+Lcc_DMK!G36</f>
        <v>7539</v>
      </c>
      <c r="H36" s="321">
        <f>SUM(F36:G36)</f>
        <v>15068</v>
      </c>
      <c r="I36" s="125">
        <f>IF(E36=0,0,((H36/E36)-1)*100)</f>
        <v>-2.2383702069681433</v>
      </c>
      <c r="J36" s="3"/>
      <c r="L36" s="13" t="s">
        <v>15</v>
      </c>
      <c r="M36" s="39">
        <f>Lcc_BKK!M36+Lcc_DMK!M36</f>
        <v>1179390</v>
      </c>
      <c r="N36" s="37">
        <f>Lcc_BKK!N36+Lcc_DMK!N36</f>
        <v>1152681</v>
      </c>
      <c r="O36" s="328">
        <f>SUM(M36:N36)</f>
        <v>2332071</v>
      </c>
      <c r="P36" s="38">
        <f>Lcc_BKK!P36+Lcc_DMK!P36</f>
        <v>0</v>
      </c>
      <c r="Q36" s="330">
        <f>O36+P36</f>
        <v>2332071</v>
      </c>
      <c r="R36" s="39">
        <f>Lcc_BKK!R36+Lcc_DMK!R36</f>
        <v>1161249</v>
      </c>
      <c r="S36" s="37">
        <f>Lcc_BKK!S36+Lcc_DMK!S36</f>
        <v>1129086</v>
      </c>
      <c r="T36" s="328">
        <f>SUM(R36:S36)</f>
        <v>2290335</v>
      </c>
      <c r="U36" s="38">
        <f>Lcc_BKK!U36+Lcc_DMK!U36</f>
        <v>936</v>
      </c>
      <c r="V36" s="330">
        <f>T36+U36</f>
        <v>2291271</v>
      </c>
      <c r="W36" s="40">
        <f t="shared" si="50"/>
        <v>-1.7495179177649423</v>
      </c>
    </row>
    <row r="37" spans="1:23" ht="14.25" customHeight="1" thickTop="1" thickBot="1" x14ac:dyDescent="0.25">
      <c r="A37" s="3" t="str">
        <f t="shared" si="0"/>
        <v xml:space="preserve"> </v>
      </c>
      <c r="B37" s="129" t="s">
        <v>61</v>
      </c>
      <c r="C37" s="130">
        <f t="shared" ref="C37:E37" si="51">+C34+C35+C36</f>
        <v>22047</v>
      </c>
      <c r="D37" s="132">
        <f t="shared" si="51"/>
        <v>22064</v>
      </c>
      <c r="E37" s="322">
        <f t="shared" si="51"/>
        <v>44111</v>
      </c>
      <c r="F37" s="130">
        <f t="shared" ref="F37:G37" si="52">+F34+F35+F36</f>
        <v>22435</v>
      </c>
      <c r="G37" s="132">
        <f t="shared" si="52"/>
        <v>22477</v>
      </c>
      <c r="H37" s="322">
        <f t="shared" ref="H37" si="53">+H34+H35+H36</f>
        <v>44912</v>
      </c>
      <c r="I37" s="134">
        <f>IF(E37=0,0,((H37/E37)-1)*100)</f>
        <v>1.8158735916211421</v>
      </c>
      <c r="J37" s="7"/>
      <c r="L37" s="41" t="s">
        <v>61</v>
      </c>
      <c r="M37" s="45">
        <f t="shared" ref="M37:Q37" si="54">+M34+M35+M36</f>
        <v>3411824</v>
      </c>
      <c r="N37" s="43">
        <f t="shared" si="54"/>
        <v>3326708</v>
      </c>
      <c r="O37" s="329">
        <f t="shared" si="54"/>
        <v>6738532</v>
      </c>
      <c r="P37" s="43">
        <f t="shared" si="54"/>
        <v>948</v>
      </c>
      <c r="Q37" s="329">
        <f t="shared" si="54"/>
        <v>6739480</v>
      </c>
      <c r="R37" s="45">
        <f t="shared" ref="R37:U37" si="55">+R34+R35+R36</f>
        <v>3439327</v>
      </c>
      <c r="S37" s="43">
        <f t="shared" si="55"/>
        <v>3326905</v>
      </c>
      <c r="T37" s="329">
        <f t="shared" si="55"/>
        <v>6766232</v>
      </c>
      <c r="U37" s="43">
        <f t="shared" si="55"/>
        <v>1431</v>
      </c>
      <c r="V37" s="329">
        <f t="shared" ref="V37" si="56">+V34+V35+V36</f>
        <v>6767663</v>
      </c>
      <c r="W37" s="46">
        <f t="shared" si="50"/>
        <v>0.41817766355860542</v>
      </c>
    </row>
    <row r="38" spans="1:23" ht="14.25" customHeight="1" thickTop="1" x14ac:dyDescent="0.2">
      <c r="A38" s="3" t="str">
        <f t="shared" si="0"/>
        <v xml:space="preserve"> </v>
      </c>
      <c r="B38" s="108" t="s">
        <v>16</v>
      </c>
      <c r="C38" s="122">
        <f>Lcc_BKK!C38+Lcc_DMK!C38</f>
        <v>7763</v>
      </c>
      <c r="D38" s="124">
        <f>Lcc_BKK!D38+Lcc_DMK!D38</f>
        <v>7766</v>
      </c>
      <c r="E38" s="321">
        <f t="shared" ref="E38" si="57">SUM(C38:D38)</f>
        <v>15529</v>
      </c>
      <c r="F38" s="122">
        <f>Lcc_BKK!F38+Lcc_DMK!F38</f>
        <v>7321</v>
      </c>
      <c r="G38" s="124">
        <f>Lcc_BKK!G38+Lcc_DMK!G38</f>
        <v>7334</v>
      </c>
      <c r="H38" s="321">
        <f t="shared" ref="H38:H40" si="58">SUM(F38:G38)</f>
        <v>14655</v>
      </c>
      <c r="I38" s="125">
        <f t="shared" si="47"/>
        <v>-5.6281795350634267</v>
      </c>
      <c r="J38" s="3"/>
      <c r="L38" s="13" t="s">
        <v>16</v>
      </c>
      <c r="M38" s="39">
        <f>Lcc_BKK!M38+Lcc_DMK!M38</f>
        <v>1174013</v>
      </c>
      <c r="N38" s="37">
        <f>Lcc_BKK!N38+Lcc_DMK!N38</f>
        <v>1161672</v>
      </c>
      <c r="O38" s="181">
        <f t="shared" ref="O38" si="59">SUM(M38:N38)</f>
        <v>2335685</v>
      </c>
      <c r="P38" s="38">
        <f>Lcc_BKK!P38+Lcc_DMK!P38</f>
        <v>608</v>
      </c>
      <c r="Q38" s="294">
        <f>O38+P38</f>
        <v>2336293</v>
      </c>
      <c r="R38" s="39">
        <f>Lcc_BKK!R38+Lcc_DMK!R38</f>
        <v>1090205</v>
      </c>
      <c r="S38" s="37">
        <f>Lcc_BKK!S38+Lcc_DMK!S38</f>
        <v>1082507</v>
      </c>
      <c r="T38" s="181">
        <f t="shared" ref="T38" si="60">SUM(R38:S38)</f>
        <v>2172712</v>
      </c>
      <c r="U38" s="38">
        <f>Lcc_BKK!U38+Lcc_DMK!U38</f>
        <v>651</v>
      </c>
      <c r="V38" s="294">
        <f>T38+U38</f>
        <v>2173363</v>
      </c>
      <c r="W38" s="40">
        <f t="shared" si="50"/>
        <v>-6.9738684317420807</v>
      </c>
    </row>
    <row r="39" spans="1:23" ht="14.25" customHeight="1" x14ac:dyDescent="0.2">
      <c r="A39" s="3" t="str">
        <f>IF(ISERROR(F39/G39)," ",IF(F39/G39&gt;0.5,IF(F39/G39&lt;1.5," ","NOT OK"),"NOT OK"))</f>
        <v xml:space="preserve"> </v>
      </c>
      <c r="B39" s="108" t="s">
        <v>17</v>
      </c>
      <c r="C39" s="122">
        <f>Lcc_BKK!C39+Lcc_DMK!C39</f>
        <v>7895</v>
      </c>
      <c r="D39" s="124">
        <f>Lcc_BKK!D39+Lcc_DMK!D39</f>
        <v>7904</v>
      </c>
      <c r="E39" s="321">
        <f>SUM(C39:D39)</f>
        <v>15799</v>
      </c>
      <c r="F39" s="122">
        <f>Lcc_BKK!F39+Lcc_DMK!F39</f>
        <v>7172</v>
      </c>
      <c r="G39" s="124">
        <f>Lcc_BKK!G39+Lcc_DMK!G39</f>
        <v>7176</v>
      </c>
      <c r="H39" s="321">
        <f>SUM(F39:G39)</f>
        <v>14348</v>
      </c>
      <c r="I39" s="125">
        <f>IF(E39=0,0,((H39/E39)-1)*100)</f>
        <v>-9.1841255775682029</v>
      </c>
      <c r="J39" s="3"/>
      <c r="L39" s="13" t="s">
        <v>17</v>
      </c>
      <c r="M39" s="39">
        <f>Lcc_BKK!M39+Lcc_DMK!M39</f>
        <v>1140660</v>
      </c>
      <c r="N39" s="37">
        <f>Lcc_BKK!N39+Lcc_DMK!N39</f>
        <v>1128288</v>
      </c>
      <c r="O39" s="181">
        <f>SUM(M39:N39)</f>
        <v>2268948</v>
      </c>
      <c r="P39" s="143">
        <f>Lcc_BKK!P39+Lcc_DMK!P39</f>
        <v>506</v>
      </c>
      <c r="Q39" s="181">
        <f>O39+P39</f>
        <v>2269454</v>
      </c>
      <c r="R39" s="39">
        <f>Lcc_BKK!R39+Lcc_DMK!R39</f>
        <v>1051497</v>
      </c>
      <c r="S39" s="37">
        <f>Lcc_BKK!S39+Lcc_DMK!S39</f>
        <v>1044749</v>
      </c>
      <c r="T39" s="181">
        <f>SUM(R39:S39)</f>
        <v>2096246</v>
      </c>
      <c r="U39" s="143">
        <f>Lcc_BKK!U39+Lcc_DMK!U39</f>
        <v>120</v>
      </c>
      <c r="V39" s="181">
        <f>T39+U39</f>
        <v>2096366</v>
      </c>
      <c r="W39" s="40">
        <f t="shared" si="50"/>
        <v>-7.6268565038110525</v>
      </c>
    </row>
    <row r="40" spans="1:23" ht="14.25" customHeight="1" thickBot="1" x14ac:dyDescent="0.25">
      <c r="A40" s="3" t="str">
        <f t="shared" si="0"/>
        <v xml:space="preserve"> </v>
      </c>
      <c r="B40" s="108" t="s">
        <v>18</v>
      </c>
      <c r="C40" s="122">
        <f>Lcc_BKK!C40+Lcc_DMK!C40</f>
        <v>7524</v>
      </c>
      <c r="D40" s="124">
        <f>Lcc_BKK!D40+Lcc_DMK!D40</f>
        <v>7524</v>
      </c>
      <c r="E40" s="321">
        <f t="shared" ref="E40" si="61">SUM(C40:D40)</f>
        <v>15048</v>
      </c>
      <c r="F40" s="122">
        <f>Lcc_BKK!F40+Lcc_DMK!F40</f>
        <v>6937</v>
      </c>
      <c r="G40" s="124">
        <f>Lcc_BKK!G40+Lcc_DMK!G40</f>
        <v>6952</v>
      </c>
      <c r="H40" s="321">
        <f t="shared" si="58"/>
        <v>13889</v>
      </c>
      <c r="I40" s="125">
        <f t="shared" si="47"/>
        <v>-7.7020202020201989</v>
      </c>
      <c r="J40" s="3"/>
      <c r="L40" s="13" t="s">
        <v>18</v>
      </c>
      <c r="M40" s="39">
        <f>Lcc_BKK!M40+Lcc_DMK!M40</f>
        <v>1043008</v>
      </c>
      <c r="N40" s="37">
        <f>Lcc_BKK!N40+Lcc_DMK!N40</f>
        <v>1040934</v>
      </c>
      <c r="O40" s="181">
        <f t="shared" ref="O40" si="62">SUM(M40:N40)</f>
        <v>2083942</v>
      </c>
      <c r="P40" s="143">
        <f>Lcc_BKK!P40+Lcc_DMK!P40</f>
        <v>540</v>
      </c>
      <c r="Q40" s="354">
        <f>O40+P40</f>
        <v>2084482</v>
      </c>
      <c r="R40" s="39">
        <f>Lcc_BKK!R40+Lcc_DMK!R40</f>
        <v>986570</v>
      </c>
      <c r="S40" s="37">
        <f>Lcc_BKK!S40+Lcc_DMK!S40</f>
        <v>983446</v>
      </c>
      <c r="T40" s="181">
        <f t="shared" ref="T40" si="63">SUM(R40:S40)</f>
        <v>1970016</v>
      </c>
      <c r="U40" s="143">
        <f>Lcc_BKK!U40+Lcc_DMK!U40</f>
        <v>347</v>
      </c>
      <c r="V40" s="354">
        <f>T40+U40</f>
        <v>1970363</v>
      </c>
      <c r="W40" s="40">
        <f t="shared" si="50"/>
        <v>-5.4746934730067203</v>
      </c>
    </row>
    <row r="41" spans="1:23" ht="14.25" customHeight="1" thickTop="1" thickBot="1" x14ac:dyDescent="0.25">
      <c r="A41" s="9" t="str">
        <f t="shared" si="0"/>
        <v xml:space="preserve"> </v>
      </c>
      <c r="B41" s="136" t="s">
        <v>19</v>
      </c>
      <c r="C41" s="130">
        <f t="shared" ref="C41:E41" si="64">+C38+C39+C40</f>
        <v>23182</v>
      </c>
      <c r="D41" s="138">
        <f t="shared" si="64"/>
        <v>23194</v>
      </c>
      <c r="E41" s="323">
        <f t="shared" si="64"/>
        <v>46376</v>
      </c>
      <c r="F41" s="130">
        <f t="shared" ref="F41:G41" si="65">+F38+F39+F40</f>
        <v>21430</v>
      </c>
      <c r="G41" s="138">
        <f t="shared" si="65"/>
        <v>21462</v>
      </c>
      <c r="H41" s="323">
        <f t="shared" ref="H41" si="66">+H38+H39+H40</f>
        <v>42892</v>
      </c>
      <c r="I41" s="133">
        <f t="shared" si="47"/>
        <v>-7.5125064688632008</v>
      </c>
      <c r="J41" s="9"/>
      <c r="K41" s="10"/>
      <c r="L41" s="47" t="s">
        <v>19</v>
      </c>
      <c r="M41" s="48">
        <f t="shared" ref="M41:Q41" si="67">+M38+M39+M40</f>
        <v>3357681</v>
      </c>
      <c r="N41" s="49">
        <f t="shared" si="67"/>
        <v>3330894</v>
      </c>
      <c r="O41" s="183">
        <f t="shared" si="67"/>
        <v>6688575</v>
      </c>
      <c r="P41" s="49">
        <f t="shared" si="67"/>
        <v>1654</v>
      </c>
      <c r="Q41" s="183">
        <f t="shared" si="67"/>
        <v>6690229</v>
      </c>
      <c r="R41" s="48">
        <f t="shared" ref="R41:U41" si="68">+R38+R39+R40</f>
        <v>3128272</v>
      </c>
      <c r="S41" s="49">
        <f t="shared" si="68"/>
        <v>3110702</v>
      </c>
      <c r="T41" s="183">
        <f t="shared" si="68"/>
        <v>6238974</v>
      </c>
      <c r="U41" s="49">
        <f t="shared" si="68"/>
        <v>1118</v>
      </c>
      <c r="V41" s="183">
        <f t="shared" ref="V41" si="69">+V38+V39+V40</f>
        <v>6240092</v>
      </c>
      <c r="W41" s="50">
        <f t="shared" si="50"/>
        <v>-6.7282749215310851</v>
      </c>
    </row>
    <row r="42" spans="1:23" ht="14.25" customHeight="1" thickTop="1" x14ac:dyDescent="0.2">
      <c r="A42" s="3" t="str">
        <f t="shared" si="0"/>
        <v xml:space="preserve"> </v>
      </c>
      <c r="B42" s="108" t="s">
        <v>20</v>
      </c>
      <c r="C42" s="122">
        <f>Lcc_BKK!C42+Lcc_DMK!C42</f>
        <v>7676</v>
      </c>
      <c r="D42" s="124">
        <f>Lcc_BKK!D42+Lcc_DMK!D42</f>
        <v>7698</v>
      </c>
      <c r="E42" s="324">
        <f t="shared" ref="E42:E44" si="70">SUM(C42:D42)</f>
        <v>15374</v>
      </c>
      <c r="F42" s="122">
        <f>Lcc_BKK!F42+Lcc_DMK!F42</f>
        <v>7041</v>
      </c>
      <c r="G42" s="124">
        <f>Lcc_BKK!G42+Lcc_DMK!G42</f>
        <v>7047</v>
      </c>
      <c r="H42" s="324">
        <f t="shared" ref="H42:H44" si="71">SUM(F42:G42)</f>
        <v>14088</v>
      </c>
      <c r="I42" s="125">
        <f t="shared" si="47"/>
        <v>-8.3647716924677979</v>
      </c>
      <c r="J42" s="3"/>
      <c r="L42" s="13" t="s">
        <v>21</v>
      </c>
      <c r="M42" s="39">
        <f>Lcc_BKK!M42+Lcc_DMK!M42</f>
        <v>1085905</v>
      </c>
      <c r="N42" s="37">
        <f>Lcc_BKK!N42+Lcc_DMK!N42</f>
        <v>1095157</v>
      </c>
      <c r="O42" s="181">
        <f t="shared" ref="O42:O44" si="72">SUM(M42:N42)</f>
        <v>2181062</v>
      </c>
      <c r="P42" s="38">
        <f>Lcc_BKK!P42+Lcc_DMK!P42</f>
        <v>386</v>
      </c>
      <c r="Q42" s="181">
        <f>O42+P42</f>
        <v>2181448</v>
      </c>
      <c r="R42" s="39">
        <f>Lcc_BKK!R42+Lcc_DMK!R42</f>
        <v>1007990</v>
      </c>
      <c r="S42" s="37">
        <f>Lcc_BKK!S42+Lcc_DMK!S42</f>
        <v>1013838</v>
      </c>
      <c r="T42" s="181">
        <f t="shared" ref="T42:T44" si="73">SUM(R42:S42)</f>
        <v>2021828</v>
      </c>
      <c r="U42" s="38">
        <f>Lcc_BKK!U42+Lcc_DMK!U42</f>
        <v>128</v>
      </c>
      <c r="V42" s="181">
        <f>T42+U42</f>
        <v>2021956</v>
      </c>
      <c r="W42" s="40">
        <f t="shared" si="50"/>
        <v>-7.3112904822851599</v>
      </c>
    </row>
    <row r="43" spans="1:23" ht="14.25" customHeight="1" x14ac:dyDescent="0.2">
      <c r="A43" s="3" t="str">
        <f t="shared" si="0"/>
        <v xml:space="preserve"> </v>
      </c>
      <c r="B43" s="108" t="s">
        <v>22</v>
      </c>
      <c r="C43" s="122">
        <f>Lcc_BKK!C43+Lcc_DMK!C43</f>
        <v>7558</v>
      </c>
      <c r="D43" s="124">
        <f>Lcc_BKK!D43+Lcc_DMK!D43</f>
        <v>7557</v>
      </c>
      <c r="E43" s="325">
        <f t="shared" si="70"/>
        <v>15115</v>
      </c>
      <c r="F43" s="122">
        <f>Lcc_BKK!F43+Lcc_DMK!F43</f>
        <v>7143</v>
      </c>
      <c r="G43" s="124">
        <f>Lcc_BKK!G43+Lcc_DMK!G43</f>
        <v>7154</v>
      </c>
      <c r="H43" s="325">
        <f t="shared" si="71"/>
        <v>14297</v>
      </c>
      <c r="I43" s="125">
        <f t="shared" si="47"/>
        <v>-5.4118425405226596</v>
      </c>
      <c r="J43" s="3"/>
      <c r="L43" s="13" t="s">
        <v>22</v>
      </c>
      <c r="M43" s="39">
        <f>Lcc_BKK!M43+Lcc_DMK!M43</f>
        <v>1111662</v>
      </c>
      <c r="N43" s="37">
        <f>Lcc_BKK!N43+Lcc_DMK!N43</f>
        <v>1076439</v>
      </c>
      <c r="O43" s="181">
        <f t="shared" si="72"/>
        <v>2188101</v>
      </c>
      <c r="P43" s="38">
        <f>Lcc_BKK!P43+Lcc_DMK!P43</f>
        <v>268</v>
      </c>
      <c r="Q43" s="181">
        <f>O43+P43</f>
        <v>2188369</v>
      </c>
      <c r="R43" s="39">
        <f>Lcc_BKK!R43+Lcc_DMK!R43</f>
        <v>1058680</v>
      </c>
      <c r="S43" s="37">
        <f>Lcc_BKK!S43+Lcc_DMK!S43</f>
        <v>1037989</v>
      </c>
      <c r="T43" s="181">
        <f t="shared" si="73"/>
        <v>2096669</v>
      </c>
      <c r="U43" s="38">
        <f>Lcc_BKK!U43+Lcc_DMK!U43</f>
        <v>79</v>
      </c>
      <c r="V43" s="181">
        <f>T43+U43</f>
        <v>2096748</v>
      </c>
      <c r="W43" s="40">
        <f t="shared" si="50"/>
        <v>-4.1867253648721903</v>
      </c>
    </row>
    <row r="44" spans="1:23" ht="14.25" customHeight="1" thickBot="1" x14ac:dyDescent="0.25">
      <c r="A44" s="3" t="str">
        <f t="shared" si="0"/>
        <v xml:space="preserve"> </v>
      </c>
      <c r="B44" s="108" t="s">
        <v>23</v>
      </c>
      <c r="C44" s="122">
        <f>Lcc_BKK!C44+Lcc_DMK!C44</f>
        <v>6981</v>
      </c>
      <c r="D44" s="139">
        <f>Lcc_BKK!D44+Lcc_DMK!D44</f>
        <v>6981</v>
      </c>
      <c r="E44" s="326">
        <f t="shared" si="70"/>
        <v>13962</v>
      </c>
      <c r="F44" s="122">
        <f>Lcc_BKK!F44+Lcc_DMK!F44</f>
        <v>6561</v>
      </c>
      <c r="G44" s="139">
        <f>Lcc_BKK!G44+Lcc_DMK!G44</f>
        <v>6569</v>
      </c>
      <c r="H44" s="326">
        <f t="shared" si="71"/>
        <v>13130</v>
      </c>
      <c r="I44" s="140">
        <f t="shared" si="47"/>
        <v>-5.9590316573556841</v>
      </c>
      <c r="J44" s="3"/>
      <c r="L44" s="13" t="s">
        <v>23</v>
      </c>
      <c r="M44" s="39">
        <f>Lcc_BKK!M44+Lcc_DMK!M44</f>
        <v>979956</v>
      </c>
      <c r="N44" s="37">
        <f>Lcc_BKK!N44+Lcc_DMK!N44</f>
        <v>976463</v>
      </c>
      <c r="O44" s="181">
        <f t="shared" si="72"/>
        <v>1956419</v>
      </c>
      <c r="P44" s="38">
        <f>Lcc_BKK!P44+Lcc_DMK!P44</f>
        <v>0</v>
      </c>
      <c r="Q44" s="292">
        <f>O44+P44</f>
        <v>1956419</v>
      </c>
      <c r="R44" s="39">
        <f>Lcc_BKK!R44+Lcc_DMK!R44</f>
        <v>940626</v>
      </c>
      <c r="S44" s="37">
        <f>Lcc_BKK!S44+Lcc_DMK!S44</f>
        <v>947292</v>
      </c>
      <c r="T44" s="181">
        <f t="shared" si="73"/>
        <v>1887918</v>
      </c>
      <c r="U44" s="38">
        <f>Lcc_BKK!U44+Lcc_DMK!U44</f>
        <v>141</v>
      </c>
      <c r="V44" s="292">
        <f>T44+U44</f>
        <v>1888059</v>
      </c>
      <c r="W44" s="40">
        <f t="shared" si="50"/>
        <v>-3.494139036678745</v>
      </c>
    </row>
    <row r="45" spans="1:23" ht="14.25" customHeight="1" thickTop="1" thickBot="1" x14ac:dyDescent="0.25">
      <c r="A45" s="3" t="str">
        <f t="shared" si="0"/>
        <v xml:space="preserve"> </v>
      </c>
      <c r="B45" s="129" t="s">
        <v>24</v>
      </c>
      <c r="C45" s="130">
        <f t="shared" ref="C45:E45" si="74">+C42+C43+C44</f>
        <v>22215</v>
      </c>
      <c r="D45" s="132">
        <f t="shared" si="74"/>
        <v>22236</v>
      </c>
      <c r="E45" s="327">
        <f t="shared" si="74"/>
        <v>44451</v>
      </c>
      <c r="F45" s="130">
        <f t="shared" ref="F45:G45" si="75">+F42+F43+F44</f>
        <v>20745</v>
      </c>
      <c r="G45" s="132">
        <f t="shared" si="75"/>
        <v>20770</v>
      </c>
      <c r="H45" s="327">
        <f t="shared" ref="H45" si="76">+H42+H43+H44</f>
        <v>41515</v>
      </c>
      <c r="I45" s="133">
        <f t="shared" si="47"/>
        <v>-6.6050257587005889</v>
      </c>
      <c r="J45" s="3"/>
      <c r="L45" s="41" t="s">
        <v>24</v>
      </c>
      <c r="M45" s="45">
        <f t="shared" ref="M45:Q45" si="77">+M42+M43+M44</f>
        <v>3177523</v>
      </c>
      <c r="N45" s="43">
        <f t="shared" si="77"/>
        <v>3148059</v>
      </c>
      <c r="O45" s="182">
        <f t="shared" si="77"/>
        <v>6325582</v>
      </c>
      <c r="P45" s="44">
        <f t="shared" si="77"/>
        <v>654</v>
      </c>
      <c r="Q45" s="185">
        <f t="shared" si="77"/>
        <v>6326236</v>
      </c>
      <c r="R45" s="45">
        <f t="shared" ref="R45:U45" si="78">+R42+R43+R44</f>
        <v>3007296</v>
      </c>
      <c r="S45" s="43">
        <f t="shared" si="78"/>
        <v>2999119</v>
      </c>
      <c r="T45" s="182">
        <f t="shared" si="78"/>
        <v>6006415</v>
      </c>
      <c r="U45" s="44">
        <f t="shared" si="78"/>
        <v>348</v>
      </c>
      <c r="V45" s="185">
        <f t="shared" ref="V45" si="79">+V42+V43+V44</f>
        <v>6006763</v>
      </c>
      <c r="W45" s="46">
        <f t="shared" si="50"/>
        <v>-5.049969681813959</v>
      </c>
    </row>
    <row r="46" spans="1:23" ht="14.25" customHeight="1" thickTop="1" x14ac:dyDescent="0.2">
      <c r="A46" s="3" t="str">
        <f t="shared" ref="A46" si="80">IF(ISERROR(F46/G46)," ",IF(F46/G46&gt;0.5,IF(F46/G46&lt;1.5," ","NOT OK"),"NOT OK"))</f>
        <v xml:space="preserve"> </v>
      </c>
      <c r="B46" s="108" t="s">
        <v>10</v>
      </c>
      <c r="C46" s="122">
        <f>Lcc_BKK!C46+Lcc_DMK!C46</f>
        <v>7779</v>
      </c>
      <c r="D46" s="124">
        <f>Lcc_BKK!D46+Lcc_DMK!D46</f>
        <v>7795</v>
      </c>
      <c r="E46" s="321">
        <f t="shared" ref="E46" si="81">SUM(C46:D46)</f>
        <v>15574</v>
      </c>
      <c r="F46" s="122">
        <f>Lcc_BKK!F46+Lcc_DMK!F46</f>
        <v>7239</v>
      </c>
      <c r="G46" s="124">
        <f>Lcc_BKK!G46+Lcc_DMK!G46</f>
        <v>7252</v>
      </c>
      <c r="H46" s="321">
        <f t="shared" ref="H46" si="82">SUM(F46:G46)</f>
        <v>14491</v>
      </c>
      <c r="I46" s="125">
        <f t="shared" ref="I46" si="83">IF(E46=0,0,((H46/E46)-1)*100)</f>
        <v>-6.9538975215102106</v>
      </c>
      <c r="J46" s="3"/>
      <c r="K46" s="6"/>
      <c r="L46" s="13" t="s">
        <v>10</v>
      </c>
      <c r="M46" s="39">
        <f>Lcc_BKK!M46+Lcc_DMK!M46</f>
        <v>1139161</v>
      </c>
      <c r="N46" s="37">
        <f>Lcc_BKK!N46+Lcc_DMK!N46</f>
        <v>1144155</v>
      </c>
      <c r="O46" s="181">
        <f t="shared" ref="O46" si="84">SUM(M46:N46)</f>
        <v>2283316</v>
      </c>
      <c r="P46" s="38">
        <f>Lcc_BKK!P46+Lcc_DMK!P46</f>
        <v>820</v>
      </c>
      <c r="Q46" s="184">
        <f>O46+P46</f>
        <v>2284136</v>
      </c>
      <c r="R46" s="39">
        <f>Lcc_BKK!R46+Lcc_DMK!R46</f>
        <v>1097206</v>
      </c>
      <c r="S46" s="37">
        <f>Lcc_BKK!S46+Lcc_DMK!S46</f>
        <v>1107042</v>
      </c>
      <c r="T46" s="181">
        <f t="shared" ref="T46" si="85">SUM(R46:S46)</f>
        <v>2204248</v>
      </c>
      <c r="U46" s="38">
        <f>Lcc_BKK!U46+Lcc_DMK!U46</f>
        <v>217</v>
      </c>
      <c r="V46" s="184">
        <f>T46+U46</f>
        <v>2204465</v>
      </c>
      <c r="W46" s="40">
        <f t="shared" si="50"/>
        <v>-3.4880147241670323</v>
      </c>
    </row>
    <row r="47" spans="1:23" ht="14.25" customHeight="1" x14ac:dyDescent="0.2">
      <c r="A47" s="3" t="str">
        <f>IF(ISERROR(F47/G47)," ",IF(F47/G47&gt;0.5,IF(F47/G47&lt;1.5," ","NOT OK"),"NOT OK"))</f>
        <v xml:space="preserve"> </v>
      </c>
      <c r="B47" s="108" t="s">
        <v>11</v>
      </c>
      <c r="C47" s="122">
        <f>Lcc_BKK!C47+Lcc_DMK!C47</f>
        <v>7588</v>
      </c>
      <c r="D47" s="124">
        <f>Lcc_BKK!D47+Lcc_DMK!D47</f>
        <v>7587</v>
      </c>
      <c r="E47" s="321">
        <f>SUM(C47:D47)</f>
        <v>15175</v>
      </c>
      <c r="F47" s="122">
        <f>Lcc_BKK!F47+Lcc_DMK!F47</f>
        <v>6932</v>
      </c>
      <c r="G47" s="124">
        <f>Lcc_BKK!G47+Lcc_DMK!G47</f>
        <v>6935</v>
      </c>
      <c r="H47" s="321">
        <f>SUM(F47:G47)</f>
        <v>13867</v>
      </c>
      <c r="I47" s="125">
        <f>IF(E47=0,0,((H47/E47)-1)*100)</f>
        <v>-8.6194398682042817</v>
      </c>
      <c r="J47" s="3"/>
      <c r="K47" s="6"/>
      <c r="L47" s="13" t="s">
        <v>11</v>
      </c>
      <c r="M47" s="39">
        <f>Lcc_BKK!M47+Lcc_DMK!M47</f>
        <v>1095344</v>
      </c>
      <c r="N47" s="37">
        <f>Lcc_BKK!N47+Lcc_DMK!N47</f>
        <v>1104779</v>
      </c>
      <c r="O47" s="181">
        <f>SUM(M47:N47)</f>
        <v>2200123</v>
      </c>
      <c r="P47" s="38">
        <f>Lcc_BKK!P47+Lcc_DMK!P47</f>
        <v>784</v>
      </c>
      <c r="Q47" s="330">
        <f>O47+P47</f>
        <v>2200907</v>
      </c>
      <c r="R47" s="39">
        <f>Lcc_BKK!R47+Lcc_DMK!R47</f>
        <v>1052805</v>
      </c>
      <c r="S47" s="37">
        <f>Lcc_BKK!S47+Lcc_DMK!S47</f>
        <v>1054979</v>
      </c>
      <c r="T47" s="181">
        <f>SUM(R47:S47)</f>
        <v>2107784</v>
      </c>
      <c r="U47" s="38">
        <f>Lcc_BKK!U47+Lcc_DMK!U47</f>
        <v>340</v>
      </c>
      <c r="V47" s="330">
        <f>T47+U47</f>
        <v>2108124</v>
      </c>
      <c r="W47" s="40">
        <f>IF(Q47=0,0,((V47/Q47)-1)*100)</f>
        <v>-4.2156710846937173</v>
      </c>
    </row>
    <row r="48" spans="1:23" ht="14.25" customHeight="1" thickBot="1" x14ac:dyDescent="0.25">
      <c r="A48" s="3" t="str">
        <f>IF(ISERROR(F48/G48)," ",IF(F48/G48&gt;0.5,IF(F48/G48&lt;1.5," ","NOT OK"),"NOT OK"))</f>
        <v xml:space="preserve"> </v>
      </c>
      <c r="B48" s="113" t="s">
        <v>12</v>
      </c>
      <c r="C48" s="126">
        <f>Lcc_BKK!C48+Lcc_DMK!C48</f>
        <v>8015</v>
      </c>
      <c r="D48" s="128">
        <f>Lcc_BKK!D48+Lcc_DMK!D48</f>
        <v>8034</v>
      </c>
      <c r="E48" s="321">
        <f>SUM(C48:D48)</f>
        <v>16049</v>
      </c>
      <c r="F48" s="126">
        <f>Lcc_BKK!F48+Lcc_DMK!F48</f>
        <v>7274</v>
      </c>
      <c r="G48" s="128">
        <f>Lcc_BKK!G48+Lcc_DMK!G48</f>
        <v>7279</v>
      </c>
      <c r="H48" s="321">
        <f>SUM(F48:G48)</f>
        <v>14553</v>
      </c>
      <c r="I48" s="125">
        <f t="shared" ref="I48:I50" si="86">IF(E48=0,0,((H48/E48)-1)*100)</f>
        <v>-9.3214530500342683</v>
      </c>
      <c r="J48" s="3"/>
      <c r="K48" s="6"/>
      <c r="L48" s="22" t="s">
        <v>12</v>
      </c>
      <c r="M48" s="39">
        <f>Lcc_BKK!M48+Lcc_DMK!M48</f>
        <v>1125021</v>
      </c>
      <c r="N48" s="37">
        <f>Lcc_BKK!N48+Lcc_DMK!N48</f>
        <v>1201757</v>
      </c>
      <c r="O48" s="181">
        <f t="shared" ref="O48" si="87">SUM(M48:N48)</f>
        <v>2326778</v>
      </c>
      <c r="P48" s="38">
        <f>Lcc_BKK!P48+Lcc_DMK!P48</f>
        <v>165</v>
      </c>
      <c r="Q48" s="330">
        <f>O48+P48</f>
        <v>2326943</v>
      </c>
      <c r="R48" s="39">
        <f>Lcc_BKK!R48+Lcc_DMK!R48</f>
        <v>1047704</v>
      </c>
      <c r="S48" s="37">
        <f>Lcc_BKK!S48+Lcc_DMK!S48</f>
        <v>1120010</v>
      </c>
      <c r="T48" s="181">
        <f t="shared" ref="T48" si="88">SUM(R48:S48)</f>
        <v>2167714</v>
      </c>
      <c r="U48" s="38">
        <f>Lcc_BKK!U48+Lcc_DMK!U48</f>
        <v>51</v>
      </c>
      <c r="V48" s="330">
        <f>T48+U48</f>
        <v>2167765</v>
      </c>
      <c r="W48" s="40">
        <f t="shared" si="50"/>
        <v>-6.8406488684939815</v>
      </c>
    </row>
    <row r="49" spans="1:23" ht="14.25" customHeight="1" thickTop="1" thickBot="1" x14ac:dyDescent="0.25">
      <c r="A49" s="3" t="str">
        <f t="shared" ref="A49:A50" si="89">IF(ISERROR(F49/G49)," ",IF(F49/G49&gt;0.5,IF(F49/G49&lt;1.5," ","NOT OK"),"NOT OK"))</f>
        <v xml:space="preserve"> </v>
      </c>
      <c r="B49" s="129" t="s">
        <v>38</v>
      </c>
      <c r="C49" s="130">
        <f t="shared" ref="C49:H49" si="90">+C46+C47+C48</f>
        <v>23382</v>
      </c>
      <c r="D49" s="132">
        <f t="shared" si="90"/>
        <v>23416</v>
      </c>
      <c r="E49" s="327">
        <f t="shared" si="90"/>
        <v>46798</v>
      </c>
      <c r="F49" s="130">
        <f t="shared" si="90"/>
        <v>21445</v>
      </c>
      <c r="G49" s="132">
        <f t="shared" si="90"/>
        <v>21466</v>
      </c>
      <c r="H49" s="327">
        <f t="shared" si="90"/>
        <v>42911</v>
      </c>
      <c r="I49" s="133">
        <f t="shared" si="86"/>
        <v>-8.3059105089961065</v>
      </c>
      <c r="J49" s="3"/>
      <c r="L49" s="41" t="s">
        <v>38</v>
      </c>
      <c r="M49" s="45">
        <f t="shared" ref="M49:V49" si="91">+M46+M47+M48</f>
        <v>3359526</v>
      </c>
      <c r="N49" s="43">
        <f t="shared" si="91"/>
        <v>3450691</v>
      </c>
      <c r="O49" s="329">
        <f t="shared" si="91"/>
        <v>6810217</v>
      </c>
      <c r="P49" s="44">
        <f t="shared" si="91"/>
        <v>1769</v>
      </c>
      <c r="Q49" s="331">
        <f t="shared" si="91"/>
        <v>6811986</v>
      </c>
      <c r="R49" s="45">
        <f t="shared" si="91"/>
        <v>3197715</v>
      </c>
      <c r="S49" s="43">
        <f t="shared" si="91"/>
        <v>3282031</v>
      </c>
      <c r="T49" s="329">
        <f t="shared" si="91"/>
        <v>6479746</v>
      </c>
      <c r="U49" s="44">
        <f t="shared" si="91"/>
        <v>608</v>
      </c>
      <c r="V49" s="331">
        <f t="shared" si="91"/>
        <v>6480354</v>
      </c>
      <c r="W49" s="46">
        <f t="shared" si="50"/>
        <v>-4.8683599760774632</v>
      </c>
    </row>
    <row r="50" spans="1:23" ht="14.25" customHeight="1" thickTop="1" thickBot="1" x14ac:dyDescent="0.25">
      <c r="A50" s="6" t="str">
        <f t="shared" si="89"/>
        <v xml:space="preserve"> </v>
      </c>
      <c r="B50" s="129" t="s">
        <v>63</v>
      </c>
      <c r="C50" s="130">
        <f t="shared" ref="C50:H50" si="92">+C37+C41+C45+C49</f>
        <v>90826</v>
      </c>
      <c r="D50" s="132">
        <f t="shared" si="92"/>
        <v>90910</v>
      </c>
      <c r="E50" s="322">
        <f t="shared" si="92"/>
        <v>181736</v>
      </c>
      <c r="F50" s="130">
        <f t="shared" si="92"/>
        <v>86055</v>
      </c>
      <c r="G50" s="132">
        <f t="shared" si="92"/>
        <v>86175</v>
      </c>
      <c r="H50" s="322">
        <f t="shared" si="92"/>
        <v>172230</v>
      </c>
      <c r="I50" s="134">
        <f t="shared" si="86"/>
        <v>-5.2306642602456321</v>
      </c>
      <c r="J50" s="3"/>
      <c r="L50" s="41" t="s">
        <v>63</v>
      </c>
      <c r="M50" s="45">
        <f t="shared" ref="M50:V50" si="93">+M37+M41+M45+M49</f>
        <v>13306554</v>
      </c>
      <c r="N50" s="43">
        <f t="shared" si="93"/>
        <v>13256352</v>
      </c>
      <c r="O50" s="329">
        <f t="shared" si="93"/>
        <v>26562906</v>
      </c>
      <c r="P50" s="43">
        <f t="shared" si="93"/>
        <v>5025</v>
      </c>
      <c r="Q50" s="329">
        <f t="shared" si="93"/>
        <v>26567931</v>
      </c>
      <c r="R50" s="45">
        <f t="shared" si="93"/>
        <v>12772610</v>
      </c>
      <c r="S50" s="43">
        <f t="shared" si="93"/>
        <v>12718757</v>
      </c>
      <c r="T50" s="329">
        <f t="shared" si="93"/>
        <v>25491367</v>
      </c>
      <c r="U50" s="43">
        <f t="shared" si="93"/>
        <v>3505</v>
      </c>
      <c r="V50" s="329">
        <f t="shared" si="93"/>
        <v>25494872</v>
      </c>
      <c r="W50" s="46">
        <f t="shared" si="50"/>
        <v>-4.0389257259061733</v>
      </c>
    </row>
    <row r="51" spans="1:23" ht="14.25" thickTop="1" thickBot="1" x14ac:dyDescent="0.25">
      <c r="B51" s="141" t="s">
        <v>60</v>
      </c>
      <c r="C51" s="104"/>
      <c r="D51" s="104"/>
      <c r="E51" s="104"/>
      <c r="F51" s="104"/>
      <c r="G51" s="104"/>
      <c r="H51" s="104"/>
      <c r="I51" s="105"/>
      <c r="J51" s="3"/>
      <c r="L51" s="53" t="s">
        <v>60</v>
      </c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2"/>
    </row>
    <row r="52" spans="1:23" ht="13.5" thickTop="1" x14ac:dyDescent="0.2">
      <c r="B52" s="638" t="s">
        <v>27</v>
      </c>
      <c r="C52" s="639"/>
      <c r="D52" s="639"/>
      <c r="E52" s="639"/>
      <c r="F52" s="639"/>
      <c r="G52" s="639"/>
      <c r="H52" s="639"/>
      <c r="I52" s="640"/>
      <c r="J52" s="3"/>
      <c r="L52" s="641" t="s">
        <v>28</v>
      </c>
      <c r="M52" s="642"/>
      <c r="N52" s="642"/>
      <c r="O52" s="642"/>
      <c r="P52" s="642"/>
      <c r="Q52" s="642"/>
      <c r="R52" s="642"/>
      <c r="S52" s="642"/>
      <c r="T52" s="642"/>
      <c r="U52" s="642"/>
      <c r="V52" s="642"/>
      <c r="W52" s="643"/>
    </row>
    <row r="53" spans="1:23" ht="13.5" thickBot="1" x14ac:dyDescent="0.25">
      <c r="B53" s="644" t="s">
        <v>30</v>
      </c>
      <c r="C53" s="645"/>
      <c r="D53" s="645"/>
      <c r="E53" s="645"/>
      <c r="F53" s="645"/>
      <c r="G53" s="645"/>
      <c r="H53" s="645"/>
      <c r="I53" s="646"/>
      <c r="J53" s="3"/>
      <c r="L53" s="647" t="s">
        <v>50</v>
      </c>
      <c r="M53" s="648"/>
      <c r="N53" s="648"/>
      <c r="O53" s="648"/>
      <c r="P53" s="648"/>
      <c r="Q53" s="648"/>
      <c r="R53" s="648"/>
      <c r="S53" s="648"/>
      <c r="T53" s="648"/>
      <c r="U53" s="648"/>
      <c r="V53" s="648"/>
      <c r="W53" s="649"/>
    </row>
    <row r="54" spans="1:23" ht="14.25" thickTop="1" thickBot="1" x14ac:dyDescent="0.25">
      <c r="B54" s="103"/>
      <c r="C54" s="104"/>
      <c r="D54" s="104"/>
      <c r="E54" s="104"/>
      <c r="F54" s="104"/>
      <c r="G54" s="104"/>
      <c r="H54" s="104"/>
      <c r="I54" s="105"/>
      <c r="J54" s="3"/>
      <c r="L54" s="15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2"/>
    </row>
    <row r="55" spans="1:23" ht="14.25" thickTop="1" thickBot="1" x14ac:dyDescent="0.25">
      <c r="B55" s="106"/>
      <c r="C55" s="650" t="s">
        <v>64</v>
      </c>
      <c r="D55" s="651"/>
      <c r="E55" s="652"/>
      <c r="F55" s="650" t="s">
        <v>65</v>
      </c>
      <c r="G55" s="651"/>
      <c r="H55" s="652"/>
      <c r="I55" s="107" t="s">
        <v>2</v>
      </c>
      <c r="J55" s="3"/>
      <c r="L55" s="11"/>
      <c r="M55" s="653" t="s">
        <v>64</v>
      </c>
      <c r="N55" s="654"/>
      <c r="O55" s="654"/>
      <c r="P55" s="654"/>
      <c r="Q55" s="655"/>
      <c r="R55" s="653" t="s">
        <v>65</v>
      </c>
      <c r="S55" s="654"/>
      <c r="T55" s="654"/>
      <c r="U55" s="654"/>
      <c r="V55" s="655"/>
      <c r="W55" s="12" t="s">
        <v>2</v>
      </c>
    </row>
    <row r="56" spans="1:23" ht="13.5" thickTop="1" x14ac:dyDescent="0.2">
      <c r="B56" s="108" t="s">
        <v>3</v>
      </c>
      <c r="C56" s="109"/>
      <c r="D56" s="110"/>
      <c r="E56" s="111"/>
      <c r="F56" s="109"/>
      <c r="G56" s="110"/>
      <c r="H56" s="111"/>
      <c r="I56" s="112" t="s">
        <v>4</v>
      </c>
      <c r="J56" s="3"/>
      <c r="L56" s="13" t="s">
        <v>3</v>
      </c>
      <c r="M56" s="19"/>
      <c r="N56" s="15"/>
      <c r="O56" s="16"/>
      <c r="P56" s="17"/>
      <c r="Q56" s="20"/>
      <c r="R56" s="19"/>
      <c r="S56" s="15"/>
      <c r="T56" s="16"/>
      <c r="U56" s="17"/>
      <c r="V56" s="20"/>
      <c r="W56" s="21" t="s">
        <v>4</v>
      </c>
    </row>
    <row r="57" spans="1:23" ht="13.5" thickBot="1" x14ac:dyDescent="0.25">
      <c r="B57" s="113" t="s">
        <v>29</v>
      </c>
      <c r="C57" s="114" t="s">
        <v>5</v>
      </c>
      <c r="D57" s="115" t="s">
        <v>6</v>
      </c>
      <c r="E57" s="404" t="s">
        <v>7</v>
      </c>
      <c r="F57" s="114" t="s">
        <v>5</v>
      </c>
      <c r="G57" s="115" t="s">
        <v>6</v>
      </c>
      <c r="H57" s="116" t="s">
        <v>7</v>
      </c>
      <c r="I57" s="117"/>
      <c r="J57" s="3"/>
      <c r="L57" s="22"/>
      <c r="M57" s="27" t="s">
        <v>8</v>
      </c>
      <c r="N57" s="24" t="s">
        <v>9</v>
      </c>
      <c r="O57" s="25" t="s">
        <v>31</v>
      </c>
      <c r="P57" s="26" t="s">
        <v>32</v>
      </c>
      <c r="Q57" s="25" t="s">
        <v>7</v>
      </c>
      <c r="R57" s="27" t="s">
        <v>8</v>
      </c>
      <c r="S57" s="24" t="s">
        <v>9</v>
      </c>
      <c r="T57" s="25" t="s">
        <v>31</v>
      </c>
      <c r="U57" s="26" t="s">
        <v>32</v>
      </c>
      <c r="V57" s="25" t="s">
        <v>7</v>
      </c>
      <c r="W57" s="28"/>
    </row>
    <row r="58" spans="1:23" ht="5.25" customHeight="1" thickTop="1" x14ac:dyDescent="0.2">
      <c r="B58" s="108"/>
      <c r="C58" s="118"/>
      <c r="D58" s="119"/>
      <c r="E58" s="120"/>
      <c r="F58" s="118"/>
      <c r="G58" s="119"/>
      <c r="H58" s="120"/>
      <c r="I58" s="121"/>
      <c r="J58" s="3"/>
      <c r="L58" s="13"/>
      <c r="M58" s="33"/>
      <c r="N58" s="30"/>
      <c r="O58" s="31"/>
      <c r="P58" s="32"/>
      <c r="Q58" s="34"/>
      <c r="R58" s="33"/>
      <c r="S58" s="30"/>
      <c r="T58" s="31"/>
      <c r="U58" s="32"/>
      <c r="V58" s="34"/>
      <c r="W58" s="35"/>
    </row>
    <row r="59" spans="1:23" ht="14.25" customHeight="1" x14ac:dyDescent="0.2">
      <c r="A59" s="3" t="str">
        <f t="shared" si="0"/>
        <v xml:space="preserve"> </v>
      </c>
      <c r="B59" s="108" t="s">
        <v>13</v>
      </c>
      <c r="C59" s="122">
        <f t="shared" ref="C59:H61" si="94">+C9+C34</f>
        <v>12714</v>
      </c>
      <c r="D59" s="124">
        <f t="shared" si="94"/>
        <v>12717</v>
      </c>
      <c r="E59" s="321">
        <f t="shared" si="94"/>
        <v>25431</v>
      </c>
      <c r="F59" s="122">
        <f t="shared" si="94"/>
        <v>13913</v>
      </c>
      <c r="G59" s="124">
        <f t="shared" si="94"/>
        <v>13914</v>
      </c>
      <c r="H59" s="321">
        <f t="shared" si="94"/>
        <v>27827</v>
      </c>
      <c r="I59" s="125">
        <f t="shared" ref="I59:I70" si="95">IF(E59=0,0,((H59/E59)-1)*100)</f>
        <v>9.421572097046905</v>
      </c>
      <c r="J59" s="3"/>
      <c r="L59" s="13" t="s">
        <v>13</v>
      </c>
      <c r="M59" s="39">
        <f t="shared" ref="M59:N61" si="96">+M9+M34</f>
        <v>2072636</v>
      </c>
      <c r="N59" s="37">
        <f t="shared" si="96"/>
        <v>2012807</v>
      </c>
      <c r="O59" s="328">
        <f t="shared" ref="O59" si="97">SUM(M59:N59)</f>
        <v>4085443</v>
      </c>
      <c r="P59" s="38">
        <f>P9+P34</f>
        <v>1877</v>
      </c>
      <c r="Q59" s="330">
        <f>+O59+P59</f>
        <v>4087320</v>
      </c>
      <c r="R59" s="39">
        <f t="shared" ref="R59:S61" si="98">+R9+R34</f>
        <v>2240862</v>
      </c>
      <c r="S59" s="37">
        <f t="shared" si="98"/>
        <v>2183337</v>
      </c>
      <c r="T59" s="328">
        <f t="shared" ref="T59" si="99">SUM(R59:S59)</f>
        <v>4424199</v>
      </c>
      <c r="U59" s="38">
        <f>U9+U34</f>
        <v>4228</v>
      </c>
      <c r="V59" s="330">
        <f>+T59+U59</f>
        <v>4428427</v>
      </c>
      <c r="W59" s="40">
        <f t="shared" ref="W59:W75" si="100">IF(Q59=0,0,((V59/Q59)-1)*100)</f>
        <v>8.3454928902067849</v>
      </c>
    </row>
    <row r="60" spans="1:23" ht="14.25" customHeight="1" x14ac:dyDescent="0.2">
      <c r="A60" s="3" t="str">
        <f t="shared" si="0"/>
        <v xml:space="preserve"> </v>
      </c>
      <c r="B60" s="108" t="s">
        <v>14</v>
      </c>
      <c r="C60" s="122">
        <f t="shared" si="94"/>
        <v>11482</v>
      </c>
      <c r="D60" s="124">
        <f t="shared" si="94"/>
        <v>11487</v>
      </c>
      <c r="E60" s="321">
        <f t="shared" si="94"/>
        <v>22969</v>
      </c>
      <c r="F60" s="122">
        <f t="shared" si="94"/>
        <v>12503</v>
      </c>
      <c r="G60" s="124">
        <f t="shared" si="94"/>
        <v>12508</v>
      </c>
      <c r="H60" s="321">
        <f t="shared" si="94"/>
        <v>25011</v>
      </c>
      <c r="I60" s="125">
        <f t="shared" si="95"/>
        <v>8.890243371500727</v>
      </c>
      <c r="J60" s="3"/>
      <c r="L60" s="13" t="s">
        <v>14</v>
      </c>
      <c r="M60" s="39">
        <f t="shared" si="96"/>
        <v>1891863</v>
      </c>
      <c r="N60" s="37">
        <f t="shared" si="96"/>
        <v>1906458</v>
      </c>
      <c r="O60" s="328">
        <f>+O10+O35</f>
        <v>3798321</v>
      </c>
      <c r="P60" s="38">
        <f>+P10+P35</f>
        <v>3524</v>
      </c>
      <c r="Q60" s="330">
        <f>+O60+P60</f>
        <v>3801845</v>
      </c>
      <c r="R60" s="39">
        <f t="shared" si="98"/>
        <v>2033537</v>
      </c>
      <c r="S60" s="37">
        <f t="shared" si="98"/>
        <v>2054951</v>
      </c>
      <c r="T60" s="328">
        <f>+T10+T35</f>
        <v>4088488</v>
      </c>
      <c r="U60" s="38">
        <f>+U10+U35</f>
        <v>4421</v>
      </c>
      <c r="V60" s="330">
        <f>+T60+U60</f>
        <v>4092909</v>
      </c>
      <c r="W60" s="40">
        <f t="shared" si="100"/>
        <v>7.6558618249823462</v>
      </c>
    </row>
    <row r="61" spans="1:23" ht="14.25" customHeight="1" thickBot="1" x14ac:dyDescent="0.25">
      <c r="A61" s="3" t="str">
        <f>IF(ISERROR(F61/G61)," ",IF(F61/G61&gt;0.5,IF(F61/G61&lt;1.5," ","NOT OK"),"NOT OK"))</f>
        <v xml:space="preserve"> </v>
      </c>
      <c r="B61" s="108" t="s">
        <v>15</v>
      </c>
      <c r="C61" s="122">
        <f t="shared" si="94"/>
        <v>12875</v>
      </c>
      <c r="D61" s="124">
        <f t="shared" si="94"/>
        <v>12864</v>
      </c>
      <c r="E61" s="321">
        <f t="shared" si="94"/>
        <v>25739</v>
      </c>
      <c r="F61" s="122">
        <f t="shared" si="94"/>
        <v>13620</v>
      </c>
      <c r="G61" s="124">
        <f t="shared" si="94"/>
        <v>13622</v>
      </c>
      <c r="H61" s="321">
        <f t="shared" si="94"/>
        <v>27242</v>
      </c>
      <c r="I61" s="125">
        <f>IF(E61=0,0,((H61/E61)-1)*100)</f>
        <v>5.8393876995998184</v>
      </c>
      <c r="J61" s="3"/>
      <c r="L61" s="13" t="s">
        <v>15</v>
      </c>
      <c r="M61" s="39">
        <f t="shared" si="96"/>
        <v>2081720</v>
      </c>
      <c r="N61" s="37">
        <f t="shared" si="96"/>
        <v>2081520</v>
      </c>
      <c r="O61" s="181">
        <f>SUM(M61:N61)</f>
        <v>4163240</v>
      </c>
      <c r="P61" s="38">
        <f>P11+P36</f>
        <v>3195</v>
      </c>
      <c r="Q61" s="184">
        <f>+O61+P61</f>
        <v>4166435</v>
      </c>
      <c r="R61" s="39">
        <f t="shared" si="98"/>
        <v>2205117</v>
      </c>
      <c r="S61" s="37">
        <f t="shared" si="98"/>
        <v>2217389</v>
      </c>
      <c r="T61" s="181">
        <f>SUM(R61:S61)</f>
        <v>4422506</v>
      </c>
      <c r="U61" s="38">
        <f>U11+U36</f>
        <v>6777</v>
      </c>
      <c r="V61" s="184">
        <f>+T61+U61</f>
        <v>4429283</v>
      </c>
      <c r="W61" s="40">
        <f t="shared" si="100"/>
        <v>6.3087027638736748</v>
      </c>
    </row>
    <row r="62" spans="1:23" ht="14.25" customHeight="1" thickTop="1" thickBot="1" x14ac:dyDescent="0.25">
      <c r="A62" s="3" t="str">
        <f t="shared" si="0"/>
        <v xml:space="preserve"> </v>
      </c>
      <c r="B62" s="129" t="s">
        <v>61</v>
      </c>
      <c r="C62" s="130">
        <f t="shared" ref="C62:E62" si="101">+C59+C60+C61</f>
        <v>37071</v>
      </c>
      <c r="D62" s="132">
        <f t="shared" si="101"/>
        <v>37068</v>
      </c>
      <c r="E62" s="322">
        <f t="shared" si="101"/>
        <v>74139</v>
      </c>
      <c r="F62" s="130">
        <f t="shared" ref="F62:H62" si="102">+F59+F60+F61</f>
        <v>40036</v>
      </c>
      <c r="G62" s="132">
        <f t="shared" si="102"/>
        <v>40044</v>
      </c>
      <c r="H62" s="322">
        <f t="shared" si="102"/>
        <v>80080</v>
      </c>
      <c r="I62" s="134">
        <f>IF(E62=0,0,((H62/E62)-1)*100)</f>
        <v>8.0133263194809743</v>
      </c>
      <c r="J62" s="7"/>
      <c r="L62" s="41" t="s">
        <v>61</v>
      </c>
      <c r="M62" s="45">
        <f t="shared" ref="M62:Q62" si="103">+M59+M60+M61</f>
        <v>6046219</v>
      </c>
      <c r="N62" s="43">
        <f t="shared" si="103"/>
        <v>6000785</v>
      </c>
      <c r="O62" s="329">
        <f t="shared" si="103"/>
        <v>12047004</v>
      </c>
      <c r="P62" s="43">
        <f t="shared" si="103"/>
        <v>8596</v>
      </c>
      <c r="Q62" s="329">
        <f t="shared" si="103"/>
        <v>12055600</v>
      </c>
      <c r="R62" s="45">
        <f t="shared" ref="R62:U62" si="104">+R59+R60+R61</f>
        <v>6479516</v>
      </c>
      <c r="S62" s="43">
        <f t="shared" si="104"/>
        <v>6455677</v>
      </c>
      <c r="T62" s="329">
        <f t="shared" si="104"/>
        <v>12935193</v>
      </c>
      <c r="U62" s="43">
        <f t="shared" si="104"/>
        <v>15426</v>
      </c>
      <c r="V62" s="329">
        <f t="shared" ref="V62" si="105">+V59+V60+V61</f>
        <v>12950619</v>
      </c>
      <c r="W62" s="46">
        <f t="shared" si="100"/>
        <v>7.4240933673977327</v>
      </c>
    </row>
    <row r="63" spans="1:23" ht="14.25" customHeight="1" thickTop="1" x14ac:dyDescent="0.2">
      <c r="A63" s="3" t="str">
        <f t="shared" si="0"/>
        <v xml:space="preserve"> </v>
      </c>
      <c r="B63" s="108" t="s">
        <v>16</v>
      </c>
      <c r="C63" s="122">
        <f t="shared" ref="C63:H65" si="106">+C13+C38</f>
        <v>12661</v>
      </c>
      <c r="D63" s="124">
        <f t="shared" si="106"/>
        <v>12670</v>
      </c>
      <c r="E63" s="321">
        <f t="shared" si="106"/>
        <v>25331</v>
      </c>
      <c r="F63" s="122">
        <f t="shared" si="106"/>
        <v>13233</v>
      </c>
      <c r="G63" s="124">
        <f t="shared" si="106"/>
        <v>13232</v>
      </c>
      <c r="H63" s="321">
        <f t="shared" si="106"/>
        <v>26465</v>
      </c>
      <c r="I63" s="125">
        <f t="shared" si="95"/>
        <v>4.4767281196952391</v>
      </c>
      <c r="J63" s="3"/>
      <c r="L63" s="13" t="s">
        <v>16</v>
      </c>
      <c r="M63" s="39">
        <f t="shared" ref="M63:N65" si="107">+M13+M38</f>
        <v>2029814</v>
      </c>
      <c r="N63" s="37">
        <f t="shared" si="107"/>
        <v>2033083</v>
      </c>
      <c r="O63" s="181">
        <f t="shared" ref="O63" si="108">SUM(M63:N63)</f>
        <v>4062897</v>
      </c>
      <c r="P63" s="38">
        <f>P13+P38</f>
        <v>2506</v>
      </c>
      <c r="Q63" s="184">
        <f>+O63+P63</f>
        <v>4065403</v>
      </c>
      <c r="R63" s="39">
        <f t="shared" ref="R63:S65" si="109">+R13+R38</f>
        <v>2120275</v>
      </c>
      <c r="S63" s="37">
        <f t="shared" si="109"/>
        <v>2101803</v>
      </c>
      <c r="T63" s="181">
        <f t="shared" ref="T63" si="110">SUM(R63:S63)</f>
        <v>4222078</v>
      </c>
      <c r="U63" s="38">
        <f>U13+U38</f>
        <v>4122</v>
      </c>
      <c r="V63" s="184">
        <f>+T63+U63</f>
        <v>4226200</v>
      </c>
      <c r="W63" s="40">
        <f t="shared" si="100"/>
        <v>3.9552536366013413</v>
      </c>
    </row>
    <row r="64" spans="1:23" ht="14.25" customHeight="1" x14ac:dyDescent="0.2">
      <c r="A64" s="3" t="str">
        <f>IF(ISERROR(F64/G64)," ",IF(F64/G64&gt;0.5,IF(F64/G64&lt;1.5," ","NOT OK"),"NOT OK"))</f>
        <v xml:space="preserve"> </v>
      </c>
      <c r="B64" s="108" t="s">
        <v>17</v>
      </c>
      <c r="C64" s="122">
        <f t="shared" si="106"/>
        <v>12975</v>
      </c>
      <c r="D64" s="124">
        <f t="shared" si="106"/>
        <v>12971</v>
      </c>
      <c r="E64" s="169">
        <f t="shared" si="106"/>
        <v>25946</v>
      </c>
      <c r="F64" s="122">
        <f t="shared" si="106"/>
        <v>13230</v>
      </c>
      <c r="G64" s="124">
        <f t="shared" si="106"/>
        <v>13235</v>
      </c>
      <c r="H64" s="169">
        <f t="shared" si="106"/>
        <v>26465</v>
      </c>
      <c r="I64" s="125">
        <f>IF(E64=0,0,((H64/E64)-1)*100)</f>
        <v>2.000308332690981</v>
      </c>
      <c r="J64" s="3"/>
      <c r="L64" s="13" t="s">
        <v>17</v>
      </c>
      <c r="M64" s="39">
        <f t="shared" si="107"/>
        <v>1988392</v>
      </c>
      <c r="N64" s="37">
        <f t="shared" si="107"/>
        <v>1996678</v>
      </c>
      <c r="O64" s="181">
        <f>SUM(M64:N64)</f>
        <v>3985070</v>
      </c>
      <c r="P64" s="38">
        <f>P14+P39</f>
        <v>2493</v>
      </c>
      <c r="Q64" s="184">
        <f>+O64+P64</f>
        <v>3987563</v>
      </c>
      <c r="R64" s="39">
        <f t="shared" si="109"/>
        <v>2001562</v>
      </c>
      <c r="S64" s="37">
        <f t="shared" si="109"/>
        <v>2022203</v>
      </c>
      <c r="T64" s="181">
        <f>SUM(R64:S64)</f>
        <v>4023765</v>
      </c>
      <c r="U64" s="38">
        <f>U14+U39</f>
        <v>3770</v>
      </c>
      <c r="V64" s="184">
        <f>+T64+U64</f>
        <v>4027535</v>
      </c>
      <c r="W64" s="40">
        <f t="shared" si="100"/>
        <v>1.0024167643244652</v>
      </c>
    </row>
    <row r="65" spans="1:23" ht="14.25" customHeight="1" thickBot="1" x14ac:dyDescent="0.25">
      <c r="A65" s="3" t="str">
        <f t="shared" ref="A65:A70" si="111">IF(ISERROR(F65/G65)," ",IF(F65/G65&gt;0.5,IF(F65/G65&lt;1.5," ","NOT OK"),"NOT OK"))</f>
        <v xml:space="preserve"> </v>
      </c>
      <c r="B65" s="108" t="s">
        <v>18</v>
      </c>
      <c r="C65" s="122">
        <f t="shared" si="106"/>
        <v>12539</v>
      </c>
      <c r="D65" s="124">
        <f t="shared" si="106"/>
        <v>12536</v>
      </c>
      <c r="E65" s="169">
        <f t="shared" si="106"/>
        <v>25075</v>
      </c>
      <c r="F65" s="122">
        <f t="shared" si="106"/>
        <v>12934</v>
      </c>
      <c r="G65" s="124">
        <f t="shared" si="106"/>
        <v>12930</v>
      </c>
      <c r="H65" s="169">
        <f t="shared" si="106"/>
        <v>25864</v>
      </c>
      <c r="I65" s="125">
        <f t="shared" si="95"/>
        <v>3.1465603190428793</v>
      </c>
      <c r="J65" s="3"/>
      <c r="L65" s="13" t="s">
        <v>18</v>
      </c>
      <c r="M65" s="39">
        <f t="shared" si="107"/>
        <v>1904555</v>
      </c>
      <c r="N65" s="37">
        <f t="shared" si="107"/>
        <v>1902033</v>
      </c>
      <c r="O65" s="181">
        <f t="shared" ref="O65" si="112">SUM(M65:N65)</f>
        <v>3806588</v>
      </c>
      <c r="P65" s="38">
        <f>P15+P40</f>
        <v>3085</v>
      </c>
      <c r="Q65" s="181">
        <f>+O65+P65</f>
        <v>3809673</v>
      </c>
      <c r="R65" s="39">
        <f t="shared" si="109"/>
        <v>1958350</v>
      </c>
      <c r="S65" s="37">
        <f t="shared" si="109"/>
        <v>1956909</v>
      </c>
      <c r="T65" s="181">
        <f t="shared" ref="T65" si="113">SUM(R65:S65)</f>
        <v>3915259</v>
      </c>
      <c r="U65" s="38">
        <f>U15+U40</f>
        <v>2527</v>
      </c>
      <c r="V65" s="181">
        <f>+T65+U65</f>
        <v>3917786</v>
      </c>
      <c r="W65" s="40">
        <f t="shared" si="100"/>
        <v>2.8378551124991658</v>
      </c>
    </row>
    <row r="66" spans="1:23" ht="14.25" customHeight="1" thickTop="1" thickBot="1" x14ac:dyDescent="0.25">
      <c r="A66" s="9" t="str">
        <f t="shared" si="111"/>
        <v xml:space="preserve"> </v>
      </c>
      <c r="B66" s="136" t="s">
        <v>19</v>
      </c>
      <c r="C66" s="130">
        <f t="shared" ref="C66:E66" si="114">+C63+C64+C65</f>
        <v>38175</v>
      </c>
      <c r="D66" s="138">
        <f t="shared" si="114"/>
        <v>38177</v>
      </c>
      <c r="E66" s="171">
        <f t="shared" si="114"/>
        <v>76352</v>
      </c>
      <c r="F66" s="130">
        <f t="shared" ref="F66" si="115">+F63+F64+F65</f>
        <v>39397</v>
      </c>
      <c r="G66" s="138">
        <f t="shared" ref="G66" si="116">+G63+G64+G65</f>
        <v>39397</v>
      </c>
      <c r="H66" s="171">
        <f t="shared" ref="H66" si="117">+H63+H64+H65</f>
        <v>78794</v>
      </c>
      <c r="I66" s="133">
        <f t="shared" si="95"/>
        <v>3.1983445096395613</v>
      </c>
      <c r="J66" s="9"/>
      <c r="K66" s="10"/>
      <c r="L66" s="47" t="s">
        <v>19</v>
      </c>
      <c r="M66" s="48">
        <f t="shared" ref="M66:Q66" si="118">+M63+M64+M65</f>
        <v>5922761</v>
      </c>
      <c r="N66" s="49">
        <f t="shared" si="118"/>
        <v>5931794</v>
      </c>
      <c r="O66" s="183">
        <f t="shared" si="118"/>
        <v>11854555</v>
      </c>
      <c r="P66" s="203">
        <f t="shared" si="118"/>
        <v>8084</v>
      </c>
      <c r="Q66" s="183">
        <f t="shared" si="118"/>
        <v>11862639</v>
      </c>
      <c r="R66" s="48">
        <f t="shared" ref="R66:U66" si="119">+R63+R64+R65</f>
        <v>6080187</v>
      </c>
      <c r="S66" s="49">
        <f t="shared" si="119"/>
        <v>6080915</v>
      </c>
      <c r="T66" s="183">
        <f t="shared" si="119"/>
        <v>12161102</v>
      </c>
      <c r="U66" s="203">
        <f t="shared" si="119"/>
        <v>10419</v>
      </c>
      <c r="V66" s="183">
        <f t="shared" ref="V66" si="120">+V63+V64+V65</f>
        <v>12171521</v>
      </c>
      <c r="W66" s="50">
        <f t="shared" si="100"/>
        <v>2.6038219657531503</v>
      </c>
    </row>
    <row r="67" spans="1:23" ht="14.25" customHeight="1" thickTop="1" x14ac:dyDescent="0.2">
      <c r="A67" s="3" t="str">
        <f t="shared" si="111"/>
        <v xml:space="preserve"> </v>
      </c>
      <c r="B67" s="108" t="s">
        <v>21</v>
      </c>
      <c r="C67" s="122">
        <f t="shared" ref="C67:H69" si="121">+C17+C42</f>
        <v>12898</v>
      </c>
      <c r="D67" s="124">
        <f t="shared" si="121"/>
        <v>12901</v>
      </c>
      <c r="E67" s="172">
        <f t="shared" si="121"/>
        <v>25799</v>
      </c>
      <c r="F67" s="122">
        <f t="shared" si="121"/>
        <v>13388</v>
      </c>
      <c r="G67" s="124">
        <f t="shared" si="121"/>
        <v>13394</v>
      </c>
      <c r="H67" s="172">
        <f t="shared" si="121"/>
        <v>26782</v>
      </c>
      <c r="I67" s="125">
        <f t="shared" si="95"/>
        <v>3.8102252025272287</v>
      </c>
      <c r="J67" s="3"/>
      <c r="L67" s="13" t="s">
        <v>21</v>
      </c>
      <c r="M67" s="39">
        <f t="shared" ref="M67:N69" si="122">+M17+M42</f>
        <v>1966476</v>
      </c>
      <c r="N67" s="37">
        <f t="shared" si="122"/>
        <v>1987429</v>
      </c>
      <c r="O67" s="181">
        <f t="shared" ref="O67:O69" si="123">SUM(M67:N67)</f>
        <v>3953905</v>
      </c>
      <c r="P67" s="38">
        <f>P17+P42</f>
        <v>3179</v>
      </c>
      <c r="Q67" s="181">
        <f>+O67+P67</f>
        <v>3957084</v>
      </c>
      <c r="R67" s="39">
        <f t="shared" ref="R67:S69" si="124">+R17+R42</f>
        <v>2061810</v>
      </c>
      <c r="S67" s="37">
        <f t="shared" si="124"/>
        <v>2072843</v>
      </c>
      <c r="T67" s="181">
        <f t="shared" ref="T67:T69" si="125">SUM(R67:S67)</f>
        <v>4134653</v>
      </c>
      <c r="U67" s="38">
        <f>U17+U42</f>
        <v>2438</v>
      </c>
      <c r="V67" s="181">
        <f>+T67+U67</f>
        <v>4137091</v>
      </c>
      <c r="W67" s="40">
        <f t="shared" si="100"/>
        <v>4.5489810173349854</v>
      </c>
    </row>
    <row r="68" spans="1:23" ht="14.25" customHeight="1" x14ac:dyDescent="0.2">
      <c r="A68" s="3" t="str">
        <f t="shared" si="111"/>
        <v xml:space="preserve"> </v>
      </c>
      <c r="B68" s="108" t="s">
        <v>22</v>
      </c>
      <c r="C68" s="122">
        <f t="shared" si="121"/>
        <v>12827</v>
      </c>
      <c r="D68" s="124">
        <f t="shared" si="121"/>
        <v>12831</v>
      </c>
      <c r="E68" s="163">
        <f t="shared" si="121"/>
        <v>25658</v>
      </c>
      <c r="F68" s="122">
        <f t="shared" si="121"/>
        <v>13725</v>
      </c>
      <c r="G68" s="124">
        <f t="shared" si="121"/>
        <v>13709</v>
      </c>
      <c r="H68" s="163">
        <f t="shared" si="121"/>
        <v>27434</v>
      </c>
      <c r="I68" s="125">
        <f t="shared" si="95"/>
        <v>6.92181775664511</v>
      </c>
      <c r="J68" s="3"/>
      <c r="L68" s="13" t="s">
        <v>22</v>
      </c>
      <c r="M68" s="39">
        <f t="shared" si="122"/>
        <v>1989782</v>
      </c>
      <c r="N68" s="37">
        <f t="shared" si="122"/>
        <v>1962649</v>
      </c>
      <c r="O68" s="181">
        <f t="shared" si="123"/>
        <v>3952431</v>
      </c>
      <c r="P68" s="38">
        <f>P18+P43</f>
        <v>4702</v>
      </c>
      <c r="Q68" s="181">
        <f>+O68+P68</f>
        <v>3957133</v>
      </c>
      <c r="R68" s="39">
        <f t="shared" si="124"/>
        <v>2150671</v>
      </c>
      <c r="S68" s="37">
        <f t="shared" si="124"/>
        <v>2137726</v>
      </c>
      <c r="T68" s="181">
        <f t="shared" si="125"/>
        <v>4288397</v>
      </c>
      <c r="U68" s="38">
        <f>U18+U43</f>
        <v>4310</v>
      </c>
      <c r="V68" s="181">
        <f>+T68+U68</f>
        <v>4292707</v>
      </c>
      <c r="W68" s="40">
        <f t="shared" si="100"/>
        <v>8.4802305103214959</v>
      </c>
    </row>
    <row r="69" spans="1:23" ht="14.25" customHeight="1" thickBot="1" x14ac:dyDescent="0.25">
      <c r="A69" s="3" t="str">
        <f t="shared" si="111"/>
        <v xml:space="preserve"> </v>
      </c>
      <c r="B69" s="108" t="s">
        <v>23</v>
      </c>
      <c r="C69" s="122">
        <f t="shared" si="121"/>
        <v>12014</v>
      </c>
      <c r="D69" s="139">
        <f t="shared" si="121"/>
        <v>12013</v>
      </c>
      <c r="E69" s="167">
        <f t="shared" si="121"/>
        <v>24027</v>
      </c>
      <c r="F69" s="122">
        <f t="shared" si="121"/>
        <v>12907</v>
      </c>
      <c r="G69" s="139">
        <f t="shared" si="121"/>
        <v>12923</v>
      </c>
      <c r="H69" s="167">
        <f t="shared" si="121"/>
        <v>25830</v>
      </c>
      <c r="I69" s="140">
        <f t="shared" si="95"/>
        <v>7.5040579348233161</v>
      </c>
      <c r="J69" s="3"/>
      <c r="L69" s="13" t="s">
        <v>23</v>
      </c>
      <c r="M69" s="39">
        <f t="shared" si="122"/>
        <v>1756347</v>
      </c>
      <c r="N69" s="37">
        <f t="shared" si="122"/>
        <v>1775246</v>
      </c>
      <c r="O69" s="181">
        <f t="shared" si="123"/>
        <v>3531593</v>
      </c>
      <c r="P69" s="38">
        <f>P19+P44</f>
        <v>4549</v>
      </c>
      <c r="Q69" s="184">
        <f>+O69+P69</f>
        <v>3536142</v>
      </c>
      <c r="R69" s="39">
        <f t="shared" si="124"/>
        <v>1920711</v>
      </c>
      <c r="S69" s="37">
        <f t="shared" si="124"/>
        <v>1952393</v>
      </c>
      <c r="T69" s="181">
        <f t="shared" si="125"/>
        <v>3873104</v>
      </c>
      <c r="U69" s="38">
        <f>U19+U44</f>
        <v>3568</v>
      </c>
      <c r="V69" s="184">
        <f>+T69+U69</f>
        <v>3876672</v>
      </c>
      <c r="W69" s="40">
        <f t="shared" si="100"/>
        <v>9.6299865785932859</v>
      </c>
    </row>
    <row r="70" spans="1:23" ht="14.25" customHeight="1" thickTop="1" thickBot="1" x14ac:dyDescent="0.25">
      <c r="A70" s="3" t="str">
        <f t="shared" si="111"/>
        <v xml:space="preserve"> </v>
      </c>
      <c r="B70" s="129" t="s">
        <v>24</v>
      </c>
      <c r="C70" s="130">
        <f t="shared" ref="C70:E70" si="126">+C67+C68+C69</f>
        <v>37739</v>
      </c>
      <c r="D70" s="132">
        <f t="shared" si="126"/>
        <v>37745</v>
      </c>
      <c r="E70" s="173">
        <f t="shared" si="126"/>
        <v>75484</v>
      </c>
      <c r="F70" s="130">
        <f t="shared" ref="F70:H70" si="127">+F67+F68+F69</f>
        <v>40020</v>
      </c>
      <c r="G70" s="132">
        <f t="shared" si="127"/>
        <v>40026</v>
      </c>
      <c r="H70" s="173">
        <f t="shared" si="127"/>
        <v>80046</v>
      </c>
      <c r="I70" s="133">
        <f t="shared" si="95"/>
        <v>6.0436648826241335</v>
      </c>
      <c r="J70" s="3"/>
      <c r="L70" s="41" t="s">
        <v>24</v>
      </c>
      <c r="M70" s="45">
        <f t="shared" ref="M70:Q70" si="128">+M67+M68+M69</f>
        <v>5712605</v>
      </c>
      <c r="N70" s="43">
        <f t="shared" si="128"/>
        <v>5725324</v>
      </c>
      <c r="O70" s="182">
        <f t="shared" si="128"/>
        <v>11437929</v>
      </c>
      <c r="P70" s="44">
        <f t="shared" si="128"/>
        <v>12430</v>
      </c>
      <c r="Q70" s="185">
        <f t="shared" si="128"/>
        <v>11450359</v>
      </c>
      <c r="R70" s="45">
        <f t="shared" ref="R70:U70" si="129">+R67+R68+R69</f>
        <v>6133192</v>
      </c>
      <c r="S70" s="43">
        <f t="shared" si="129"/>
        <v>6162962</v>
      </c>
      <c r="T70" s="182">
        <f t="shared" si="129"/>
        <v>12296154</v>
      </c>
      <c r="U70" s="44">
        <f t="shared" si="129"/>
        <v>10316</v>
      </c>
      <c r="V70" s="185">
        <f t="shared" ref="V70" si="130">+V67+V68+V69</f>
        <v>12306470</v>
      </c>
      <c r="W70" s="46">
        <f t="shared" si="100"/>
        <v>7.4767175422185472</v>
      </c>
    </row>
    <row r="71" spans="1:23" ht="14.25" customHeight="1" thickTop="1" x14ac:dyDescent="0.2">
      <c r="A71" s="3" t="str">
        <f t="shared" ref="A71" si="131">IF(ISERROR(F71/G71)," ",IF(F71/G71&gt;0.5,IF(F71/G71&lt;1.5," ","NOT OK"),"NOT OK"))</f>
        <v xml:space="preserve"> </v>
      </c>
      <c r="B71" s="108" t="s">
        <v>10</v>
      </c>
      <c r="C71" s="122">
        <f t="shared" ref="C71:H73" si="132">+C21+C46</f>
        <v>13094</v>
      </c>
      <c r="D71" s="124">
        <f t="shared" si="132"/>
        <v>13094</v>
      </c>
      <c r="E71" s="321">
        <f t="shared" si="132"/>
        <v>26188</v>
      </c>
      <c r="F71" s="122">
        <f t="shared" si="132"/>
        <v>13777</v>
      </c>
      <c r="G71" s="124">
        <f t="shared" si="132"/>
        <v>13768</v>
      </c>
      <c r="H71" s="321">
        <f t="shared" si="132"/>
        <v>27545</v>
      </c>
      <c r="I71" s="125">
        <f t="shared" ref="I71" si="133">IF(E71=0,0,((H71/E71)-1)*100)</f>
        <v>5.181762639376819</v>
      </c>
      <c r="J71" s="3"/>
      <c r="K71" s="6"/>
      <c r="L71" s="13" t="s">
        <v>10</v>
      </c>
      <c r="M71" s="39">
        <f t="shared" ref="M71:N73" si="134">+M21+M46</f>
        <v>1973864</v>
      </c>
      <c r="N71" s="37">
        <f t="shared" si="134"/>
        <v>2005520</v>
      </c>
      <c r="O71" s="181">
        <f>SUM(M71:N71)</f>
        <v>3979384</v>
      </c>
      <c r="P71" s="38">
        <f>P21+P46</f>
        <v>3199</v>
      </c>
      <c r="Q71" s="330">
        <f>+O71+P71</f>
        <v>3982583</v>
      </c>
      <c r="R71" s="39">
        <f t="shared" ref="R71:S73" si="135">+R21+R46</f>
        <v>2153969</v>
      </c>
      <c r="S71" s="37">
        <f t="shared" si="135"/>
        <v>2191079</v>
      </c>
      <c r="T71" s="181">
        <f>SUM(R71:S71)</f>
        <v>4345048</v>
      </c>
      <c r="U71" s="38">
        <f>U21+U46</f>
        <v>2576</v>
      </c>
      <c r="V71" s="330">
        <f>+T71+U71</f>
        <v>4347624</v>
      </c>
      <c r="W71" s="40">
        <f t="shared" si="100"/>
        <v>9.1659357758520077</v>
      </c>
    </row>
    <row r="72" spans="1:23" ht="14.25" customHeight="1" x14ac:dyDescent="0.2">
      <c r="A72" s="3" t="str">
        <f>IF(ISERROR(F72/G72)," ",IF(F72/G72&gt;0.5,IF(F72/G72&lt;1.5," ","NOT OK"),"NOT OK"))</f>
        <v xml:space="preserve"> </v>
      </c>
      <c r="B72" s="108" t="s">
        <v>11</v>
      </c>
      <c r="C72" s="122">
        <f t="shared" si="132"/>
        <v>12842</v>
      </c>
      <c r="D72" s="124">
        <f t="shared" si="132"/>
        <v>12842</v>
      </c>
      <c r="E72" s="321">
        <f t="shared" si="132"/>
        <v>25684</v>
      </c>
      <c r="F72" s="122">
        <f t="shared" si="132"/>
        <v>13044</v>
      </c>
      <c r="G72" s="124">
        <f t="shared" si="132"/>
        <v>13046</v>
      </c>
      <c r="H72" s="321">
        <f t="shared" si="132"/>
        <v>26090</v>
      </c>
      <c r="I72" s="125">
        <f>IF(E72=0,0,((H72/E72)-1)*100)</f>
        <v>1.580750661890673</v>
      </c>
      <c r="J72" s="3"/>
      <c r="K72" s="6"/>
      <c r="L72" s="13" t="s">
        <v>11</v>
      </c>
      <c r="M72" s="39">
        <f t="shared" si="134"/>
        <v>1961600</v>
      </c>
      <c r="N72" s="37">
        <f t="shared" si="134"/>
        <v>1959566</v>
      </c>
      <c r="O72" s="328">
        <f>SUM(M72:N72)</f>
        <v>3921166</v>
      </c>
      <c r="P72" s="38">
        <f>P22+P47</f>
        <v>3810</v>
      </c>
      <c r="Q72" s="330">
        <f>+O72+P72</f>
        <v>3924976</v>
      </c>
      <c r="R72" s="39">
        <f t="shared" si="135"/>
        <v>2100214</v>
      </c>
      <c r="S72" s="37">
        <f t="shared" si="135"/>
        <v>2102437</v>
      </c>
      <c r="T72" s="328">
        <f>SUM(R72:S72)</f>
        <v>4202651</v>
      </c>
      <c r="U72" s="38">
        <f>U22+U47</f>
        <v>3098</v>
      </c>
      <c r="V72" s="330">
        <f>+T72+U72</f>
        <v>4205749</v>
      </c>
      <c r="W72" s="40">
        <f>IF(Q72=0,0,((V72/Q72)-1)*100)</f>
        <v>7.1534959704212309</v>
      </c>
    </row>
    <row r="73" spans="1:23" ht="14.25" customHeight="1" thickBot="1" x14ac:dyDescent="0.25">
      <c r="A73" s="3" t="str">
        <f>IF(ISERROR(F73/G73)," ",IF(F73/G73&gt;0.5,IF(F73/G73&lt;1.5," ","NOT OK"),"NOT OK"))</f>
        <v xml:space="preserve"> </v>
      </c>
      <c r="B73" s="113" t="s">
        <v>12</v>
      </c>
      <c r="C73" s="126">
        <f t="shared" si="132"/>
        <v>13789</v>
      </c>
      <c r="D73" s="128">
        <f t="shared" si="132"/>
        <v>13791</v>
      </c>
      <c r="E73" s="321">
        <f t="shared" si="132"/>
        <v>27580</v>
      </c>
      <c r="F73" s="126">
        <f t="shared" si="132"/>
        <v>13768</v>
      </c>
      <c r="G73" s="128">
        <f t="shared" si="132"/>
        <v>13763</v>
      </c>
      <c r="H73" s="321">
        <f t="shared" si="132"/>
        <v>27531</v>
      </c>
      <c r="I73" s="125">
        <f>IF(E73=0,0,((H73/E73)-1)*100)</f>
        <v>-0.17766497461928488</v>
      </c>
      <c r="J73" s="3"/>
      <c r="K73" s="6"/>
      <c r="L73" s="22" t="s">
        <v>12</v>
      </c>
      <c r="M73" s="39">
        <f t="shared" si="134"/>
        <v>2133648</v>
      </c>
      <c r="N73" s="37">
        <f t="shared" si="134"/>
        <v>2204698</v>
      </c>
      <c r="O73" s="328">
        <f t="shared" ref="O73" si="136">SUM(M73:N73)</f>
        <v>4338346</v>
      </c>
      <c r="P73" s="38">
        <f>P23+P48</f>
        <v>7707</v>
      </c>
      <c r="Q73" s="330">
        <f>+O73+P73</f>
        <v>4346053</v>
      </c>
      <c r="R73" s="39">
        <f t="shared" si="135"/>
        <v>2206432</v>
      </c>
      <c r="S73" s="37">
        <f t="shared" si="135"/>
        <v>2271736</v>
      </c>
      <c r="T73" s="328">
        <f t="shared" ref="T73" si="137">SUM(R73:S73)</f>
        <v>4478168</v>
      </c>
      <c r="U73" s="38">
        <f>U23+U48</f>
        <v>4139</v>
      </c>
      <c r="V73" s="330">
        <f>+T73+U73</f>
        <v>4482307</v>
      </c>
      <c r="W73" s="40">
        <f t="shared" si="100"/>
        <v>3.135120533504776</v>
      </c>
    </row>
    <row r="74" spans="1:23" ht="14.25" customHeight="1" thickTop="1" thickBot="1" x14ac:dyDescent="0.25">
      <c r="A74" s="3" t="str">
        <f t="shared" ref="A74:A75" si="138">IF(ISERROR(F74/G74)," ",IF(F74/G74&gt;0.5,IF(F74/G74&lt;1.5," ","NOT OK"),"NOT OK"))</f>
        <v xml:space="preserve"> </v>
      </c>
      <c r="B74" s="129" t="s">
        <v>38</v>
      </c>
      <c r="C74" s="130">
        <f t="shared" ref="C74:H74" si="139">+C71+C72+C73</f>
        <v>39725</v>
      </c>
      <c r="D74" s="132">
        <f t="shared" si="139"/>
        <v>39727</v>
      </c>
      <c r="E74" s="327">
        <f t="shared" si="139"/>
        <v>79452</v>
      </c>
      <c r="F74" s="130">
        <f t="shared" si="139"/>
        <v>40589</v>
      </c>
      <c r="G74" s="132">
        <f t="shared" si="139"/>
        <v>40577</v>
      </c>
      <c r="H74" s="327">
        <f t="shared" si="139"/>
        <v>81166</v>
      </c>
      <c r="I74" s="133">
        <f t="shared" ref="I74" si="140">IF(E74=0,0,((H74/E74)-1)*100)</f>
        <v>2.1572773498464537</v>
      </c>
      <c r="J74" s="3"/>
      <c r="L74" s="41" t="s">
        <v>38</v>
      </c>
      <c r="M74" s="45">
        <f t="shared" ref="M74:V74" si="141">+M71+M72+M73</f>
        <v>6069112</v>
      </c>
      <c r="N74" s="43">
        <f t="shared" si="141"/>
        <v>6169784</v>
      </c>
      <c r="O74" s="329">
        <f t="shared" si="141"/>
        <v>12238896</v>
      </c>
      <c r="P74" s="44">
        <f t="shared" si="141"/>
        <v>14716</v>
      </c>
      <c r="Q74" s="331">
        <f t="shared" si="141"/>
        <v>12253612</v>
      </c>
      <c r="R74" s="45">
        <f t="shared" si="141"/>
        <v>6460615</v>
      </c>
      <c r="S74" s="43">
        <f t="shared" si="141"/>
        <v>6565252</v>
      </c>
      <c r="T74" s="329">
        <f t="shared" si="141"/>
        <v>13025867</v>
      </c>
      <c r="U74" s="44">
        <f t="shared" si="141"/>
        <v>9813</v>
      </c>
      <c r="V74" s="331">
        <f t="shared" si="141"/>
        <v>13035680</v>
      </c>
      <c r="W74" s="46">
        <f t="shared" si="100"/>
        <v>6.3823466909185722</v>
      </c>
    </row>
    <row r="75" spans="1:23" ht="14.25" customHeight="1" thickTop="1" thickBot="1" x14ac:dyDescent="0.25">
      <c r="A75" s="6" t="str">
        <f t="shared" si="138"/>
        <v xml:space="preserve"> </v>
      </c>
      <c r="B75" s="129" t="s">
        <v>63</v>
      </c>
      <c r="C75" s="130">
        <f t="shared" ref="C75:H75" si="142">+C62+C66+C70+C74</f>
        <v>152710</v>
      </c>
      <c r="D75" s="132">
        <f t="shared" si="142"/>
        <v>152717</v>
      </c>
      <c r="E75" s="322">
        <f t="shared" si="142"/>
        <v>305427</v>
      </c>
      <c r="F75" s="130">
        <f t="shared" si="142"/>
        <v>160042</v>
      </c>
      <c r="G75" s="132">
        <f t="shared" si="142"/>
        <v>160044</v>
      </c>
      <c r="H75" s="322">
        <f t="shared" si="142"/>
        <v>320086</v>
      </c>
      <c r="I75" s="134">
        <f>IF(E75=0,0,((H75/E75)-1)*100)</f>
        <v>4.7995101939252161</v>
      </c>
      <c r="J75" s="3"/>
      <c r="L75" s="41" t="s">
        <v>63</v>
      </c>
      <c r="M75" s="45">
        <f t="shared" ref="M75:V75" si="143">+M62+M66+M70+M74</f>
        <v>23750697</v>
      </c>
      <c r="N75" s="43">
        <f t="shared" si="143"/>
        <v>23827687</v>
      </c>
      <c r="O75" s="329">
        <f t="shared" si="143"/>
        <v>47578384</v>
      </c>
      <c r="P75" s="43">
        <f t="shared" si="143"/>
        <v>43826</v>
      </c>
      <c r="Q75" s="329">
        <f t="shared" si="143"/>
        <v>47622210</v>
      </c>
      <c r="R75" s="45">
        <f t="shared" si="143"/>
        <v>25153510</v>
      </c>
      <c r="S75" s="43">
        <f t="shared" si="143"/>
        <v>25264806</v>
      </c>
      <c r="T75" s="329">
        <f t="shared" si="143"/>
        <v>50418316</v>
      </c>
      <c r="U75" s="43">
        <f t="shared" si="143"/>
        <v>45974</v>
      </c>
      <c r="V75" s="329">
        <f t="shared" si="143"/>
        <v>50464290</v>
      </c>
      <c r="W75" s="46">
        <f t="shared" si="100"/>
        <v>5.9679716670016036</v>
      </c>
    </row>
    <row r="76" spans="1:23" ht="14.25" thickTop="1" thickBot="1" x14ac:dyDescent="0.25">
      <c r="B76" s="141" t="s">
        <v>60</v>
      </c>
      <c r="C76" s="104"/>
      <c r="D76" s="104"/>
      <c r="E76" s="104"/>
      <c r="F76" s="104"/>
      <c r="G76" s="104"/>
      <c r="H76" s="104"/>
      <c r="I76" s="105"/>
      <c r="J76" s="3"/>
      <c r="L76" s="53" t="s">
        <v>60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2"/>
    </row>
    <row r="77" spans="1:23" ht="13.5" thickTop="1" x14ac:dyDescent="0.2">
      <c r="L77" s="635" t="s">
        <v>33</v>
      </c>
      <c r="M77" s="636"/>
      <c r="N77" s="636"/>
      <c r="O77" s="636"/>
      <c r="P77" s="636"/>
      <c r="Q77" s="636"/>
      <c r="R77" s="636"/>
      <c r="S77" s="636"/>
      <c r="T77" s="636"/>
      <c r="U77" s="636"/>
      <c r="V77" s="636"/>
      <c r="W77" s="637"/>
    </row>
    <row r="78" spans="1:23" ht="13.5" thickBot="1" x14ac:dyDescent="0.25">
      <c r="L78" s="630" t="s">
        <v>43</v>
      </c>
      <c r="M78" s="631"/>
      <c r="N78" s="631"/>
      <c r="O78" s="631"/>
      <c r="P78" s="631"/>
      <c r="Q78" s="631"/>
      <c r="R78" s="631"/>
      <c r="S78" s="631"/>
      <c r="T78" s="631"/>
      <c r="U78" s="631"/>
      <c r="V78" s="631"/>
      <c r="W78" s="632"/>
    </row>
    <row r="79" spans="1:23" ht="14.25" thickTop="1" thickBot="1" x14ac:dyDescent="0.25">
      <c r="L79" s="54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 t="s">
        <v>34</v>
      </c>
    </row>
    <row r="80" spans="1:23" ht="14.25" customHeight="1" thickTop="1" thickBot="1" x14ac:dyDescent="0.25">
      <c r="L80" s="57"/>
      <c r="M80" s="633" t="s">
        <v>64</v>
      </c>
      <c r="N80" s="633"/>
      <c r="O80" s="633"/>
      <c r="P80" s="633"/>
      <c r="Q80" s="634"/>
      <c r="R80" s="633" t="s">
        <v>65</v>
      </c>
      <c r="S80" s="633"/>
      <c r="T80" s="633"/>
      <c r="U80" s="633"/>
      <c r="V80" s="634"/>
      <c r="W80" s="347" t="s">
        <v>2</v>
      </c>
    </row>
    <row r="81" spans="12:23" ht="13.5" thickTop="1" x14ac:dyDescent="0.2">
      <c r="L81" s="59" t="s">
        <v>3</v>
      </c>
      <c r="M81" s="60"/>
      <c r="N81" s="54"/>
      <c r="O81" s="61"/>
      <c r="P81" s="62"/>
      <c r="Q81" s="344"/>
      <c r="R81" s="60"/>
      <c r="S81" s="54"/>
      <c r="T81" s="61"/>
      <c r="U81" s="62"/>
      <c r="V81" s="344"/>
      <c r="W81" s="345" t="s">
        <v>4</v>
      </c>
    </row>
    <row r="82" spans="12:23" ht="13.5" thickBot="1" x14ac:dyDescent="0.25">
      <c r="L82" s="64"/>
      <c r="M82" s="65" t="s">
        <v>35</v>
      </c>
      <c r="N82" s="66" t="s">
        <v>36</v>
      </c>
      <c r="O82" s="67" t="s">
        <v>37</v>
      </c>
      <c r="P82" s="68" t="s">
        <v>32</v>
      </c>
      <c r="Q82" s="402" t="s">
        <v>7</v>
      </c>
      <c r="R82" s="65" t="s">
        <v>35</v>
      </c>
      <c r="S82" s="66" t="s">
        <v>36</v>
      </c>
      <c r="T82" s="67" t="s">
        <v>37</v>
      </c>
      <c r="U82" s="68" t="s">
        <v>32</v>
      </c>
      <c r="V82" s="343" t="s">
        <v>7</v>
      </c>
      <c r="W82" s="346"/>
    </row>
    <row r="83" spans="12:23" ht="4.5" customHeight="1" thickTop="1" x14ac:dyDescent="0.2">
      <c r="L83" s="59"/>
      <c r="M83" s="70"/>
      <c r="N83" s="71"/>
      <c r="O83" s="72"/>
      <c r="P83" s="73"/>
      <c r="Q83" s="72"/>
      <c r="R83" s="70"/>
      <c r="S83" s="71"/>
      <c r="T83" s="72"/>
      <c r="U83" s="73"/>
      <c r="V83" s="72"/>
      <c r="W83" s="74"/>
    </row>
    <row r="84" spans="12:23" ht="14.25" customHeight="1" x14ac:dyDescent="0.2">
      <c r="L84" s="59" t="s">
        <v>13</v>
      </c>
      <c r="M84" s="75">
        <f>+Lcc_BKK!M84+Lcc_DMK!M84</f>
        <v>1787</v>
      </c>
      <c r="N84" s="76">
        <f>+Lcc_BKK!N84+Lcc_DMK!N84</f>
        <v>4032</v>
      </c>
      <c r="O84" s="195">
        <f>M84+N84</f>
        <v>5819</v>
      </c>
      <c r="P84" s="77">
        <f>Lcc_BKK!P84+Lcc_DMK!P84</f>
        <v>0</v>
      </c>
      <c r="Q84" s="195">
        <f>O84+P84</f>
        <v>5819</v>
      </c>
      <c r="R84" s="75">
        <f>+Lcc_BKK!R84+Lcc_DMK!R84</f>
        <v>1864</v>
      </c>
      <c r="S84" s="76">
        <f>+Lcc_BKK!S84+Lcc_DMK!S84</f>
        <v>3120</v>
      </c>
      <c r="T84" s="195">
        <f>R84+S84</f>
        <v>4984</v>
      </c>
      <c r="U84" s="77">
        <f>Lcc_BKK!U84+Lcc_DMK!U84</f>
        <v>21</v>
      </c>
      <c r="V84" s="195">
        <f>T84+U84</f>
        <v>5005</v>
      </c>
      <c r="W84" s="78">
        <f t="shared" ref="W84:W95" si="144">IF(Q84=0,0,((V84/Q84)-1)*100)</f>
        <v>-13.988657844990549</v>
      </c>
    </row>
    <row r="85" spans="12:23" ht="14.25" customHeight="1" x14ac:dyDescent="0.2">
      <c r="L85" s="59" t="s">
        <v>14</v>
      </c>
      <c r="M85" s="75">
        <f>+Lcc_BKK!M85+Lcc_DMK!M85</f>
        <v>1666</v>
      </c>
      <c r="N85" s="76">
        <f>+Lcc_BKK!N85+Lcc_DMK!N85</f>
        <v>3907</v>
      </c>
      <c r="O85" s="195">
        <f>M85+N85</f>
        <v>5573</v>
      </c>
      <c r="P85" s="77">
        <f>Lcc_BKK!P85+Lcc_DMK!P85</f>
        <v>2</v>
      </c>
      <c r="Q85" s="195">
        <f>O85+P85</f>
        <v>5575</v>
      </c>
      <c r="R85" s="75">
        <f>+Lcc_BKK!R85+Lcc_DMK!R85</f>
        <v>1570</v>
      </c>
      <c r="S85" s="76">
        <f>+Lcc_BKK!S85+Lcc_DMK!S85</f>
        <v>2670</v>
      </c>
      <c r="T85" s="195">
        <f>R85+S85</f>
        <v>4240</v>
      </c>
      <c r="U85" s="77">
        <f>Lcc_BKK!U85+Lcc_DMK!U85</f>
        <v>0</v>
      </c>
      <c r="V85" s="195">
        <f>T85+U85</f>
        <v>4240</v>
      </c>
      <c r="W85" s="78">
        <f t="shared" si="144"/>
        <v>-23.946188340807172</v>
      </c>
    </row>
    <row r="86" spans="12:23" ht="14.25" customHeight="1" thickBot="1" x14ac:dyDescent="0.25">
      <c r="L86" s="59" t="s">
        <v>15</v>
      </c>
      <c r="M86" s="75">
        <f>+Lcc_BKK!M86+Lcc_DMK!M86</f>
        <v>1995</v>
      </c>
      <c r="N86" s="76">
        <f>+Lcc_BKK!N86+Lcc_DMK!N86</f>
        <v>5300</v>
      </c>
      <c r="O86" s="195">
        <f>M86+N86</f>
        <v>7295</v>
      </c>
      <c r="P86" s="77">
        <f>Lcc_BKK!P86+Lcc_DMK!P86</f>
        <v>0</v>
      </c>
      <c r="Q86" s="195">
        <f>O86+P86</f>
        <v>7295</v>
      </c>
      <c r="R86" s="75">
        <f>+Lcc_BKK!R86+Lcc_DMK!R86</f>
        <v>2298</v>
      </c>
      <c r="S86" s="76">
        <f>+Lcc_BKK!S86+Lcc_DMK!S86</f>
        <v>3649</v>
      </c>
      <c r="T86" s="195">
        <f>R86+S86</f>
        <v>5947</v>
      </c>
      <c r="U86" s="77">
        <f>Lcc_BKK!U86+Lcc_DMK!U86</f>
        <v>0</v>
      </c>
      <c r="V86" s="195">
        <f>T86+U86</f>
        <v>5947</v>
      </c>
      <c r="W86" s="78">
        <f>IF(Q86=0,0,((V86/Q86)-1)*100)</f>
        <v>-18.478409869773817</v>
      </c>
    </row>
    <row r="87" spans="12:23" ht="14.25" customHeight="1" thickTop="1" thickBot="1" x14ac:dyDescent="0.25">
      <c r="L87" s="79" t="s">
        <v>61</v>
      </c>
      <c r="M87" s="80">
        <f t="shared" ref="M87:Q87" si="145">+M84+M85+M86</f>
        <v>5448</v>
      </c>
      <c r="N87" s="81">
        <f t="shared" si="145"/>
        <v>13239</v>
      </c>
      <c r="O87" s="188">
        <f t="shared" si="145"/>
        <v>18687</v>
      </c>
      <c r="P87" s="80">
        <f t="shared" si="145"/>
        <v>2</v>
      </c>
      <c r="Q87" s="188">
        <f t="shared" si="145"/>
        <v>18689</v>
      </c>
      <c r="R87" s="80">
        <f t="shared" ref="R87:U87" si="146">+R84+R85+R86</f>
        <v>5732</v>
      </c>
      <c r="S87" s="81">
        <f t="shared" si="146"/>
        <v>9439</v>
      </c>
      <c r="T87" s="188">
        <f t="shared" si="146"/>
        <v>15171</v>
      </c>
      <c r="U87" s="80">
        <f t="shared" si="146"/>
        <v>21</v>
      </c>
      <c r="V87" s="188">
        <f t="shared" ref="V87" si="147">+V84+V85+V86</f>
        <v>15192</v>
      </c>
      <c r="W87" s="82">
        <f>IF(Q87=0,0,((V87/Q87)-1)*100)</f>
        <v>-18.711541548504474</v>
      </c>
    </row>
    <row r="88" spans="12:23" ht="14.25" customHeight="1" thickTop="1" x14ac:dyDescent="0.2">
      <c r="L88" s="59" t="s">
        <v>16</v>
      </c>
      <c r="M88" s="75">
        <f>+Lcc_BKK!M88+Lcc_DMK!M88</f>
        <v>1890</v>
      </c>
      <c r="N88" s="76">
        <f>+Lcc_BKK!N88+Lcc_DMK!N88</f>
        <v>5458</v>
      </c>
      <c r="O88" s="195">
        <f>SUM(M88:N88)</f>
        <v>7348</v>
      </c>
      <c r="P88" s="77">
        <f>Lcc_BKK!P88+Lcc_DMK!P88</f>
        <v>0</v>
      </c>
      <c r="Q88" s="195">
        <f>O88+P88</f>
        <v>7348</v>
      </c>
      <c r="R88" s="75">
        <f>+Lcc_BKK!R88+Lcc_DMK!R88</f>
        <v>1707</v>
      </c>
      <c r="S88" s="76">
        <f>+Lcc_BKK!S88+Lcc_DMK!S88</f>
        <v>3344</v>
      </c>
      <c r="T88" s="195">
        <f>SUM(R88:S88)</f>
        <v>5051</v>
      </c>
      <c r="U88" s="77">
        <f>Lcc_BKK!U88+Lcc_DMK!U88</f>
        <v>0</v>
      </c>
      <c r="V88" s="195">
        <f>T88+U88</f>
        <v>5051</v>
      </c>
      <c r="W88" s="78">
        <f t="shared" si="144"/>
        <v>-31.260206859009255</v>
      </c>
    </row>
    <row r="89" spans="12:23" ht="14.25" customHeight="1" x14ac:dyDescent="0.2">
      <c r="L89" s="59" t="s">
        <v>17</v>
      </c>
      <c r="M89" s="75">
        <f>+Lcc_BKK!M89+Lcc_DMK!M89</f>
        <v>1770</v>
      </c>
      <c r="N89" s="76">
        <f>+Lcc_BKK!N89+Lcc_DMK!N89</f>
        <v>5457</v>
      </c>
      <c r="O89" s="195">
        <f>SUM(M89:N89)</f>
        <v>7227</v>
      </c>
      <c r="P89" s="77">
        <f>Lcc_BKK!P89+Lcc_DMK!P89</f>
        <v>2</v>
      </c>
      <c r="Q89" s="195">
        <f>O89+P89</f>
        <v>7229</v>
      </c>
      <c r="R89" s="75">
        <f>+Lcc_BKK!R89+Lcc_DMK!R89</f>
        <v>1323</v>
      </c>
      <c r="S89" s="76">
        <f>+Lcc_BKK!S89+Lcc_DMK!S89</f>
        <v>4274</v>
      </c>
      <c r="T89" s="195">
        <f>SUM(R89:S89)</f>
        <v>5597</v>
      </c>
      <c r="U89" s="77">
        <f>Lcc_BKK!U89+Lcc_DMK!U89</f>
        <v>0</v>
      </c>
      <c r="V89" s="195">
        <f>T89+U89</f>
        <v>5597</v>
      </c>
      <c r="W89" s="78">
        <f>IF(Q89=0,0,((V89/Q89)-1)*100)</f>
        <v>-22.575736616406139</v>
      </c>
    </row>
    <row r="90" spans="12:23" ht="14.25" customHeight="1" thickBot="1" x14ac:dyDescent="0.25">
      <c r="L90" s="59" t="s">
        <v>18</v>
      </c>
      <c r="M90" s="75">
        <f>+Lcc_BKK!M90+Lcc_DMK!M90</f>
        <v>1612</v>
      </c>
      <c r="N90" s="76">
        <f>+Lcc_BKK!N90+Lcc_DMK!N90</f>
        <v>4965</v>
      </c>
      <c r="O90" s="197">
        <f>SUM(M90:N90)</f>
        <v>6577</v>
      </c>
      <c r="P90" s="83">
        <f>Lcc_BKK!P90+Lcc_DMK!P90</f>
        <v>0</v>
      </c>
      <c r="Q90" s="197">
        <f>O90+P90</f>
        <v>6577</v>
      </c>
      <c r="R90" s="75">
        <f>+Lcc_BKK!R90+Lcc_DMK!R90</f>
        <v>1261</v>
      </c>
      <c r="S90" s="76">
        <f>+Lcc_BKK!S90+Lcc_DMK!S90</f>
        <v>3113</v>
      </c>
      <c r="T90" s="197">
        <f>SUM(R90:S90)</f>
        <v>4374</v>
      </c>
      <c r="U90" s="83">
        <f>Lcc_BKK!U90+Lcc_DMK!U90</f>
        <v>0</v>
      </c>
      <c r="V90" s="197">
        <f>T90+U90</f>
        <v>4374</v>
      </c>
      <c r="W90" s="78">
        <f t="shared" si="144"/>
        <v>-33.49551467234302</v>
      </c>
    </row>
    <row r="91" spans="12:23" ht="14.25" customHeight="1" thickTop="1" thickBot="1" x14ac:dyDescent="0.25">
      <c r="L91" s="84" t="s">
        <v>39</v>
      </c>
      <c r="M91" s="85">
        <f t="shared" ref="M91:Q91" si="148">+M88+M89+M90</f>
        <v>5272</v>
      </c>
      <c r="N91" s="85">
        <f t="shared" si="148"/>
        <v>15880</v>
      </c>
      <c r="O91" s="198">
        <f t="shared" si="148"/>
        <v>21152</v>
      </c>
      <c r="P91" s="86">
        <f t="shared" si="148"/>
        <v>2</v>
      </c>
      <c r="Q91" s="198">
        <f t="shared" si="148"/>
        <v>21154</v>
      </c>
      <c r="R91" s="85">
        <f t="shared" ref="R91:U91" si="149">+R88+R89+R90</f>
        <v>4291</v>
      </c>
      <c r="S91" s="85">
        <f t="shared" si="149"/>
        <v>10731</v>
      </c>
      <c r="T91" s="198">
        <f t="shared" si="149"/>
        <v>15022</v>
      </c>
      <c r="U91" s="86">
        <f t="shared" si="149"/>
        <v>0</v>
      </c>
      <c r="V91" s="198">
        <f t="shared" ref="V91" si="150">+V88+V89+V90</f>
        <v>15022</v>
      </c>
      <c r="W91" s="87">
        <f t="shared" si="144"/>
        <v>-28.987425545996025</v>
      </c>
    </row>
    <row r="92" spans="12:23" ht="14.25" customHeight="1" thickTop="1" x14ac:dyDescent="0.2">
      <c r="L92" s="59" t="s">
        <v>21</v>
      </c>
      <c r="M92" s="75">
        <f>+Lcc_BKK!M92+Lcc_DMK!M92</f>
        <v>1728</v>
      </c>
      <c r="N92" s="76">
        <f>+Lcc_BKK!N92+Lcc_DMK!N92</f>
        <v>4555</v>
      </c>
      <c r="O92" s="197">
        <f>SUM(M92:N92)</f>
        <v>6283</v>
      </c>
      <c r="P92" s="88">
        <f>Lcc_BKK!P92+Lcc_DMK!P92</f>
        <v>4</v>
      </c>
      <c r="Q92" s="197">
        <f>O92+P92</f>
        <v>6287</v>
      </c>
      <c r="R92" s="75">
        <f>+Lcc_BKK!R92+Lcc_DMK!R92</f>
        <v>2097</v>
      </c>
      <c r="S92" s="76">
        <f>+Lcc_BKK!S92+Lcc_DMK!S92</f>
        <v>3220</v>
      </c>
      <c r="T92" s="197">
        <f>SUM(R92:S92)</f>
        <v>5317</v>
      </c>
      <c r="U92" s="88">
        <f>Lcc_BKK!U92+Lcc_DMK!U92</f>
        <v>0</v>
      </c>
      <c r="V92" s="197">
        <f>T92+U92</f>
        <v>5317</v>
      </c>
      <c r="W92" s="78">
        <f t="shared" si="144"/>
        <v>-15.428662319071096</v>
      </c>
    </row>
    <row r="93" spans="12:23" ht="14.25" customHeight="1" x14ac:dyDescent="0.2">
      <c r="L93" s="59" t="s">
        <v>22</v>
      </c>
      <c r="M93" s="75">
        <f>+Lcc_BKK!M93+Lcc_DMK!M93</f>
        <v>1726</v>
      </c>
      <c r="N93" s="76">
        <f>+Lcc_BKK!N93+Lcc_DMK!N93</f>
        <v>4244</v>
      </c>
      <c r="O93" s="197">
        <f>SUM(M93:N93)</f>
        <v>5970</v>
      </c>
      <c r="P93" s="77">
        <f>Lcc_BKK!P93+Lcc_DMK!P93</f>
        <v>0</v>
      </c>
      <c r="Q93" s="197">
        <f>O93+P93</f>
        <v>5970</v>
      </c>
      <c r="R93" s="75">
        <f>+Lcc_BKK!R93+Lcc_DMK!R93</f>
        <v>2213</v>
      </c>
      <c r="S93" s="76">
        <f>+Lcc_BKK!S93+Lcc_DMK!S93</f>
        <v>3432</v>
      </c>
      <c r="T93" s="197">
        <f>SUM(R93:S93)</f>
        <v>5645</v>
      </c>
      <c r="U93" s="77">
        <f>Lcc_BKK!U93+Lcc_DMK!U93</f>
        <v>0</v>
      </c>
      <c r="V93" s="197">
        <f>T93+U93</f>
        <v>5645</v>
      </c>
      <c r="W93" s="78">
        <f t="shared" si="144"/>
        <v>-5.4438860971524283</v>
      </c>
    </row>
    <row r="94" spans="12:23" ht="14.25" customHeight="1" thickBot="1" x14ac:dyDescent="0.25">
      <c r="L94" s="59" t="s">
        <v>23</v>
      </c>
      <c r="M94" s="75">
        <f>+Lcc_BKK!M94+Lcc_DMK!M94</f>
        <v>1881</v>
      </c>
      <c r="N94" s="76">
        <f>+Lcc_BKK!N94+Lcc_DMK!N94</f>
        <v>4298</v>
      </c>
      <c r="O94" s="197">
        <f>SUM(M94:N94)</f>
        <v>6179</v>
      </c>
      <c r="P94" s="77">
        <f>Lcc_BKK!P94+Lcc_DMK!P94</f>
        <v>0</v>
      </c>
      <c r="Q94" s="197">
        <f>O94+P94</f>
        <v>6179</v>
      </c>
      <c r="R94" s="75">
        <f>+Lcc_BKK!R94+Lcc_DMK!R94</f>
        <v>1325</v>
      </c>
      <c r="S94" s="76">
        <f>+Lcc_BKK!S94+Lcc_DMK!S94</f>
        <v>3200</v>
      </c>
      <c r="T94" s="197">
        <f>SUM(R94:S94)</f>
        <v>4525</v>
      </c>
      <c r="U94" s="77">
        <f>Lcc_BKK!U94+Lcc_DMK!U94</f>
        <v>0</v>
      </c>
      <c r="V94" s="197">
        <f>T94+U94</f>
        <v>4525</v>
      </c>
      <c r="W94" s="78">
        <f t="shared" si="144"/>
        <v>-26.768085450720179</v>
      </c>
    </row>
    <row r="95" spans="12:23" ht="14.25" customHeight="1" thickTop="1" thickBot="1" x14ac:dyDescent="0.25">
      <c r="L95" s="79" t="s">
        <v>40</v>
      </c>
      <c r="M95" s="80">
        <f t="shared" ref="M95:Q95" si="151">+M92+M93+M94</f>
        <v>5335</v>
      </c>
      <c r="N95" s="81">
        <f t="shared" si="151"/>
        <v>13097</v>
      </c>
      <c r="O95" s="196">
        <f t="shared" si="151"/>
        <v>18432</v>
      </c>
      <c r="P95" s="80">
        <f t="shared" si="151"/>
        <v>4</v>
      </c>
      <c r="Q95" s="188">
        <f t="shared" si="151"/>
        <v>18436</v>
      </c>
      <c r="R95" s="80">
        <f t="shared" ref="R95:U95" si="152">+R92+R93+R94</f>
        <v>5635</v>
      </c>
      <c r="S95" s="81">
        <f t="shared" si="152"/>
        <v>9852</v>
      </c>
      <c r="T95" s="196">
        <f t="shared" si="152"/>
        <v>15487</v>
      </c>
      <c r="U95" s="80">
        <f t="shared" si="152"/>
        <v>0</v>
      </c>
      <c r="V95" s="196">
        <f t="shared" ref="V95" si="153">+V92+V93+V94</f>
        <v>15487</v>
      </c>
      <c r="W95" s="82">
        <f t="shared" si="144"/>
        <v>-15.9958776307225</v>
      </c>
    </row>
    <row r="96" spans="12:23" ht="14.25" customHeight="1" thickTop="1" x14ac:dyDescent="0.2">
      <c r="L96" s="59" t="s">
        <v>10</v>
      </c>
      <c r="M96" s="75">
        <f>+Lcc_BKK!M96+Lcc_DMK!M96</f>
        <v>1890</v>
      </c>
      <c r="N96" s="76">
        <f>+Lcc_BKK!N96+Lcc_DMK!N96</f>
        <v>4356</v>
      </c>
      <c r="O96" s="197">
        <f>SUM(M96:N96)</f>
        <v>6246</v>
      </c>
      <c r="P96" s="77">
        <f>Lcc_BKK!P96+Lcc_DMK!P96</f>
        <v>0</v>
      </c>
      <c r="Q96" s="195">
        <f>O96+P96</f>
        <v>6246</v>
      </c>
      <c r="R96" s="75">
        <f>+Lcc_BKK!R96+Lcc_DMK!R96</f>
        <v>2467</v>
      </c>
      <c r="S96" s="76">
        <f>+Lcc_BKK!S96+Lcc_DMK!S96</f>
        <v>3801</v>
      </c>
      <c r="T96" s="197">
        <f>SUM(R96:S96)</f>
        <v>6268</v>
      </c>
      <c r="U96" s="77">
        <f>Lcc_BKK!U96+Lcc_DMK!U96</f>
        <v>0</v>
      </c>
      <c r="V96" s="195">
        <f>T96+U96</f>
        <v>6268</v>
      </c>
      <c r="W96" s="78">
        <f>IF(Q96=0,0,((V96/Q96)-1)*100)</f>
        <v>0.35222542427153503</v>
      </c>
    </row>
    <row r="97" spans="12:23" ht="14.25" customHeight="1" x14ac:dyDescent="0.2">
      <c r="L97" s="59" t="s">
        <v>11</v>
      </c>
      <c r="M97" s="75">
        <f>+Lcc_BKK!M97+Lcc_DMK!M97</f>
        <v>1919</v>
      </c>
      <c r="N97" s="76">
        <f>+Lcc_BKK!N97+Lcc_DMK!N97</f>
        <v>4055</v>
      </c>
      <c r="O97" s="197">
        <f>SUM(M97:N97)</f>
        <v>5974</v>
      </c>
      <c r="P97" s="77">
        <f>Lcc_BKK!P97+Lcc_DMK!P97</f>
        <v>0</v>
      </c>
      <c r="Q97" s="195">
        <f>O97+P97</f>
        <v>5974</v>
      </c>
      <c r="R97" s="75">
        <f>+Lcc_BKK!R97+Lcc_DMK!R97</f>
        <v>2573</v>
      </c>
      <c r="S97" s="76">
        <f>+Lcc_BKK!S97+Lcc_DMK!S97</f>
        <v>2840</v>
      </c>
      <c r="T97" s="197">
        <f>SUM(R97:S97)</f>
        <v>5413</v>
      </c>
      <c r="U97" s="77">
        <f>Lcc_BKK!U97+Lcc_DMK!U97</f>
        <v>0</v>
      </c>
      <c r="V97" s="195">
        <f>T97+U97</f>
        <v>5413</v>
      </c>
      <c r="W97" s="78">
        <f>IF(Q97=0,0,((V97/Q97)-1)*100)</f>
        <v>-9.3906930030130624</v>
      </c>
    </row>
    <row r="98" spans="12:23" ht="14.25" customHeight="1" thickBot="1" x14ac:dyDescent="0.25">
      <c r="L98" s="64" t="s">
        <v>12</v>
      </c>
      <c r="M98" s="75">
        <f>+Lcc_BKK!M98+Lcc_DMK!M98</f>
        <v>1953</v>
      </c>
      <c r="N98" s="76">
        <f>+Lcc_BKK!N98+Lcc_DMK!N98</f>
        <v>3707</v>
      </c>
      <c r="O98" s="197">
        <f t="shared" ref="O98" si="154">SUM(M98:N98)</f>
        <v>5660</v>
      </c>
      <c r="P98" s="77">
        <f>Lcc_BKK!P98+Lcc_DMK!P98</f>
        <v>6</v>
      </c>
      <c r="Q98" s="195">
        <f>O98+P98</f>
        <v>5666</v>
      </c>
      <c r="R98" s="75">
        <f>+Lcc_BKK!R98+Lcc_DMK!R98</f>
        <v>2235</v>
      </c>
      <c r="S98" s="76">
        <f>+Lcc_BKK!S98+Lcc_DMK!S98</f>
        <v>3738</v>
      </c>
      <c r="T98" s="197">
        <f t="shared" ref="T98" si="155">SUM(R98:S98)</f>
        <v>5973</v>
      </c>
      <c r="U98" s="77">
        <f>Lcc_BKK!U98+Lcc_DMK!U98</f>
        <v>0</v>
      </c>
      <c r="V98" s="195">
        <f>T98+U98</f>
        <v>5973</v>
      </c>
      <c r="W98" s="78">
        <f>IF(Q98=0,0,((V98/Q98)-1)*100)</f>
        <v>5.4182845040593008</v>
      </c>
    </row>
    <row r="99" spans="12:23" ht="14.25" customHeight="1" thickTop="1" thickBot="1" x14ac:dyDescent="0.25">
      <c r="L99" s="79" t="s">
        <v>38</v>
      </c>
      <c r="M99" s="80">
        <f t="shared" ref="M99:V99" si="156">+M96+M97+M98</f>
        <v>5762</v>
      </c>
      <c r="N99" s="81">
        <f t="shared" si="156"/>
        <v>12118</v>
      </c>
      <c r="O99" s="196">
        <f t="shared" si="156"/>
        <v>17880</v>
      </c>
      <c r="P99" s="80">
        <f t="shared" si="156"/>
        <v>6</v>
      </c>
      <c r="Q99" s="196">
        <f t="shared" si="156"/>
        <v>17886</v>
      </c>
      <c r="R99" s="80">
        <f t="shared" si="156"/>
        <v>7275</v>
      </c>
      <c r="S99" s="81">
        <f t="shared" si="156"/>
        <v>10379</v>
      </c>
      <c r="T99" s="196">
        <f t="shared" si="156"/>
        <v>17654</v>
      </c>
      <c r="U99" s="80">
        <f t="shared" si="156"/>
        <v>0</v>
      </c>
      <c r="V99" s="196">
        <f t="shared" si="156"/>
        <v>17654</v>
      </c>
      <c r="W99" s="82">
        <f t="shared" ref="W99" si="157">IF(Q99=0,0,((V99/Q99)-1)*100)</f>
        <v>-1.297103880129713</v>
      </c>
    </row>
    <row r="100" spans="12:23" ht="14.25" customHeight="1" thickTop="1" thickBot="1" x14ac:dyDescent="0.25">
      <c r="L100" s="79" t="s">
        <v>63</v>
      </c>
      <c r="M100" s="80">
        <f t="shared" ref="M100:V100" si="158">+M87+M91+M95+M99</f>
        <v>21817</v>
      </c>
      <c r="N100" s="81">
        <f t="shared" si="158"/>
        <v>54334</v>
      </c>
      <c r="O100" s="188">
        <f t="shared" si="158"/>
        <v>76151</v>
      </c>
      <c r="P100" s="80">
        <f t="shared" si="158"/>
        <v>14</v>
      </c>
      <c r="Q100" s="188">
        <f t="shared" si="158"/>
        <v>76165</v>
      </c>
      <c r="R100" s="80">
        <f t="shared" si="158"/>
        <v>22933</v>
      </c>
      <c r="S100" s="81">
        <f t="shared" si="158"/>
        <v>40401</v>
      </c>
      <c r="T100" s="188">
        <f t="shared" si="158"/>
        <v>63334</v>
      </c>
      <c r="U100" s="80">
        <f t="shared" si="158"/>
        <v>21</v>
      </c>
      <c r="V100" s="188">
        <f t="shared" si="158"/>
        <v>63355</v>
      </c>
      <c r="W100" s="82">
        <f>IF(Q100=0,0,((V100/Q100)-1)*100)</f>
        <v>-16.818748769119672</v>
      </c>
    </row>
    <row r="101" spans="12:23" ht="14.25" thickTop="1" thickBot="1" x14ac:dyDescent="0.25">
      <c r="L101" s="89" t="s">
        <v>60</v>
      </c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12:23" ht="13.5" thickTop="1" x14ac:dyDescent="0.2">
      <c r="L102" s="635" t="s">
        <v>41</v>
      </c>
      <c r="M102" s="636"/>
      <c r="N102" s="636"/>
      <c r="O102" s="636"/>
      <c r="P102" s="636"/>
      <c r="Q102" s="636"/>
      <c r="R102" s="636"/>
      <c r="S102" s="636"/>
      <c r="T102" s="636"/>
      <c r="U102" s="636"/>
      <c r="V102" s="636"/>
      <c r="W102" s="637"/>
    </row>
    <row r="103" spans="12:23" ht="13.5" thickBot="1" x14ac:dyDescent="0.25">
      <c r="L103" s="630" t="s">
        <v>44</v>
      </c>
      <c r="M103" s="631"/>
      <c r="N103" s="631"/>
      <c r="O103" s="631"/>
      <c r="P103" s="631"/>
      <c r="Q103" s="631"/>
      <c r="R103" s="631"/>
      <c r="S103" s="631"/>
      <c r="T103" s="631"/>
      <c r="U103" s="631"/>
      <c r="V103" s="631"/>
      <c r="W103" s="632"/>
    </row>
    <row r="104" spans="12:23" ht="14.25" thickTop="1" thickBot="1" x14ac:dyDescent="0.25">
      <c r="L104" s="54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6" t="s">
        <v>34</v>
      </c>
    </row>
    <row r="105" spans="12:23" ht="14.25" thickTop="1" thickBot="1" x14ac:dyDescent="0.25">
      <c r="L105" s="57"/>
      <c r="M105" s="633" t="s">
        <v>64</v>
      </c>
      <c r="N105" s="633"/>
      <c r="O105" s="633"/>
      <c r="P105" s="633"/>
      <c r="Q105" s="634"/>
      <c r="R105" s="633" t="s">
        <v>65</v>
      </c>
      <c r="S105" s="633"/>
      <c r="T105" s="633"/>
      <c r="U105" s="633"/>
      <c r="V105" s="634"/>
      <c r="W105" s="347" t="s">
        <v>2</v>
      </c>
    </row>
    <row r="106" spans="12:23" ht="13.5" thickTop="1" x14ac:dyDescent="0.2">
      <c r="L106" s="59" t="s">
        <v>3</v>
      </c>
      <c r="M106" s="60"/>
      <c r="N106" s="54"/>
      <c r="O106" s="61"/>
      <c r="P106" s="62"/>
      <c r="Q106" s="344"/>
      <c r="R106" s="60"/>
      <c r="S106" s="54"/>
      <c r="T106" s="61"/>
      <c r="U106" s="62"/>
      <c r="V106" s="344"/>
      <c r="W106" s="345" t="s">
        <v>4</v>
      </c>
    </row>
    <row r="107" spans="12:23" ht="13.5" thickBot="1" x14ac:dyDescent="0.25">
      <c r="L107" s="64"/>
      <c r="M107" s="65" t="s">
        <v>35</v>
      </c>
      <c r="N107" s="66" t="s">
        <v>36</v>
      </c>
      <c r="O107" s="67" t="s">
        <v>37</v>
      </c>
      <c r="P107" s="68" t="s">
        <v>32</v>
      </c>
      <c r="Q107" s="402" t="s">
        <v>7</v>
      </c>
      <c r="R107" s="65" t="s">
        <v>35</v>
      </c>
      <c r="S107" s="66" t="s">
        <v>36</v>
      </c>
      <c r="T107" s="67" t="s">
        <v>37</v>
      </c>
      <c r="U107" s="68" t="s">
        <v>32</v>
      </c>
      <c r="V107" s="343" t="s">
        <v>7</v>
      </c>
      <c r="W107" s="346"/>
    </row>
    <row r="108" spans="12:23" ht="4.5" customHeight="1" thickTop="1" x14ac:dyDescent="0.2">
      <c r="L108" s="59"/>
      <c r="M108" s="70"/>
      <c r="N108" s="71"/>
      <c r="O108" s="72"/>
      <c r="P108" s="73"/>
      <c r="Q108" s="72"/>
      <c r="R108" s="70"/>
      <c r="S108" s="71"/>
      <c r="T108" s="72"/>
      <c r="U108" s="73"/>
      <c r="V108" s="72"/>
      <c r="W108" s="74"/>
    </row>
    <row r="109" spans="12:23" ht="14.25" customHeight="1" x14ac:dyDescent="0.2">
      <c r="L109" s="59" t="s">
        <v>13</v>
      </c>
      <c r="M109" s="75">
        <f>+Lcc_BKK!M109+Lcc_DMK!M109</f>
        <v>247</v>
      </c>
      <c r="N109" s="76">
        <f>+Lcc_BKK!N109+Lcc_DMK!N109</f>
        <v>500</v>
      </c>
      <c r="O109" s="195">
        <f>M109+N109</f>
        <v>747</v>
      </c>
      <c r="P109" s="77">
        <f>+Lcc_BKK!P109+Lcc_DMK!P109</f>
        <v>0</v>
      </c>
      <c r="Q109" s="195">
        <f>O109+P109</f>
        <v>747</v>
      </c>
      <c r="R109" s="75">
        <f>+Lcc_BKK!R109+Lcc_DMK!R109</f>
        <v>215</v>
      </c>
      <c r="S109" s="76">
        <f>+Lcc_BKK!S109+Lcc_DMK!S109</f>
        <v>409</v>
      </c>
      <c r="T109" s="195">
        <f>R109+S109</f>
        <v>624</v>
      </c>
      <c r="U109" s="77">
        <f>+Lcc_BKK!U109+Lcc_DMK!U109</f>
        <v>0</v>
      </c>
      <c r="V109" s="195">
        <f>T109+U109</f>
        <v>624</v>
      </c>
      <c r="W109" s="78">
        <f t="shared" ref="W109:W120" si="159">IF(Q109=0,0,((V109/Q109)-1)*100)</f>
        <v>-16.465863453815267</v>
      </c>
    </row>
    <row r="110" spans="12:23" ht="14.25" customHeight="1" x14ac:dyDescent="0.2">
      <c r="L110" s="59" t="s">
        <v>14</v>
      </c>
      <c r="M110" s="75">
        <f>+Lcc_BKK!M110+Lcc_DMK!M110</f>
        <v>268</v>
      </c>
      <c r="N110" s="76">
        <f>+Lcc_BKK!N110+Lcc_DMK!N110</f>
        <v>562</v>
      </c>
      <c r="O110" s="195">
        <f>M110+N110</f>
        <v>830</v>
      </c>
      <c r="P110" s="77">
        <f>+Lcc_BKK!P110+Lcc_DMK!P110</f>
        <v>1</v>
      </c>
      <c r="Q110" s="195">
        <f>O110+P110</f>
        <v>831</v>
      </c>
      <c r="R110" s="75">
        <f>+Lcc_BKK!R110+Lcc_DMK!R110</f>
        <v>185</v>
      </c>
      <c r="S110" s="76">
        <f>+Lcc_BKK!S110+Lcc_DMK!S110</f>
        <v>323</v>
      </c>
      <c r="T110" s="195">
        <f>R110+S110</f>
        <v>508</v>
      </c>
      <c r="U110" s="77">
        <f>+Lcc_BKK!U110+Lcc_DMK!U110</f>
        <v>0</v>
      </c>
      <c r="V110" s="195">
        <f>T110+U110</f>
        <v>508</v>
      </c>
      <c r="W110" s="78">
        <f t="shared" si="159"/>
        <v>-38.868832731648617</v>
      </c>
    </row>
    <row r="111" spans="12:23" ht="14.25" customHeight="1" thickBot="1" x14ac:dyDescent="0.25">
      <c r="L111" s="59" t="s">
        <v>15</v>
      </c>
      <c r="M111" s="75">
        <f>+Lcc_BKK!M111+Lcc_DMK!M111</f>
        <v>246</v>
      </c>
      <c r="N111" s="76">
        <f>+Lcc_BKK!N111+Lcc_DMK!N111</f>
        <v>482</v>
      </c>
      <c r="O111" s="195">
        <f>M111+N111</f>
        <v>728</v>
      </c>
      <c r="P111" s="77">
        <f>+Lcc_BKK!P111+Lcc_DMK!P111</f>
        <v>0</v>
      </c>
      <c r="Q111" s="195">
        <f>O111+P111</f>
        <v>728</v>
      </c>
      <c r="R111" s="75">
        <f>+Lcc_BKK!R111+Lcc_DMK!R111</f>
        <v>224</v>
      </c>
      <c r="S111" s="76">
        <f>+Lcc_BKK!S111+Lcc_DMK!S111</f>
        <v>319</v>
      </c>
      <c r="T111" s="195">
        <f>R111+S111</f>
        <v>543</v>
      </c>
      <c r="U111" s="77">
        <f>+Lcc_BKK!U111+Lcc_DMK!U111</f>
        <v>0</v>
      </c>
      <c r="V111" s="195">
        <f>T111+U111</f>
        <v>543</v>
      </c>
      <c r="W111" s="78">
        <f>IF(Q111=0,0,((V111/Q111)-1)*100)</f>
        <v>-25.412087912087912</v>
      </c>
    </row>
    <row r="112" spans="12:23" ht="14.25" customHeight="1" thickTop="1" thickBot="1" x14ac:dyDescent="0.25">
      <c r="L112" s="79" t="s">
        <v>61</v>
      </c>
      <c r="M112" s="80">
        <f t="shared" ref="M112:Q112" si="160">+M109+M110+M111</f>
        <v>761</v>
      </c>
      <c r="N112" s="81">
        <f t="shared" si="160"/>
        <v>1544</v>
      </c>
      <c r="O112" s="188">
        <f t="shared" si="160"/>
        <v>2305</v>
      </c>
      <c r="P112" s="80">
        <f t="shared" si="160"/>
        <v>1</v>
      </c>
      <c r="Q112" s="188">
        <f t="shared" si="160"/>
        <v>2306</v>
      </c>
      <c r="R112" s="80">
        <f t="shared" ref="R112:U112" si="161">+R109+R110+R111</f>
        <v>624</v>
      </c>
      <c r="S112" s="81">
        <f t="shared" si="161"/>
        <v>1051</v>
      </c>
      <c r="T112" s="188">
        <f t="shared" si="161"/>
        <v>1675</v>
      </c>
      <c r="U112" s="80">
        <f t="shared" si="161"/>
        <v>0</v>
      </c>
      <c r="V112" s="188">
        <f t="shared" ref="V112" si="162">+V109+V110+V111</f>
        <v>1675</v>
      </c>
      <c r="W112" s="82">
        <f>IF(Q112=0,0,((V112/Q112)-1)*100)</f>
        <v>-27.363399826539457</v>
      </c>
    </row>
    <row r="113" spans="1:23" ht="14.25" customHeight="1" thickTop="1" x14ac:dyDescent="0.2">
      <c r="L113" s="59" t="s">
        <v>16</v>
      </c>
      <c r="M113" s="75">
        <f>+Lcc_BKK!M113+Lcc_DMK!M113</f>
        <v>231</v>
      </c>
      <c r="N113" s="76">
        <f>+Lcc_BKK!N113+Lcc_DMK!N113</f>
        <v>390</v>
      </c>
      <c r="O113" s="195">
        <f>SUM(M113:N113)</f>
        <v>621</v>
      </c>
      <c r="P113" s="77">
        <f>+Lcc_BKK!P113+Lcc_DMK!P113</f>
        <v>0</v>
      </c>
      <c r="Q113" s="195">
        <f>O113+P113</f>
        <v>621</v>
      </c>
      <c r="R113" s="75">
        <f>+Lcc_BKK!R113+Lcc_DMK!R113</f>
        <v>150</v>
      </c>
      <c r="S113" s="76">
        <f>+Lcc_BKK!S113+Lcc_DMK!S113</f>
        <v>268</v>
      </c>
      <c r="T113" s="195">
        <f>SUM(R113:S113)</f>
        <v>418</v>
      </c>
      <c r="U113" s="77">
        <f>+Lcc_BKK!U113+Lcc_DMK!U113</f>
        <v>0</v>
      </c>
      <c r="V113" s="195">
        <f>T113+U113</f>
        <v>418</v>
      </c>
      <c r="W113" s="78">
        <f t="shared" si="159"/>
        <v>-32.689210950080515</v>
      </c>
    </row>
    <row r="114" spans="1:23" ht="14.25" customHeight="1" x14ac:dyDescent="0.2">
      <c r="L114" s="59" t="s">
        <v>17</v>
      </c>
      <c r="M114" s="75">
        <f>+Lcc_BKK!M114+Lcc_DMK!M114</f>
        <v>235</v>
      </c>
      <c r="N114" s="76">
        <f>+Lcc_BKK!N114+Lcc_DMK!N114</f>
        <v>387</v>
      </c>
      <c r="O114" s="195">
        <f>SUM(M114:N114)</f>
        <v>622</v>
      </c>
      <c r="P114" s="77">
        <f>+Lcc_BKK!P114+Lcc_DMK!P114</f>
        <v>0</v>
      </c>
      <c r="Q114" s="195">
        <f>O114+P114</f>
        <v>622</v>
      </c>
      <c r="R114" s="75">
        <f>+Lcc_BKK!R114+Lcc_DMK!R114</f>
        <v>166</v>
      </c>
      <c r="S114" s="76">
        <f>+Lcc_BKK!S114+Lcc_DMK!S114</f>
        <v>226</v>
      </c>
      <c r="T114" s="195">
        <f>SUM(R114:S114)</f>
        <v>392</v>
      </c>
      <c r="U114" s="77">
        <f>+Lcc_BKK!U114+Lcc_DMK!U114</f>
        <v>0</v>
      </c>
      <c r="V114" s="195">
        <f>T114+U114</f>
        <v>392</v>
      </c>
      <c r="W114" s="78">
        <f>IF(Q114=0,0,((V114/Q114)-1)*100)</f>
        <v>-36.977491961414785</v>
      </c>
    </row>
    <row r="115" spans="1:23" ht="14.25" customHeight="1" thickBot="1" x14ac:dyDescent="0.25">
      <c r="L115" s="59" t="s">
        <v>18</v>
      </c>
      <c r="M115" s="75">
        <f>+Lcc_BKK!M115+Lcc_DMK!M115</f>
        <v>206</v>
      </c>
      <c r="N115" s="76">
        <f>+Lcc_BKK!N115+Lcc_DMK!N115</f>
        <v>434</v>
      </c>
      <c r="O115" s="197">
        <f>SUM(M115:N115)</f>
        <v>640</v>
      </c>
      <c r="P115" s="83">
        <f>+Lcc_BKK!P115+Lcc_DMK!P115</f>
        <v>0</v>
      </c>
      <c r="Q115" s="197">
        <f>O115+P115</f>
        <v>640</v>
      </c>
      <c r="R115" s="75">
        <f>+Lcc_BKK!R115+Lcc_DMK!R115</f>
        <v>122</v>
      </c>
      <c r="S115" s="76">
        <f>+Lcc_BKK!S115+Lcc_DMK!S115</f>
        <v>236</v>
      </c>
      <c r="T115" s="197">
        <f>SUM(R115:S115)</f>
        <v>358</v>
      </c>
      <c r="U115" s="83">
        <f>+Lcc_BKK!U115+Lcc_DMK!U115</f>
        <v>0</v>
      </c>
      <c r="V115" s="197">
        <f>T115+U115</f>
        <v>358</v>
      </c>
      <c r="W115" s="78">
        <f t="shared" si="159"/>
        <v>-44.062500000000007</v>
      </c>
    </row>
    <row r="116" spans="1:23" ht="14.25" customHeight="1" thickTop="1" thickBot="1" x14ac:dyDescent="0.25">
      <c r="L116" s="84" t="s">
        <v>39</v>
      </c>
      <c r="M116" s="85">
        <f t="shared" ref="M116:Q116" si="163">+M113+M114+M115</f>
        <v>672</v>
      </c>
      <c r="N116" s="85">
        <f t="shared" si="163"/>
        <v>1211</v>
      </c>
      <c r="O116" s="198">
        <f t="shared" si="163"/>
        <v>1883</v>
      </c>
      <c r="P116" s="86">
        <f t="shared" si="163"/>
        <v>0</v>
      </c>
      <c r="Q116" s="198">
        <f t="shared" si="163"/>
        <v>1883</v>
      </c>
      <c r="R116" s="85">
        <f t="shared" ref="R116:U116" si="164">+R113+R114+R115</f>
        <v>438</v>
      </c>
      <c r="S116" s="85">
        <f t="shared" si="164"/>
        <v>730</v>
      </c>
      <c r="T116" s="198">
        <f t="shared" si="164"/>
        <v>1168</v>
      </c>
      <c r="U116" s="86">
        <f t="shared" si="164"/>
        <v>0</v>
      </c>
      <c r="V116" s="198">
        <f t="shared" ref="V116" si="165">+V113+V114+V115</f>
        <v>1168</v>
      </c>
      <c r="W116" s="87">
        <f t="shared" si="159"/>
        <v>-37.971322357939464</v>
      </c>
    </row>
    <row r="117" spans="1:23" ht="14.25" customHeight="1" thickTop="1" x14ac:dyDescent="0.2">
      <c r="A117" s="364"/>
      <c r="K117" s="364"/>
      <c r="L117" s="59" t="s">
        <v>21</v>
      </c>
      <c r="M117" s="75">
        <f>+Lcc_BKK!M117+Lcc_DMK!M117</f>
        <v>230</v>
      </c>
      <c r="N117" s="76">
        <f>+Lcc_BKK!N117+Lcc_DMK!N117</f>
        <v>498</v>
      </c>
      <c r="O117" s="197">
        <f>SUM(M117:N117)</f>
        <v>728</v>
      </c>
      <c r="P117" s="88">
        <f>+Lcc_BKK!P117+Lcc_DMK!P117</f>
        <v>0</v>
      </c>
      <c r="Q117" s="197">
        <f>O117+P117</f>
        <v>728</v>
      </c>
      <c r="R117" s="75">
        <f>+Lcc_BKK!R117+Lcc_DMK!R117</f>
        <v>174</v>
      </c>
      <c r="S117" s="76">
        <f>+Lcc_BKK!S117+Lcc_DMK!S117</f>
        <v>255</v>
      </c>
      <c r="T117" s="197">
        <f>SUM(R117:S117)</f>
        <v>429</v>
      </c>
      <c r="U117" s="88">
        <f>+Lcc_BKK!U117+Lcc_DMK!U117</f>
        <v>0</v>
      </c>
      <c r="V117" s="197">
        <f>T117+U117</f>
        <v>429</v>
      </c>
      <c r="W117" s="78">
        <f t="shared" si="159"/>
        <v>-41.071428571428569</v>
      </c>
    </row>
    <row r="118" spans="1:23" ht="14.25" customHeight="1" x14ac:dyDescent="0.2">
      <c r="A118" s="364"/>
      <c r="K118" s="364"/>
      <c r="L118" s="59" t="s">
        <v>22</v>
      </c>
      <c r="M118" s="75">
        <f>+Lcc_BKK!M118+Lcc_DMK!M118</f>
        <v>269</v>
      </c>
      <c r="N118" s="76">
        <f>+Lcc_BKK!N118+Lcc_DMK!N118</f>
        <v>461</v>
      </c>
      <c r="O118" s="197">
        <f>SUM(M118:N118)</f>
        <v>730</v>
      </c>
      <c r="P118" s="77">
        <f>+Lcc_BKK!P118+Lcc_DMK!P118</f>
        <v>2</v>
      </c>
      <c r="Q118" s="197">
        <f>O118+P118</f>
        <v>732</v>
      </c>
      <c r="R118" s="75">
        <f>+Lcc_BKK!R118+Lcc_DMK!R118</f>
        <v>181</v>
      </c>
      <c r="S118" s="76">
        <f>+Lcc_BKK!S118+Lcc_DMK!S118</f>
        <v>277</v>
      </c>
      <c r="T118" s="197">
        <f>SUM(R118:S118)</f>
        <v>458</v>
      </c>
      <c r="U118" s="77">
        <f>+Lcc_BKK!U118+Lcc_DMK!U118</f>
        <v>0</v>
      </c>
      <c r="V118" s="197">
        <f>T118+U118</f>
        <v>458</v>
      </c>
      <c r="W118" s="78">
        <f t="shared" si="159"/>
        <v>-37.431693989071036</v>
      </c>
    </row>
    <row r="119" spans="1:23" ht="14.25" customHeight="1" thickBot="1" x14ac:dyDescent="0.25">
      <c r="A119" s="364"/>
      <c r="K119" s="364"/>
      <c r="L119" s="59" t="s">
        <v>23</v>
      </c>
      <c r="M119" s="75">
        <f>+Lcc_BKK!M119+Lcc_DMK!M119</f>
        <v>73</v>
      </c>
      <c r="N119" s="76">
        <f>+Lcc_BKK!N119+Lcc_DMK!N119</f>
        <v>403</v>
      </c>
      <c r="O119" s="197">
        <f>SUM(M119:N119)</f>
        <v>476</v>
      </c>
      <c r="P119" s="77">
        <f>+Lcc_BKK!P119+Lcc_DMK!P119</f>
        <v>0</v>
      </c>
      <c r="Q119" s="197">
        <f>O119+P119</f>
        <v>476</v>
      </c>
      <c r="R119" s="75">
        <f>+Lcc_BKK!R119+Lcc_DMK!R119</f>
        <v>156</v>
      </c>
      <c r="S119" s="76">
        <f>+Lcc_BKK!S119+Lcc_DMK!S119</f>
        <v>235</v>
      </c>
      <c r="T119" s="197">
        <f>SUM(R119:S119)</f>
        <v>391</v>
      </c>
      <c r="U119" s="77">
        <f>+Lcc_BKK!U119+Lcc_DMK!U119</f>
        <v>0</v>
      </c>
      <c r="V119" s="197">
        <f>T119+U119</f>
        <v>391</v>
      </c>
      <c r="W119" s="78">
        <f t="shared" si="159"/>
        <v>-17.857142857142861</v>
      </c>
    </row>
    <row r="120" spans="1:23" ht="14.25" customHeight="1" thickTop="1" thickBot="1" x14ac:dyDescent="0.25">
      <c r="L120" s="79" t="s">
        <v>40</v>
      </c>
      <c r="M120" s="80">
        <f t="shared" ref="M120:Q120" si="166">+M117+M118+M119</f>
        <v>572</v>
      </c>
      <c r="N120" s="81">
        <f t="shared" si="166"/>
        <v>1362</v>
      </c>
      <c r="O120" s="196">
        <f t="shared" si="166"/>
        <v>1934</v>
      </c>
      <c r="P120" s="80">
        <f t="shared" si="166"/>
        <v>2</v>
      </c>
      <c r="Q120" s="196">
        <f t="shared" si="166"/>
        <v>1936</v>
      </c>
      <c r="R120" s="80">
        <f t="shared" ref="R120:U120" si="167">+R117+R118+R119</f>
        <v>511</v>
      </c>
      <c r="S120" s="81">
        <f t="shared" si="167"/>
        <v>767</v>
      </c>
      <c r="T120" s="196">
        <f t="shared" si="167"/>
        <v>1278</v>
      </c>
      <c r="U120" s="80">
        <f t="shared" si="167"/>
        <v>0</v>
      </c>
      <c r="V120" s="196">
        <f t="shared" ref="V120" si="168">+V117+V118+V119</f>
        <v>1278</v>
      </c>
      <c r="W120" s="82">
        <f t="shared" si="159"/>
        <v>-33.987603305785122</v>
      </c>
    </row>
    <row r="121" spans="1:23" ht="14.25" customHeight="1" thickTop="1" x14ac:dyDescent="0.2">
      <c r="L121" s="59" t="s">
        <v>10</v>
      </c>
      <c r="M121" s="75">
        <f>+Lcc_BKK!M121+Lcc_DMK!M121</f>
        <v>456</v>
      </c>
      <c r="N121" s="76">
        <f>+Lcc_BKK!N121+Lcc_DMK!N121</f>
        <v>431</v>
      </c>
      <c r="O121" s="197">
        <f>SUM(M121:N121)</f>
        <v>887</v>
      </c>
      <c r="P121" s="77">
        <f>+Lcc_BKK!P121+Lcc_DMK!P121</f>
        <v>0</v>
      </c>
      <c r="Q121" s="195">
        <f>O121+P121</f>
        <v>887</v>
      </c>
      <c r="R121" s="75">
        <f>+Lcc_BKK!R121+Lcc_DMK!R121</f>
        <v>165</v>
      </c>
      <c r="S121" s="76">
        <f>+Lcc_BKK!S121+Lcc_DMK!S121</f>
        <v>247</v>
      </c>
      <c r="T121" s="197">
        <f>SUM(R121:S121)</f>
        <v>412</v>
      </c>
      <c r="U121" s="77">
        <f>+Lcc_BKK!U121+Lcc_DMK!U121</f>
        <v>0</v>
      </c>
      <c r="V121" s="195">
        <f>T121+U121</f>
        <v>412</v>
      </c>
      <c r="W121" s="78">
        <f>IF(Q121=0,0,((V121/Q121)-1)*100)</f>
        <v>-53.551296505073289</v>
      </c>
    </row>
    <row r="122" spans="1:23" ht="14.25" customHeight="1" x14ac:dyDescent="0.2">
      <c r="L122" s="59" t="s">
        <v>11</v>
      </c>
      <c r="M122" s="75">
        <f>+Lcc_BKK!M122+Lcc_DMK!M122</f>
        <v>240</v>
      </c>
      <c r="N122" s="76">
        <f>+Lcc_BKK!N122+Lcc_DMK!N122</f>
        <v>406</v>
      </c>
      <c r="O122" s="197">
        <f>SUM(M122:N122)</f>
        <v>646</v>
      </c>
      <c r="P122" s="77">
        <f>+Lcc_BKK!P122+Lcc_DMK!P122</f>
        <v>0</v>
      </c>
      <c r="Q122" s="195">
        <f>O122+P122</f>
        <v>646</v>
      </c>
      <c r="R122" s="75">
        <f>+Lcc_BKK!R122+Lcc_DMK!R122</f>
        <v>170</v>
      </c>
      <c r="S122" s="76">
        <f>+Lcc_BKK!S122+Lcc_DMK!S122</f>
        <v>261</v>
      </c>
      <c r="T122" s="197">
        <f>SUM(R122:S122)</f>
        <v>431</v>
      </c>
      <c r="U122" s="77">
        <f>+Lcc_BKK!U122+Lcc_DMK!U122</f>
        <v>0</v>
      </c>
      <c r="V122" s="195">
        <f>T122+U122</f>
        <v>431</v>
      </c>
      <c r="W122" s="78">
        <f>IF(Q122=0,0,((V122/Q122)-1)*100)</f>
        <v>-33.28173374613003</v>
      </c>
    </row>
    <row r="123" spans="1:23" ht="14.25" customHeight="1" thickBot="1" x14ac:dyDescent="0.25">
      <c r="L123" s="64" t="s">
        <v>12</v>
      </c>
      <c r="M123" s="75">
        <f>+Lcc_BKK!M123+Lcc_DMK!M123</f>
        <v>217</v>
      </c>
      <c r="N123" s="76">
        <f>+Lcc_BKK!N123+Lcc_DMK!N123</f>
        <v>398</v>
      </c>
      <c r="O123" s="197">
        <f t="shared" ref="O123" si="169">SUM(M123:N123)</f>
        <v>615</v>
      </c>
      <c r="P123" s="77">
        <f>+Lcc_BKK!P123+Lcc_DMK!P123</f>
        <v>0</v>
      </c>
      <c r="Q123" s="195">
        <f>O123+P123</f>
        <v>615</v>
      </c>
      <c r="R123" s="75">
        <f>+Lcc_BKK!R123+Lcc_DMK!R123</f>
        <v>158</v>
      </c>
      <c r="S123" s="76">
        <f>+Lcc_BKK!S123+Lcc_DMK!S123</f>
        <v>309</v>
      </c>
      <c r="T123" s="197">
        <f t="shared" ref="T123" si="170">SUM(R123:S123)</f>
        <v>467</v>
      </c>
      <c r="U123" s="77">
        <f>+Lcc_BKK!U123+Lcc_DMK!U123</f>
        <v>0</v>
      </c>
      <c r="V123" s="195">
        <f>T123+U123</f>
        <v>467</v>
      </c>
      <c r="W123" s="78">
        <f>IF(Q123=0,0,((V123/Q123)-1)*100)</f>
        <v>-24.065040650406498</v>
      </c>
    </row>
    <row r="124" spans="1:23" ht="14.25" customHeight="1" thickTop="1" thickBot="1" x14ac:dyDescent="0.25">
      <c r="L124" s="79" t="s">
        <v>38</v>
      </c>
      <c r="M124" s="80">
        <f t="shared" ref="M124:V124" si="171">+M121+M122+M123</f>
        <v>913</v>
      </c>
      <c r="N124" s="81">
        <f t="shared" si="171"/>
        <v>1235</v>
      </c>
      <c r="O124" s="196">
        <f t="shared" si="171"/>
        <v>2148</v>
      </c>
      <c r="P124" s="80">
        <f t="shared" si="171"/>
        <v>0</v>
      </c>
      <c r="Q124" s="196">
        <f t="shared" si="171"/>
        <v>2148</v>
      </c>
      <c r="R124" s="80">
        <f t="shared" si="171"/>
        <v>493</v>
      </c>
      <c r="S124" s="81">
        <f t="shared" si="171"/>
        <v>817</v>
      </c>
      <c r="T124" s="196">
        <f t="shared" si="171"/>
        <v>1310</v>
      </c>
      <c r="U124" s="80">
        <f t="shared" si="171"/>
        <v>0</v>
      </c>
      <c r="V124" s="196">
        <f t="shared" si="171"/>
        <v>1310</v>
      </c>
      <c r="W124" s="82">
        <f t="shared" ref="W124" si="172">IF(Q124=0,0,((V124/Q124)-1)*100)</f>
        <v>-39.013035381750463</v>
      </c>
    </row>
    <row r="125" spans="1:23" ht="14.25" customHeight="1" thickTop="1" thickBot="1" x14ac:dyDescent="0.25">
      <c r="L125" s="79" t="s">
        <v>63</v>
      </c>
      <c r="M125" s="80">
        <f t="shared" ref="M125:V125" si="173">+M112+M116+M120+M124</f>
        <v>2918</v>
      </c>
      <c r="N125" s="81">
        <f t="shared" si="173"/>
        <v>5352</v>
      </c>
      <c r="O125" s="188">
        <f t="shared" si="173"/>
        <v>8270</v>
      </c>
      <c r="P125" s="80">
        <f t="shared" si="173"/>
        <v>3</v>
      </c>
      <c r="Q125" s="188">
        <f t="shared" si="173"/>
        <v>8273</v>
      </c>
      <c r="R125" s="80">
        <f t="shared" si="173"/>
        <v>2066</v>
      </c>
      <c r="S125" s="81">
        <f t="shared" si="173"/>
        <v>3365</v>
      </c>
      <c r="T125" s="188">
        <f t="shared" si="173"/>
        <v>5431</v>
      </c>
      <c r="U125" s="80">
        <f t="shared" si="173"/>
        <v>0</v>
      </c>
      <c r="V125" s="188">
        <f t="shared" si="173"/>
        <v>5431</v>
      </c>
      <c r="W125" s="82">
        <f>IF(Q125=0,0,((V125/Q125)-1)*100)</f>
        <v>-34.352713646802854</v>
      </c>
    </row>
    <row r="126" spans="1:23" ht="14.25" thickTop="1" thickBot="1" x14ac:dyDescent="0.25">
      <c r="L126" s="89" t="s">
        <v>60</v>
      </c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1:23" ht="13.5" thickTop="1" x14ac:dyDescent="0.2">
      <c r="L127" s="635" t="s">
        <v>42</v>
      </c>
      <c r="M127" s="636"/>
      <c r="N127" s="636"/>
      <c r="O127" s="636"/>
      <c r="P127" s="636"/>
      <c r="Q127" s="636"/>
      <c r="R127" s="636"/>
      <c r="S127" s="636"/>
      <c r="T127" s="636"/>
      <c r="U127" s="636"/>
      <c r="V127" s="636"/>
      <c r="W127" s="637"/>
    </row>
    <row r="128" spans="1:23" ht="13.5" thickBot="1" x14ac:dyDescent="0.25">
      <c r="L128" s="630" t="s">
        <v>45</v>
      </c>
      <c r="M128" s="631"/>
      <c r="N128" s="631"/>
      <c r="O128" s="631"/>
      <c r="P128" s="631"/>
      <c r="Q128" s="631"/>
      <c r="R128" s="631"/>
      <c r="S128" s="631"/>
      <c r="T128" s="631"/>
      <c r="U128" s="631"/>
      <c r="V128" s="631"/>
      <c r="W128" s="632"/>
    </row>
    <row r="129" spans="1:23" ht="14.25" thickTop="1" thickBot="1" x14ac:dyDescent="0.25">
      <c r="L129" s="54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6" t="s">
        <v>34</v>
      </c>
    </row>
    <row r="130" spans="1:23" ht="14.25" thickTop="1" thickBot="1" x14ac:dyDescent="0.25">
      <c r="L130" s="57"/>
      <c r="M130" s="633" t="s">
        <v>64</v>
      </c>
      <c r="N130" s="633"/>
      <c r="O130" s="633"/>
      <c r="P130" s="633"/>
      <c r="Q130" s="634"/>
      <c r="R130" s="633" t="s">
        <v>65</v>
      </c>
      <c r="S130" s="633"/>
      <c r="T130" s="633"/>
      <c r="U130" s="633"/>
      <c r="V130" s="634"/>
      <c r="W130" s="347" t="s">
        <v>2</v>
      </c>
    </row>
    <row r="131" spans="1:23" ht="13.5" thickTop="1" x14ac:dyDescent="0.2">
      <c r="L131" s="59" t="s">
        <v>3</v>
      </c>
      <c r="M131" s="60"/>
      <c r="N131" s="54"/>
      <c r="O131" s="61"/>
      <c r="P131" s="62"/>
      <c r="Q131" s="344"/>
      <c r="R131" s="60"/>
      <c r="S131" s="54"/>
      <c r="T131" s="61"/>
      <c r="U131" s="62"/>
      <c r="V131" s="344"/>
      <c r="W131" s="345" t="s">
        <v>4</v>
      </c>
    </row>
    <row r="132" spans="1:23" ht="13.5" thickBot="1" x14ac:dyDescent="0.25">
      <c r="L132" s="64"/>
      <c r="M132" s="65" t="s">
        <v>35</v>
      </c>
      <c r="N132" s="66" t="s">
        <v>36</v>
      </c>
      <c r="O132" s="67" t="s">
        <v>37</v>
      </c>
      <c r="P132" s="68" t="s">
        <v>32</v>
      </c>
      <c r="Q132" s="402" t="s">
        <v>7</v>
      </c>
      <c r="R132" s="65" t="s">
        <v>35</v>
      </c>
      <c r="S132" s="66" t="s">
        <v>36</v>
      </c>
      <c r="T132" s="67" t="s">
        <v>37</v>
      </c>
      <c r="U132" s="68" t="s">
        <v>32</v>
      </c>
      <c r="V132" s="343" t="s">
        <v>7</v>
      </c>
      <c r="W132" s="346"/>
    </row>
    <row r="133" spans="1:23" ht="5.25" customHeight="1" thickTop="1" x14ac:dyDescent="0.2">
      <c r="L133" s="59"/>
      <c r="M133" s="70"/>
      <c r="N133" s="71"/>
      <c r="O133" s="72"/>
      <c r="P133" s="73"/>
      <c r="Q133" s="146"/>
      <c r="R133" s="70"/>
      <c r="S133" s="71"/>
      <c r="T133" s="72"/>
      <c r="U133" s="73"/>
      <c r="V133" s="146"/>
      <c r="W133" s="74"/>
    </row>
    <row r="134" spans="1:23" ht="14.25" customHeight="1" x14ac:dyDescent="0.2">
      <c r="L134" s="59" t="s">
        <v>13</v>
      </c>
      <c r="M134" s="75">
        <f t="shared" ref="M134:N136" si="174">+M84+M109</f>
        <v>2034</v>
      </c>
      <c r="N134" s="76">
        <f t="shared" si="174"/>
        <v>4532</v>
      </c>
      <c r="O134" s="195">
        <f t="shared" ref="O134:O135" si="175">M134+N134</f>
        <v>6566</v>
      </c>
      <c r="P134" s="77">
        <f>+P84+P109</f>
        <v>0</v>
      </c>
      <c r="Q134" s="202">
        <f>O134+P134</f>
        <v>6566</v>
      </c>
      <c r="R134" s="75">
        <f t="shared" ref="R134:S136" si="176">+R84+R109</f>
        <v>2079</v>
      </c>
      <c r="S134" s="76">
        <f t="shared" si="176"/>
        <v>3529</v>
      </c>
      <c r="T134" s="195">
        <f t="shared" ref="T134:T144" si="177">R134+S134</f>
        <v>5608</v>
      </c>
      <c r="U134" s="77">
        <f>+U84+U109</f>
        <v>21</v>
      </c>
      <c r="V134" s="202">
        <f>T134+U134</f>
        <v>5629</v>
      </c>
      <c r="W134" s="78">
        <f>IF(Q134=0,0,((V134/Q134)-1)*100)</f>
        <v>-14.27048431312824</v>
      </c>
    </row>
    <row r="135" spans="1:23" ht="14.25" customHeight="1" x14ac:dyDescent="0.2">
      <c r="L135" s="59" t="s">
        <v>14</v>
      </c>
      <c r="M135" s="75">
        <f t="shared" si="174"/>
        <v>1934</v>
      </c>
      <c r="N135" s="76">
        <f t="shared" si="174"/>
        <v>4469</v>
      </c>
      <c r="O135" s="195">
        <f t="shared" si="175"/>
        <v>6403</v>
      </c>
      <c r="P135" s="77">
        <f>+P85+P110</f>
        <v>3</v>
      </c>
      <c r="Q135" s="202">
        <f>O135+P135</f>
        <v>6406</v>
      </c>
      <c r="R135" s="75">
        <f t="shared" si="176"/>
        <v>1755</v>
      </c>
      <c r="S135" s="76">
        <f t="shared" si="176"/>
        <v>2993</v>
      </c>
      <c r="T135" s="195">
        <f t="shared" si="177"/>
        <v>4748</v>
      </c>
      <c r="U135" s="77">
        <f>+U85+U110</f>
        <v>0</v>
      </c>
      <c r="V135" s="202">
        <f>T135+U135</f>
        <v>4748</v>
      </c>
      <c r="W135" s="78">
        <f t="shared" ref="W135:W145" si="178">IF(Q135=0,0,((V135/Q135)-1)*100)</f>
        <v>-25.881985638463945</v>
      </c>
    </row>
    <row r="136" spans="1:23" ht="14.25" customHeight="1" thickBot="1" x14ac:dyDescent="0.25">
      <c r="L136" s="59" t="s">
        <v>15</v>
      </c>
      <c r="M136" s="75">
        <f t="shared" si="174"/>
        <v>2241</v>
      </c>
      <c r="N136" s="76">
        <f t="shared" si="174"/>
        <v>5782</v>
      </c>
      <c r="O136" s="195">
        <f>M136+N136</f>
        <v>8023</v>
      </c>
      <c r="P136" s="77">
        <f>+P86+P111</f>
        <v>0</v>
      </c>
      <c r="Q136" s="202">
        <f>O136+P136</f>
        <v>8023</v>
      </c>
      <c r="R136" s="75">
        <f t="shared" si="176"/>
        <v>2522</v>
      </c>
      <c r="S136" s="76">
        <f t="shared" si="176"/>
        <v>3968</v>
      </c>
      <c r="T136" s="195">
        <f>R136+S136</f>
        <v>6490</v>
      </c>
      <c r="U136" s="77">
        <f>+U86+U111</f>
        <v>0</v>
      </c>
      <c r="V136" s="202">
        <f>T136+U136</f>
        <v>6490</v>
      </c>
      <c r="W136" s="78">
        <f>IF(Q136=0,0,((V136/Q136)-1)*100)</f>
        <v>-19.107565748473142</v>
      </c>
    </row>
    <row r="137" spans="1:23" ht="14.25" customHeight="1" thickTop="1" thickBot="1" x14ac:dyDescent="0.25">
      <c r="L137" s="79" t="s">
        <v>61</v>
      </c>
      <c r="M137" s="80">
        <f t="shared" ref="M137:Q137" si="179">+M134+M135+M136</f>
        <v>6209</v>
      </c>
      <c r="N137" s="81">
        <f t="shared" si="179"/>
        <v>14783</v>
      </c>
      <c r="O137" s="188">
        <f t="shared" si="179"/>
        <v>20992</v>
      </c>
      <c r="P137" s="80">
        <f t="shared" si="179"/>
        <v>3</v>
      </c>
      <c r="Q137" s="188">
        <f t="shared" si="179"/>
        <v>20995</v>
      </c>
      <c r="R137" s="80">
        <f t="shared" ref="R137" si="180">+R134+R135+R136</f>
        <v>6356</v>
      </c>
      <c r="S137" s="81">
        <f t="shared" ref="S137" si="181">+S134+S135+S136</f>
        <v>10490</v>
      </c>
      <c r="T137" s="188">
        <f t="shared" ref="T137" si="182">+T134+T135+T136</f>
        <v>16846</v>
      </c>
      <c r="U137" s="80">
        <f t="shared" ref="U137" si="183">+U134+U135+U136</f>
        <v>21</v>
      </c>
      <c r="V137" s="188">
        <f t="shared" ref="V137" si="184">+V134+V135+V136</f>
        <v>16867</v>
      </c>
      <c r="W137" s="82">
        <f>IF(Q137=0,0,((V137/Q137)-1)*100)</f>
        <v>-19.661824243867589</v>
      </c>
    </row>
    <row r="138" spans="1:23" ht="14.25" customHeight="1" thickTop="1" x14ac:dyDescent="0.2">
      <c r="L138" s="59" t="s">
        <v>16</v>
      </c>
      <c r="M138" s="75">
        <f t="shared" ref="M138:N140" si="185">+M88+M113</f>
        <v>2121</v>
      </c>
      <c r="N138" s="76">
        <f t="shared" si="185"/>
        <v>5848</v>
      </c>
      <c r="O138" s="195">
        <f t="shared" ref="O138" si="186">M138+N138</f>
        <v>7969</v>
      </c>
      <c r="P138" s="77">
        <f>+P88+P113</f>
        <v>0</v>
      </c>
      <c r="Q138" s="202">
        <f>O138+P138</f>
        <v>7969</v>
      </c>
      <c r="R138" s="75">
        <f t="shared" ref="R138:S140" si="187">+R88+R113</f>
        <v>1857</v>
      </c>
      <c r="S138" s="76">
        <f t="shared" si="187"/>
        <v>3612</v>
      </c>
      <c r="T138" s="195">
        <f t="shared" si="177"/>
        <v>5469</v>
      </c>
      <c r="U138" s="77">
        <f>+U88+U113</f>
        <v>0</v>
      </c>
      <c r="V138" s="202">
        <f>T138+U138</f>
        <v>5469</v>
      </c>
      <c r="W138" s="78">
        <f t="shared" si="178"/>
        <v>-31.37156481365291</v>
      </c>
    </row>
    <row r="139" spans="1:23" ht="14.25" customHeight="1" x14ac:dyDescent="0.2">
      <c r="L139" s="59" t="s">
        <v>17</v>
      </c>
      <c r="M139" s="75">
        <f t="shared" si="185"/>
        <v>2005</v>
      </c>
      <c r="N139" s="76">
        <f t="shared" si="185"/>
        <v>5844</v>
      </c>
      <c r="O139" s="195">
        <f>M139+N139</f>
        <v>7849</v>
      </c>
      <c r="P139" s="77">
        <f>+P89+P114</f>
        <v>2</v>
      </c>
      <c r="Q139" s="202">
        <f>O139+P139</f>
        <v>7851</v>
      </c>
      <c r="R139" s="75">
        <f t="shared" si="187"/>
        <v>1489</v>
      </c>
      <c r="S139" s="76">
        <f t="shared" si="187"/>
        <v>4500</v>
      </c>
      <c r="T139" s="195">
        <f>R139+S139</f>
        <v>5989</v>
      </c>
      <c r="U139" s="77">
        <f>+U89+U114</f>
        <v>0</v>
      </c>
      <c r="V139" s="202">
        <f>T139+U139</f>
        <v>5989</v>
      </c>
      <c r="W139" s="78">
        <f>IF(Q139=0,0,((V139/Q139)-1)*100)</f>
        <v>-23.716723984205835</v>
      </c>
    </row>
    <row r="140" spans="1:23" ht="14.25" customHeight="1" thickBot="1" x14ac:dyDescent="0.25">
      <c r="L140" s="59" t="s">
        <v>18</v>
      </c>
      <c r="M140" s="75">
        <f t="shared" si="185"/>
        <v>1818</v>
      </c>
      <c r="N140" s="76">
        <f t="shared" si="185"/>
        <v>5399</v>
      </c>
      <c r="O140" s="197">
        <f t="shared" ref="O140" si="188">M140+N140</f>
        <v>7217</v>
      </c>
      <c r="P140" s="83">
        <f>+P90+P115</f>
        <v>0</v>
      </c>
      <c r="Q140" s="202">
        <f>O140+P140</f>
        <v>7217</v>
      </c>
      <c r="R140" s="75">
        <f t="shared" si="187"/>
        <v>1383</v>
      </c>
      <c r="S140" s="76">
        <f t="shared" si="187"/>
        <v>3349</v>
      </c>
      <c r="T140" s="197">
        <f t="shared" si="177"/>
        <v>4732</v>
      </c>
      <c r="U140" s="83">
        <f>+U90+U115</f>
        <v>0</v>
      </c>
      <c r="V140" s="202">
        <f>T140+U140</f>
        <v>4732</v>
      </c>
      <c r="W140" s="78">
        <f t="shared" si="178"/>
        <v>-34.432589718719683</v>
      </c>
    </row>
    <row r="141" spans="1:23" ht="14.25" customHeight="1" thickTop="1" thickBot="1" x14ac:dyDescent="0.25">
      <c r="L141" s="84" t="s">
        <v>39</v>
      </c>
      <c r="M141" s="80">
        <f t="shared" ref="M141:Q141" si="189">+M138+M139+M140</f>
        <v>5944</v>
      </c>
      <c r="N141" s="81">
        <f t="shared" si="189"/>
        <v>17091</v>
      </c>
      <c r="O141" s="188">
        <f t="shared" si="189"/>
        <v>23035</v>
      </c>
      <c r="P141" s="80">
        <f t="shared" si="189"/>
        <v>2</v>
      </c>
      <c r="Q141" s="188">
        <f t="shared" si="189"/>
        <v>23037</v>
      </c>
      <c r="R141" s="80">
        <f t="shared" ref="R141" si="190">+R138+R139+R140</f>
        <v>4729</v>
      </c>
      <c r="S141" s="81">
        <f t="shared" ref="S141" si="191">+S138+S139+S140</f>
        <v>11461</v>
      </c>
      <c r="T141" s="188">
        <f t="shared" ref="T141" si="192">+T138+T139+T140</f>
        <v>16190</v>
      </c>
      <c r="U141" s="80">
        <f t="shared" ref="U141" si="193">+U138+U139+U140</f>
        <v>0</v>
      </c>
      <c r="V141" s="188">
        <f t="shared" ref="V141" si="194">+V138+V139+V140</f>
        <v>16190</v>
      </c>
      <c r="W141" s="87">
        <f t="shared" si="178"/>
        <v>-29.721751964231458</v>
      </c>
    </row>
    <row r="142" spans="1:23" ht="14.25" customHeight="1" thickTop="1" x14ac:dyDescent="0.2">
      <c r="L142" s="59" t="s">
        <v>21</v>
      </c>
      <c r="M142" s="75">
        <f t="shared" ref="M142:N144" si="195">+M92+M117</f>
        <v>1958</v>
      </c>
      <c r="N142" s="76">
        <f t="shared" si="195"/>
        <v>5053</v>
      </c>
      <c r="O142" s="197">
        <f t="shared" ref="O142:O144" si="196">M142+N142</f>
        <v>7011</v>
      </c>
      <c r="P142" s="88">
        <f>+P92+P117</f>
        <v>4</v>
      </c>
      <c r="Q142" s="202">
        <f>O142+P142</f>
        <v>7015</v>
      </c>
      <c r="R142" s="75">
        <f t="shared" ref="R142:S144" si="197">+R92+R117</f>
        <v>2271</v>
      </c>
      <c r="S142" s="76">
        <f t="shared" si="197"/>
        <v>3475</v>
      </c>
      <c r="T142" s="197">
        <f t="shared" si="177"/>
        <v>5746</v>
      </c>
      <c r="U142" s="88">
        <f>+U92+U117</f>
        <v>0</v>
      </c>
      <c r="V142" s="202">
        <f>T142+U142</f>
        <v>5746</v>
      </c>
      <c r="W142" s="78">
        <f t="shared" si="178"/>
        <v>-18.089807555238778</v>
      </c>
    </row>
    <row r="143" spans="1:23" ht="14.25" customHeight="1" x14ac:dyDescent="0.2">
      <c r="L143" s="59" t="s">
        <v>22</v>
      </c>
      <c r="M143" s="75">
        <f t="shared" si="195"/>
        <v>1995</v>
      </c>
      <c r="N143" s="76">
        <f t="shared" si="195"/>
        <v>4705</v>
      </c>
      <c r="O143" s="197">
        <f t="shared" si="196"/>
        <v>6700</v>
      </c>
      <c r="P143" s="77">
        <f>+P93+P118</f>
        <v>2</v>
      </c>
      <c r="Q143" s="202">
        <f>O143+P143</f>
        <v>6702</v>
      </c>
      <c r="R143" s="75">
        <f t="shared" si="197"/>
        <v>2394</v>
      </c>
      <c r="S143" s="76">
        <f t="shared" si="197"/>
        <v>3709</v>
      </c>
      <c r="T143" s="197">
        <f t="shared" si="177"/>
        <v>6103</v>
      </c>
      <c r="U143" s="77">
        <f>+U93+U118</f>
        <v>0</v>
      </c>
      <c r="V143" s="202">
        <f>T143+U143</f>
        <v>6103</v>
      </c>
      <c r="W143" s="78">
        <f t="shared" si="178"/>
        <v>-8.9376305580423754</v>
      </c>
    </row>
    <row r="144" spans="1:23" ht="14.25" customHeight="1" thickBot="1" x14ac:dyDescent="0.25">
      <c r="A144" s="364"/>
      <c r="K144" s="364"/>
      <c r="L144" s="59" t="s">
        <v>23</v>
      </c>
      <c r="M144" s="75">
        <f t="shared" si="195"/>
        <v>1954</v>
      </c>
      <c r="N144" s="76">
        <f t="shared" si="195"/>
        <v>4701</v>
      </c>
      <c r="O144" s="197">
        <f t="shared" si="196"/>
        <v>6655</v>
      </c>
      <c r="P144" s="77">
        <f>+P94+P119</f>
        <v>0</v>
      </c>
      <c r="Q144" s="202">
        <f>O144+P144</f>
        <v>6655</v>
      </c>
      <c r="R144" s="75">
        <f t="shared" si="197"/>
        <v>1481</v>
      </c>
      <c r="S144" s="76">
        <f t="shared" si="197"/>
        <v>3435</v>
      </c>
      <c r="T144" s="197">
        <f t="shared" si="177"/>
        <v>4916</v>
      </c>
      <c r="U144" s="77">
        <f>+U94+U119</f>
        <v>0</v>
      </c>
      <c r="V144" s="202">
        <f>T144+U144</f>
        <v>4916</v>
      </c>
      <c r="W144" s="78">
        <f t="shared" si="178"/>
        <v>-26.130728775356872</v>
      </c>
    </row>
    <row r="145" spans="1:23" ht="14.25" customHeight="1" thickTop="1" thickBot="1" x14ac:dyDescent="0.25">
      <c r="A145" s="364"/>
      <c r="K145" s="364"/>
      <c r="L145" s="79" t="s">
        <v>40</v>
      </c>
      <c r="M145" s="80">
        <f t="shared" ref="M145:Q145" si="198">+M142+M143+M144</f>
        <v>5907</v>
      </c>
      <c r="N145" s="81">
        <f t="shared" si="198"/>
        <v>14459</v>
      </c>
      <c r="O145" s="188">
        <f t="shared" si="198"/>
        <v>20366</v>
      </c>
      <c r="P145" s="80">
        <f t="shared" si="198"/>
        <v>6</v>
      </c>
      <c r="Q145" s="188">
        <f t="shared" si="198"/>
        <v>20372</v>
      </c>
      <c r="R145" s="80">
        <f t="shared" ref="R145:V145" si="199">+R142+R143+R144</f>
        <v>6146</v>
      </c>
      <c r="S145" s="81">
        <f t="shared" si="199"/>
        <v>10619</v>
      </c>
      <c r="T145" s="188">
        <f t="shared" si="199"/>
        <v>16765</v>
      </c>
      <c r="U145" s="80">
        <f t="shared" si="199"/>
        <v>0</v>
      </c>
      <c r="V145" s="188">
        <f t="shared" si="199"/>
        <v>16765</v>
      </c>
      <c r="W145" s="82">
        <f t="shared" si="178"/>
        <v>-17.705674455134503</v>
      </c>
    </row>
    <row r="146" spans="1:23" ht="14.25" customHeight="1" thickTop="1" x14ac:dyDescent="0.2">
      <c r="L146" s="59" t="s">
        <v>10</v>
      </c>
      <c r="M146" s="75">
        <f t="shared" ref="M146:N148" si="200">+M96+M121</f>
        <v>2346</v>
      </c>
      <c r="N146" s="76">
        <f t="shared" si="200"/>
        <v>4787</v>
      </c>
      <c r="O146" s="195">
        <f>M146+N146</f>
        <v>7133</v>
      </c>
      <c r="P146" s="77">
        <f>+P96+P121</f>
        <v>0</v>
      </c>
      <c r="Q146" s="202">
        <f>O146+P146</f>
        <v>7133</v>
      </c>
      <c r="R146" s="75">
        <f t="shared" ref="R146:S148" si="201">+R96+R121</f>
        <v>2632</v>
      </c>
      <c r="S146" s="76">
        <f t="shared" si="201"/>
        <v>4048</v>
      </c>
      <c r="T146" s="195">
        <f>R146+S146</f>
        <v>6680</v>
      </c>
      <c r="U146" s="77">
        <f>+U96+U121</f>
        <v>0</v>
      </c>
      <c r="V146" s="202">
        <f>T146+U146</f>
        <v>6680</v>
      </c>
      <c r="W146" s="78">
        <f>IF(Q146=0,0,((V146/Q146)-1)*100)</f>
        <v>-6.3507640543950643</v>
      </c>
    </row>
    <row r="147" spans="1:23" ht="14.25" customHeight="1" x14ac:dyDescent="0.2">
      <c r="L147" s="59" t="s">
        <v>11</v>
      </c>
      <c r="M147" s="75">
        <f t="shared" si="200"/>
        <v>2159</v>
      </c>
      <c r="N147" s="76">
        <f t="shared" si="200"/>
        <v>4461</v>
      </c>
      <c r="O147" s="195">
        <f>M147+N147</f>
        <v>6620</v>
      </c>
      <c r="P147" s="77">
        <f>+P97+P122</f>
        <v>0</v>
      </c>
      <c r="Q147" s="202">
        <f>O147+P147</f>
        <v>6620</v>
      </c>
      <c r="R147" s="75">
        <f t="shared" si="201"/>
        <v>2743</v>
      </c>
      <c r="S147" s="76">
        <f t="shared" si="201"/>
        <v>3101</v>
      </c>
      <c r="T147" s="195">
        <f>R147+S147</f>
        <v>5844</v>
      </c>
      <c r="U147" s="77">
        <f>+U97+U122</f>
        <v>0</v>
      </c>
      <c r="V147" s="202">
        <f>T147+U147</f>
        <v>5844</v>
      </c>
      <c r="W147" s="78">
        <f>IF(Q147=0,0,((V147/Q147)-1)*100)</f>
        <v>-11.722054380664648</v>
      </c>
    </row>
    <row r="148" spans="1:23" ht="14.25" customHeight="1" thickBot="1" x14ac:dyDescent="0.25">
      <c r="L148" s="64" t="s">
        <v>12</v>
      </c>
      <c r="M148" s="75">
        <f t="shared" si="200"/>
        <v>2170</v>
      </c>
      <c r="N148" s="76">
        <f t="shared" si="200"/>
        <v>4105</v>
      </c>
      <c r="O148" s="195">
        <f>M148+N148</f>
        <v>6275</v>
      </c>
      <c r="P148" s="77">
        <f>+P98+P123</f>
        <v>6</v>
      </c>
      <c r="Q148" s="202">
        <f>O148+P148</f>
        <v>6281</v>
      </c>
      <c r="R148" s="75">
        <f t="shared" si="201"/>
        <v>2393</v>
      </c>
      <c r="S148" s="76">
        <f t="shared" si="201"/>
        <v>4047</v>
      </c>
      <c r="T148" s="195">
        <f>R148+S148</f>
        <v>6440</v>
      </c>
      <c r="U148" s="77">
        <f>+U98+U123</f>
        <v>0</v>
      </c>
      <c r="V148" s="202">
        <f>T148+U148</f>
        <v>6440</v>
      </c>
      <c r="W148" s="78">
        <f>IF(Q148=0,0,((V148/Q148)-1)*100)</f>
        <v>2.531444037573638</v>
      </c>
    </row>
    <row r="149" spans="1:23" ht="14.25" customHeight="1" thickTop="1" thickBot="1" x14ac:dyDescent="0.25">
      <c r="L149" s="79" t="s">
        <v>38</v>
      </c>
      <c r="M149" s="80">
        <f t="shared" ref="M149:V149" si="202">+M146+M147+M148</f>
        <v>6675</v>
      </c>
      <c r="N149" s="81">
        <f t="shared" si="202"/>
        <v>13353</v>
      </c>
      <c r="O149" s="196">
        <f t="shared" si="202"/>
        <v>20028</v>
      </c>
      <c r="P149" s="80">
        <f t="shared" si="202"/>
        <v>6</v>
      </c>
      <c r="Q149" s="196">
        <f t="shared" si="202"/>
        <v>20034</v>
      </c>
      <c r="R149" s="80">
        <f t="shared" si="202"/>
        <v>7768</v>
      </c>
      <c r="S149" s="81">
        <f t="shared" si="202"/>
        <v>11196</v>
      </c>
      <c r="T149" s="196">
        <f t="shared" si="202"/>
        <v>18964</v>
      </c>
      <c r="U149" s="80">
        <f t="shared" si="202"/>
        <v>0</v>
      </c>
      <c r="V149" s="196">
        <f t="shared" si="202"/>
        <v>18964</v>
      </c>
      <c r="W149" s="82">
        <f t="shared" ref="W149" si="203">IF(Q149=0,0,((V149/Q149)-1)*100)</f>
        <v>-5.3409204352600543</v>
      </c>
    </row>
    <row r="150" spans="1:23" ht="14.25" customHeight="1" thickTop="1" thickBot="1" x14ac:dyDescent="0.25">
      <c r="L150" s="79" t="s">
        <v>63</v>
      </c>
      <c r="M150" s="80">
        <f t="shared" ref="M150:V150" si="204">+M137+M141+M145+M149</f>
        <v>24735</v>
      </c>
      <c r="N150" s="81">
        <f t="shared" si="204"/>
        <v>59686</v>
      </c>
      <c r="O150" s="188">
        <f t="shared" si="204"/>
        <v>84421</v>
      </c>
      <c r="P150" s="80">
        <f t="shared" si="204"/>
        <v>17</v>
      </c>
      <c r="Q150" s="188">
        <f t="shared" si="204"/>
        <v>84438</v>
      </c>
      <c r="R150" s="80">
        <f t="shared" si="204"/>
        <v>24999</v>
      </c>
      <c r="S150" s="81">
        <f t="shared" si="204"/>
        <v>43766</v>
      </c>
      <c r="T150" s="188">
        <f t="shared" si="204"/>
        <v>68765</v>
      </c>
      <c r="U150" s="80">
        <f t="shared" si="204"/>
        <v>21</v>
      </c>
      <c r="V150" s="188">
        <f t="shared" si="204"/>
        <v>68786</v>
      </c>
      <c r="W150" s="82">
        <f>IF(Q150=0,0,((V150/Q150)-1)*100)</f>
        <v>-18.536677799095191</v>
      </c>
    </row>
    <row r="151" spans="1:23" ht="14.25" thickTop="1" thickBot="1" x14ac:dyDescent="0.25">
      <c r="L151" s="89" t="s">
        <v>60</v>
      </c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1:23" ht="13.5" thickTop="1" x14ac:dyDescent="0.2">
      <c r="L152" s="624" t="s">
        <v>54</v>
      </c>
      <c r="M152" s="625"/>
      <c r="N152" s="625"/>
      <c r="O152" s="625"/>
      <c r="P152" s="625"/>
      <c r="Q152" s="625"/>
      <c r="R152" s="625"/>
      <c r="S152" s="625"/>
      <c r="T152" s="625"/>
      <c r="U152" s="625"/>
      <c r="V152" s="625"/>
      <c r="W152" s="626"/>
    </row>
    <row r="153" spans="1:23" ht="13.5" thickBot="1" x14ac:dyDescent="0.25">
      <c r="L153" s="627" t="s">
        <v>51</v>
      </c>
      <c r="M153" s="628"/>
      <c r="N153" s="628"/>
      <c r="O153" s="628"/>
      <c r="P153" s="628"/>
      <c r="Q153" s="628"/>
      <c r="R153" s="628"/>
      <c r="S153" s="628"/>
      <c r="T153" s="628"/>
      <c r="U153" s="628"/>
      <c r="V153" s="628"/>
      <c r="W153" s="629"/>
    </row>
    <row r="154" spans="1:23" ht="14.25" thickTop="1" thickBot="1" x14ac:dyDescent="0.25">
      <c r="L154" s="226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8" t="s">
        <v>34</v>
      </c>
    </row>
    <row r="155" spans="1:23" ht="14.25" customHeight="1" thickTop="1" thickBot="1" x14ac:dyDescent="0.25">
      <c r="L155" s="229"/>
      <c r="M155" s="230" t="s">
        <v>64</v>
      </c>
      <c r="N155" s="230"/>
      <c r="O155" s="230"/>
      <c r="P155" s="230"/>
      <c r="Q155" s="231"/>
      <c r="R155" s="230" t="s">
        <v>65</v>
      </c>
      <c r="S155" s="230"/>
      <c r="T155" s="230"/>
      <c r="U155" s="230"/>
      <c r="V155" s="231"/>
      <c r="W155" s="232" t="s">
        <v>2</v>
      </c>
    </row>
    <row r="156" spans="1:23" ht="13.5" thickTop="1" x14ac:dyDescent="0.2">
      <c r="L156" s="233" t="s">
        <v>3</v>
      </c>
      <c r="M156" s="234"/>
      <c r="N156" s="226"/>
      <c r="O156" s="235"/>
      <c r="P156" s="236"/>
      <c r="Q156" s="235"/>
      <c r="R156" s="234"/>
      <c r="S156" s="226"/>
      <c r="T156" s="235"/>
      <c r="U156" s="236"/>
      <c r="V156" s="235"/>
      <c r="W156" s="237" t="s">
        <v>4</v>
      </c>
    </row>
    <row r="157" spans="1:23" ht="13.5" thickBot="1" x14ac:dyDescent="0.25">
      <c r="L157" s="238"/>
      <c r="M157" s="239" t="s">
        <v>35</v>
      </c>
      <c r="N157" s="240" t="s">
        <v>36</v>
      </c>
      <c r="O157" s="241" t="s">
        <v>37</v>
      </c>
      <c r="P157" s="242" t="s">
        <v>32</v>
      </c>
      <c r="Q157" s="241" t="s">
        <v>7</v>
      </c>
      <c r="R157" s="239" t="s">
        <v>35</v>
      </c>
      <c r="S157" s="240" t="s">
        <v>36</v>
      </c>
      <c r="T157" s="241" t="s">
        <v>37</v>
      </c>
      <c r="U157" s="242" t="s">
        <v>32</v>
      </c>
      <c r="V157" s="241" t="s">
        <v>7</v>
      </c>
      <c r="W157" s="243"/>
    </row>
    <row r="158" spans="1:23" ht="3.75" customHeight="1" thickTop="1" x14ac:dyDescent="0.2">
      <c r="L158" s="233"/>
      <c r="M158" s="244"/>
      <c r="N158" s="245"/>
      <c r="O158" s="316"/>
      <c r="P158" s="247"/>
      <c r="Q158" s="316"/>
      <c r="R158" s="244"/>
      <c r="S158" s="245"/>
      <c r="T158" s="316"/>
      <c r="U158" s="247"/>
      <c r="V158" s="316"/>
      <c r="W158" s="248"/>
    </row>
    <row r="159" spans="1:23" ht="14.25" customHeight="1" x14ac:dyDescent="0.2">
      <c r="L159" s="233" t="s">
        <v>13</v>
      </c>
      <c r="M159" s="249">
        <f>+Lcc_BKK!M159+Lcc_DMK!M159</f>
        <v>0</v>
      </c>
      <c r="N159" s="250">
        <f>+Lcc_BKK!N159+Lcc_DMK!N159</f>
        <v>0</v>
      </c>
      <c r="O159" s="317">
        <f>M159+N159</f>
        <v>0</v>
      </c>
      <c r="P159" s="252">
        <f>Lcc_BKK!P159+Lcc_DMK!P159</f>
        <v>0</v>
      </c>
      <c r="Q159" s="317">
        <f>O159+P159</f>
        <v>0</v>
      </c>
      <c r="R159" s="249">
        <f>+Lcc_BKK!R159+Lcc_DMK!R159</f>
        <v>0</v>
      </c>
      <c r="S159" s="250">
        <f>+Lcc_BKK!S159+Lcc_DMK!S159</f>
        <v>0</v>
      </c>
      <c r="T159" s="317">
        <f>R159+S159</f>
        <v>0</v>
      </c>
      <c r="U159" s="252">
        <f>Lcc_BKK!U159+Lcc_DMK!U159</f>
        <v>0</v>
      </c>
      <c r="V159" s="317">
        <f>T159+U159</f>
        <v>0</v>
      </c>
      <c r="W159" s="253">
        <f t="shared" ref="W159:W170" si="205">IF(Q159=0,0,((V159/Q159)-1)*100)</f>
        <v>0</v>
      </c>
    </row>
    <row r="160" spans="1:23" ht="14.25" customHeight="1" x14ac:dyDescent="0.2">
      <c r="L160" s="233" t="s">
        <v>14</v>
      </c>
      <c r="M160" s="249">
        <f>+Lcc_BKK!M160+Lcc_DMK!M160</f>
        <v>0</v>
      </c>
      <c r="N160" s="250">
        <f>+Lcc_BKK!N160+Lcc_DMK!N160</f>
        <v>0</v>
      </c>
      <c r="O160" s="317">
        <f>M160+N160</f>
        <v>0</v>
      </c>
      <c r="P160" s="252">
        <f>Lcc_BKK!P160+Lcc_DMK!P160</f>
        <v>0</v>
      </c>
      <c r="Q160" s="317">
        <f>O160+P160</f>
        <v>0</v>
      </c>
      <c r="R160" s="249">
        <f>+Lcc_BKK!R160+Lcc_DMK!R160</f>
        <v>0</v>
      </c>
      <c r="S160" s="250">
        <f>+Lcc_BKK!S160+Lcc_DMK!S160</f>
        <v>0</v>
      </c>
      <c r="T160" s="317">
        <f>R160+S160</f>
        <v>0</v>
      </c>
      <c r="U160" s="252">
        <f>Lcc_BKK!U160+Lcc_DMK!U160</f>
        <v>0</v>
      </c>
      <c r="V160" s="317">
        <f>T160+U160</f>
        <v>0</v>
      </c>
      <c r="W160" s="253">
        <f t="shared" si="205"/>
        <v>0</v>
      </c>
    </row>
    <row r="161" spans="1:23" ht="14.25" customHeight="1" thickBot="1" x14ac:dyDescent="0.25">
      <c r="L161" s="233" t="s">
        <v>15</v>
      </c>
      <c r="M161" s="249">
        <f>+Lcc_BKK!M161+Lcc_DMK!M161</f>
        <v>0</v>
      </c>
      <c r="N161" s="250">
        <f>+Lcc_BKK!N161+Lcc_DMK!N161</f>
        <v>0</v>
      </c>
      <c r="O161" s="317">
        <f>M161+N161</f>
        <v>0</v>
      </c>
      <c r="P161" s="252">
        <f>Lcc_BKK!P161+Lcc_DMK!P161</f>
        <v>0</v>
      </c>
      <c r="Q161" s="317">
        <f>O161+P161</f>
        <v>0</v>
      </c>
      <c r="R161" s="249">
        <f>+Lcc_BKK!R161+Lcc_DMK!R161</f>
        <v>0</v>
      </c>
      <c r="S161" s="250">
        <f>+Lcc_BKK!S161+Lcc_DMK!S161</f>
        <v>0</v>
      </c>
      <c r="T161" s="317">
        <f>R161+S161</f>
        <v>0</v>
      </c>
      <c r="U161" s="252">
        <f>Lcc_BKK!U161+Lcc_DMK!U161</f>
        <v>0</v>
      </c>
      <c r="V161" s="317">
        <f>T161+U161</f>
        <v>0</v>
      </c>
      <c r="W161" s="253">
        <f>IF(Q161=0,0,((V161/Q161)-1)*100)</f>
        <v>0</v>
      </c>
    </row>
    <row r="162" spans="1:23" ht="14.25" customHeight="1" thickTop="1" thickBot="1" x14ac:dyDescent="0.25">
      <c r="L162" s="254" t="s">
        <v>61</v>
      </c>
      <c r="M162" s="255">
        <f t="shared" ref="M162:Q162" si="206">+M159+M160+M161</f>
        <v>0</v>
      </c>
      <c r="N162" s="256">
        <f t="shared" si="206"/>
        <v>0</v>
      </c>
      <c r="O162" s="257">
        <f t="shared" si="206"/>
        <v>0</v>
      </c>
      <c r="P162" s="255">
        <f t="shared" si="206"/>
        <v>0</v>
      </c>
      <c r="Q162" s="257">
        <f t="shared" si="206"/>
        <v>0</v>
      </c>
      <c r="R162" s="255">
        <f t="shared" ref="R162:U162" si="207">+R159+R160+R161</f>
        <v>0</v>
      </c>
      <c r="S162" s="256">
        <f t="shared" si="207"/>
        <v>0</v>
      </c>
      <c r="T162" s="257">
        <f t="shared" si="207"/>
        <v>0</v>
      </c>
      <c r="U162" s="255">
        <f t="shared" si="207"/>
        <v>0</v>
      </c>
      <c r="V162" s="257">
        <f t="shared" ref="V162" si="208">+V159+V160+V161</f>
        <v>0</v>
      </c>
      <c r="W162" s="258">
        <f>IF(Q162=0,0,((V162/Q162)-1)*100)</f>
        <v>0</v>
      </c>
    </row>
    <row r="163" spans="1:23" ht="14.25" customHeight="1" thickTop="1" x14ac:dyDescent="0.2">
      <c r="L163" s="233" t="s">
        <v>16</v>
      </c>
      <c r="M163" s="249">
        <f>+Lcc_BKK!M163+Lcc_DMK!M163</f>
        <v>0</v>
      </c>
      <c r="N163" s="250">
        <f>+Lcc_BKK!N163+Lcc_DMK!N163</f>
        <v>0</v>
      </c>
      <c r="O163" s="317">
        <f>SUM(M163:N163)</f>
        <v>0</v>
      </c>
      <c r="P163" s="252">
        <f>Lcc_BKK!P163+Lcc_DMK!P163</f>
        <v>0</v>
      </c>
      <c r="Q163" s="317">
        <f t="shared" ref="Q163" si="209">O163+P163</f>
        <v>0</v>
      </c>
      <c r="R163" s="249">
        <f>+Lcc_BKK!R163+Lcc_DMK!R163</f>
        <v>0</v>
      </c>
      <c r="S163" s="250">
        <f>+Lcc_BKK!S163+Lcc_DMK!S163</f>
        <v>0</v>
      </c>
      <c r="T163" s="317">
        <f>SUM(R163:S163)</f>
        <v>0</v>
      </c>
      <c r="U163" s="252">
        <f>Lcc_BKK!U163+Lcc_DMK!U163</f>
        <v>0</v>
      </c>
      <c r="V163" s="317">
        <f t="shared" ref="V163" si="210">T163+U163</f>
        <v>0</v>
      </c>
      <c r="W163" s="253">
        <f t="shared" si="205"/>
        <v>0</v>
      </c>
    </row>
    <row r="164" spans="1:23" ht="14.25" customHeight="1" x14ac:dyDescent="0.2">
      <c r="L164" s="233" t="s">
        <v>17</v>
      </c>
      <c r="M164" s="249">
        <f>+Lcc_BKK!M164+Lcc_DMK!M164</f>
        <v>0</v>
      </c>
      <c r="N164" s="250">
        <f>+Lcc_BKK!N164+Lcc_DMK!N164</f>
        <v>0</v>
      </c>
      <c r="O164" s="317">
        <f>SUM(M164:N164)</f>
        <v>0</v>
      </c>
      <c r="P164" s="252">
        <f>Lcc_BKK!P164+Lcc_DMK!P164</f>
        <v>0</v>
      </c>
      <c r="Q164" s="317">
        <f>O164+P164</f>
        <v>0</v>
      </c>
      <c r="R164" s="249">
        <f>+Lcc_BKK!R164+Lcc_DMK!R164</f>
        <v>0</v>
      </c>
      <c r="S164" s="250">
        <f>+Lcc_BKK!S164+Lcc_DMK!S164</f>
        <v>0</v>
      </c>
      <c r="T164" s="317">
        <f>SUM(R164:S164)</f>
        <v>0</v>
      </c>
      <c r="U164" s="252">
        <f>Lcc_BKK!U164+Lcc_DMK!U164</f>
        <v>0</v>
      </c>
      <c r="V164" s="317">
        <f>T164+U164</f>
        <v>0</v>
      </c>
      <c r="W164" s="253">
        <f>IF(Q164=0,0,((V164/Q164)-1)*100)</f>
        <v>0</v>
      </c>
    </row>
    <row r="165" spans="1:23" ht="14.25" customHeight="1" thickBot="1" x14ac:dyDescent="0.25">
      <c r="L165" s="233" t="s">
        <v>18</v>
      </c>
      <c r="M165" s="249">
        <f>+Lcc_BKK!M165+Lcc_DMK!M165</f>
        <v>0</v>
      </c>
      <c r="N165" s="250">
        <f>+Lcc_BKK!N165+Lcc_DMK!N165</f>
        <v>0</v>
      </c>
      <c r="O165" s="318">
        <f>SUM(M165:N165)</f>
        <v>0</v>
      </c>
      <c r="P165" s="260">
        <f>Lcc_BKK!P165+Lcc_DMK!P165</f>
        <v>0</v>
      </c>
      <c r="Q165" s="318">
        <f>O165+P165</f>
        <v>0</v>
      </c>
      <c r="R165" s="249">
        <f>+Lcc_BKK!R165+Lcc_DMK!R165</f>
        <v>0</v>
      </c>
      <c r="S165" s="250">
        <f>+Lcc_BKK!S165+Lcc_DMK!S165</f>
        <v>0</v>
      </c>
      <c r="T165" s="318">
        <f>SUM(R165:S165)</f>
        <v>0</v>
      </c>
      <c r="U165" s="260">
        <f>Lcc_BKK!U165+Lcc_DMK!U165</f>
        <v>0</v>
      </c>
      <c r="V165" s="318">
        <f>T165+U165</f>
        <v>0</v>
      </c>
      <c r="W165" s="253">
        <f t="shared" si="205"/>
        <v>0</v>
      </c>
    </row>
    <row r="166" spans="1:23" ht="14.25" customHeight="1" thickTop="1" thickBot="1" x14ac:dyDescent="0.25">
      <c r="L166" s="261" t="s">
        <v>39</v>
      </c>
      <c r="M166" s="262">
        <f t="shared" ref="M166:Q166" si="211">+M163+M164+M165</f>
        <v>0</v>
      </c>
      <c r="N166" s="262">
        <f t="shared" si="211"/>
        <v>0</v>
      </c>
      <c r="O166" s="263">
        <f t="shared" si="211"/>
        <v>0</v>
      </c>
      <c r="P166" s="264">
        <f t="shared" si="211"/>
        <v>0</v>
      </c>
      <c r="Q166" s="263">
        <f t="shared" si="211"/>
        <v>0</v>
      </c>
      <c r="R166" s="262">
        <f t="shared" ref="R166:U166" si="212">+R163+R164+R165</f>
        <v>0</v>
      </c>
      <c r="S166" s="262">
        <f t="shared" si="212"/>
        <v>0</v>
      </c>
      <c r="T166" s="263">
        <f t="shared" si="212"/>
        <v>0</v>
      </c>
      <c r="U166" s="264">
        <f t="shared" si="212"/>
        <v>0</v>
      </c>
      <c r="V166" s="263">
        <f t="shared" ref="V166" si="213">+V163+V164+V165</f>
        <v>0</v>
      </c>
      <c r="W166" s="265">
        <f t="shared" si="205"/>
        <v>0</v>
      </c>
    </row>
    <row r="167" spans="1:23" ht="14.25" customHeight="1" thickTop="1" x14ac:dyDescent="0.2">
      <c r="A167" s="364"/>
      <c r="K167" s="364"/>
      <c r="L167" s="233" t="s">
        <v>21</v>
      </c>
      <c r="M167" s="249">
        <f>+Lcc_BKK!M167+Lcc_DMK!M167</f>
        <v>0</v>
      </c>
      <c r="N167" s="250">
        <f>+Lcc_BKK!N167+Lcc_DMK!N167</f>
        <v>0</v>
      </c>
      <c r="O167" s="318">
        <f>SUM(M167:N167)</f>
        <v>0</v>
      </c>
      <c r="P167" s="266">
        <f>Lcc_BKK!P167+Lcc_DMK!P167</f>
        <v>0</v>
      </c>
      <c r="Q167" s="318">
        <f>O167+P167</f>
        <v>0</v>
      </c>
      <c r="R167" s="249">
        <f>+Lcc_BKK!R167+Lcc_DMK!R167</f>
        <v>0</v>
      </c>
      <c r="S167" s="250">
        <f>+Lcc_BKK!S167+Lcc_DMK!S167</f>
        <v>0</v>
      </c>
      <c r="T167" s="318">
        <f>SUM(R167:S167)</f>
        <v>0</v>
      </c>
      <c r="U167" s="266">
        <f>Lcc_BKK!U167+Lcc_DMK!U167</f>
        <v>0</v>
      </c>
      <c r="V167" s="318">
        <f>T167+U167</f>
        <v>0</v>
      </c>
      <c r="W167" s="253">
        <f t="shared" si="205"/>
        <v>0</v>
      </c>
    </row>
    <row r="168" spans="1:23" ht="14.25" customHeight="1" x14ac:dyDescent="0.2">
      <c r="A168" s="364"/>
      <c r="K168" s="364"/>
      <c r="L168" s="233" t="s">
        <v>22</v>
      </c>
      <c r="M168" s="249">
        <f>+Lcc_BKK!M168+Lcc_DMK!M168</f>
        <v>0</v>
      </c>
      <c r="N168" s="250">
        <f>+Lcc_BKK!N168+Lcc_DMK!N168</f>
        <v>0</v>
      </c>
      <c r="O168" s="318">
        <f>SUM(M168:N168)</f>
        <v>0</v>
      </c>
      <c r="P168" s="252">
        <f>Lcc_BKK!P168+Lcc_DMK!P168</f>
        <v>0</v>
      </c>
      <c r="Q168" s="318">
        <f>O168+P168</f>
        <v>0</v>
      </c>
      <c r="R168" s="249">
        <f>+Lcc_BKK!R168+Lcc_DMK!R168</f>
        <v>0</v>
      </c>
      <c r="S168" s="250">
        <f>+Lcc_BKK!S168+Lcc_DMK!S168</f>
        <v>0</v>
      </c>
      <c r="T168" s="318">
        <f>SUM(R168:S168)</f>
        <v>0</v>
      </c>
      <c r="U168" s="252">
        <f>Lcc_BKK!U168+Lcc_DMK!U168</f>
        <v>0</v>
      </c>
      <c r="V168" s="318">
        <f>T168+U168</f>
        <v>0</v>
      </c>
      <c r="W168" s="253">
        <f t="shared" si="205"/>
        <v>0</v>
      </c>
    </row>
    <row r="169" spans="1:23" ht="14.25" customHeight="1" thickBot="1" x14ac:dyDescent="0.25">
      <c r="A169" s="364"/>
      <c r="K169" s="364"/>
      <c r="L169" s="233" t="s">
        <v>23</v>
      </c>
      <c r="M169" s="249">
        <f>+Lcc_BKK!M169+Lcc_DMK!M169</f>
        <v>0</v>
      </c>
      <c r="N169" s="250">
        <f>+Lcc_BKK!N169+Lcc_DMK!N169</f>
        <v>0</v>
      </c>
      <c r="O169" s="318">
        <f>SUM(M169:N169)</f>
        <v>0</v>
      </c>
      <c r="P169" s="252">
        <f>Lcc_BKK!P169+Lcc_DMK!P169</f>
        <v>0</v>
      </c>
      <c r="Q169" s="318">
        <f>O169+P169</f>
        <v>0</v>
      </c>
      <c r="R169" s="249">
        <f>+Lcc_BKK!R169+Lcc_DMK!R169</f>
        <v>0</v>
      </c>
      <c r="S169" s="250">
        <f>+Lcc_BKK!S169+Lcc_DMK!S169</f>
        <v>0</v>
      </c>
      <c r="T169" s="318">
        <f>SUM(R169:S169)</f>
        <v>0</v>
      </c>
      <c r="U169" s="252">
        <f>Lcc_BKK!U169+Lcc_DMK!U169</f>
        <v>0</v>
      </c>
      <c r="V169" s="318">
        <f>T169+U169</f>
        <v>0</v>
      </c>
      <c r="W169" s="253">
        <f t="shared" si="205"/>
        <v>0</v>
      </c>
    </row>
    <row r="170" spans="1:23" ht="14.25" customHeight="1" thickTop="1" thickBot="1" x14ac:dyDescent="0.25">
      <c r="L170" s="254" t="s">
        <v>40</v>
      </c>
      <c r="M170" s="255">
        <f t="shared" ref="M170:Q170" si="214">+M167+M168+M169</f>
        <v>0</v>
      </c>
      <c r="N170" s="256">
        <f t="shared" si="214"/>
        <v>0</v>
      </c>
      <c r="O170" s="257">
        <f t="shared" si="214"/>
        <v>0</v>
      </c>
      <c r="P170" s="255">
        <f t="shared" si="214"/>
        <v>0</v>
      </c>
      <c r="Q170" s="257">
        <f t="shared" si="214"/>
        <v>0</v>
      </c>
      <c r="R170" s="255">
        <f t="shared" ref="R170:U170" si="215">+R167+R168+R169</f>
        <v>0</v>
      </c>
      <c r="S170" s="256">
        <f t="shared" si="215"/>
        <v>0</v>
      </c>
      <c r="T170" s="257">
        <f t="shared" si="215"/>
        <v>0</v>
      </c>
      <c r="U170" s="255">
        <f t="shared" si="215"/>
        <v>0</v>
      </c>
      <c r="V170" s="257">
        <f t="shared" ref="V170" si="216">+V167+V168+V169</f>
        <v>0</v>
      </c>
      <c r="W170" s="258">
        <f t="shared" si="205"/>
        <v>0</v>
      </c>
    </row>
    <row r="171" spans="1:23" ht="14.25" customHeight="1" thickTop="1" x14ac:dyDescent="0.2">
      <c r="L171" s="233" t="s">
        <v>10</v>
      </c>
      <c r="M171" s="249">
        <f>+Lcc_BKK!M171+Lcc_DMK!M171</f>
        <v>0</v>
      </c>
      <c r="N171" s="250">
        <f>+Lcc_BKK!N171+Lcc_DMK!N171</f>
        <v>0</v>
      </c>
      <c r="O171" s="318">
        <f>SUM(M171:N171)</f>
        <v>0</v>
      </c>
      <c r="P171" s="252">
        <f>Lcc_BKK!P171+Lcc_DMK!P171</f>
        <v>0</v>
      </c>
      <c r="Q171" s="317">
        <f>O171+P171</f>
        <v>0</v>
      </c>
      <c r="R171" s="249">
        <f>+Lcc_BKK!R171+Lcc_DMK!R171</f>
        <v>0</v>
      </c>
      <c r="S171" s="250">
        <f>+Lcc_BKK!S171+Lcc_DMK!S171</f>
        <v>0</v>
      </c>
      <c r="T171" s="318">
        <f>SUM(R171:S171)</f>
        <v>0</v>
      </c>
      <c r="U171" s="252">
        <f>Lcc_BKK!U171+Lcc_DMK!U171</f>
        <v>0</v>
      </c>
      <c r="V171" s="317">
        <f>T171+U171</f>
        <v>0</v>
      </c>
      <c r="W171" s="253">
        <f>IF(Q171=0,0,((V171/Q171)-1)*100)</f>
        <v>0</v>
      </c>
    </row>
    <row r="172" spans="1:23" ht="14.25" customHeight="1" x14ac:dyDescent="0.2">
      <c r="L172" s="233" t="s">
        <v>11</v>
      </c>
      <c r="M172" s="249">
        <f>+Lcc_BKK!M172+Lcc_DMK!M172</f>
        <v>0</v>
      </c>
      <c r="N172" s="250">
        <f>+Lcc_BKK!N172+Lcc_DMK!N172</f>
        <v>0</v>
      </c>
      <c r="O172" s="318">
        <f>SUM(M172:N172)</f>
        <v>0</v>
      </c>
      <c r="P172" s="252">
        <f>Lcc_BKK!P172+Lcc_DMK!P172</f>
        <v>0</v>
      </c>
      <c r="Q172" s="317">
        <f>O172+P172</f>
        <v>0</v>
      </c>
      <c r="R172" s="249">
        <f>+Lcc_BKK!R172+Lcc_DMK!R172</f>
        <v>0</v>
      </c>
      <c r="S172" s="250">
        <f>+Lcc_BKK!S172+Lcc_DMK!S172</f>
        <v>0</v>
      </c>
      <c r="T172" s="318">
        <f>SUM(R172:S172)</f>
        <v>0</v>
      </c>
      <c r="U172" s="252">
        <f>Lcc_BKK!U172+Lcc_DMK!U172</f>
        <v>0</v>
      </c>
      <c r="V172" s="317">
        <f>T172+U172</f>
        <v>0</v>
      </c>
      <c r="W172" s="253">
        <f>IF(Q172=0,0,((V172/Q172)-1)*100)</f>
        <v>0</v>
      </c>
    </row>
    <row r="173" spans="1:23" ht="14.25" customHeight="1" thickBot="1" x14ac:dyDescent="0.25">
      <c r="L173" s="238" t="s">
        <v>12</v>
      </c>
      <c r="M173" s="249">
        <f>+Lcc_BKK!M173+Lcc_DMK!M173</f>
        <v>0</v>
      </c>
      <c r="N173" s="250">
        <f>+Lcc_BKK!N173+Lcc_DMK!N173</f>
        <v>0</v>
      </c>
      <c r="O173" s="318">
        <f t="shared" ref="O173" si="217">SUM(M173:N173)</f>
        <v>0</v>
      </c>
      <c r="P173" s="252">
        <f>Lcc_BKK!P173+Lcc_DMK!P173</f>
        <v>0</v>
      </c>
      <c r="Q173" s="317">
        <f>O173+P173</f>
        <v>0</v>
      </c>
      <c r="R173" s="249">
        <f>+Lcc_BKK!R173+Lcc_DMK!R173</f>
        <v>0</v>
      </c>
      <c r="S173" s="250">
        <f>+Lcc_BKK!S173+Lcc_DMK!S173</f>
        <v>0</v>
      </c>
      <c r="T173" s="318">
        <f t="shared" ref="T173" si="218">SUM(R173:S173)</f>
        <v>0</v>
      </c>
      <c r="U173" s="252">
        <f>Lcc_BKK!U173+Lcc_DMK!U173</f>
        <v>0</v>
      </c>
      <c r="V173" s="317">
        <f>T173+U173</f>
        <v>0</v>
      </c>
      <c r="W173" s="253">
        <f>IF(Q173=0,0,((V173/Q173)-1)*100)</f>
        <v>0</v>
      </c>
    </row>
    <row r="174" spans="1:23" ht="14.25" customHeight="1" thickTop="1" thickBot="1" x14ac:dyDescent="0.25">
      <c r="L174" s="254" t="s">
        <v>38</v>
      </c>
      <c r="M174" s="255">
        <f t="shared" ref="M174:V174" si="219">+M171+M172+M173</f>
        <v>0</v>
      </c>
      <c r="N174" s="256">
        <f t="shared" si="219"/>
        <v>0</v>
      </c>
      <c r="O174" s="257">
        <f t="shared" si="219"/>
        <v>0</v>
      </c>
      <c r="P174" s="255">
        <f t="shared" si="219"/>
        <v>0</v>
      </c>
      <c r="Q174" s="257">
        <f t="shared" si="219"/>
        <v>0</v>
      </c>
      <c r="R174" s="255">
        <f t="shared" si="219"/>
        <v>0</v>
      </c>
      <c r="S174" s="256">
        <f t="shared" si="219"/>
        <v>0</v>
      </c>
      <c r="T174" s="257">
        <f t="shared" si="219"/>
        <v>0</v>
      </c>
      <c r="U174" s="255">
        <f t="shared" si="219"/>
        <v>0</v>
      </c>
      <c r="V174" s="257">
        <f t="shared" si="219"/>
        <v>0</v>
      </c>
      <c r="W174" s="258">
        <f t="shared" ref="W174" si="220">IF(Q174=0,0,((V174/Q174)-1)*100)</f>
        <v>0</v>
      </c>
    </row>
    <row r="175" spans="1:23" ht="14.25" customHeight="1" thickTop="1" thickBot="1" x14ac:dyDescent="0.25">
      <c r="L175" s="254" t="s">
        <v>63</v>
      </c>
      <c r="M175" s="255">
        <f t="shared" ref="M175:V175" si="221">+M162+M166+M170+M174</f>
        <v>0</v>
      </c>
      <c r="N175" s="256">
        <f t="shared" si="221"/>
        <v>0</v>
      </c>
      <c r="O175" s="257">
        <f t="shared" si="221"/>
        <v>0</v>
      </c>
      <c r="P175" s="255">
        <f t="shared" si="221"/>
        <v>0</v>
      </c>
      <c r="Q175" s="257">
        <f t="shared" si="221"/>
        <v>0</v>
      </c>
      <c r="R175" s="255">
        <f t="shared" si="221"/>
        <v>0</v>
      </c>
      <c r="S175" s="256">
        <f t="shared" si="221"/>
        <v>0</v>
      </c>
      <c r="T175" s="257">
        <f t="shared" si="221"/>
        <v>0</v>
      </c>
      <c r="U175" s="255">
        <f t="shared" si="221"/>
        <v>0</v>
      </c>
      <c r="V175" s="257">
        <f t="shared" si="221"/>
        <v>0</v>
      </c>
      <c r="W175" s="258">
        <f>IF(Q175=0,0,((V175/Q175)-1)*100)</f>
        <v>0</v>
      </c>
    </row>
    <row r="176" spans="1:23" ht="14.25" thickTop="1" thickBot="1" x14ac:dyDescent="0.25">
      <c r="L176" s="267" t="s">
        <v>60</v>
      </c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</row>
    <row r="177" spans="1:23" ht="13.5" thickTop="1" x14ac:dyDescent="0.2">
      <c r="L177" s="624" t="s">
        <v>55</v>
      </c>
      <c r="M177" s="625"/>
      <c r="N177" s="625"/>
      <c r="O177" s="625"/>
      <c r="P177" s="625"/>
      <c r="Q177" s="625"/>
      <c r="R177" s="625"/>
      <c r="S177" s="625"/>
      <c r="T177" s="625"/>
      <c r="U177" s="625"/>
      <c r="V177" s="625"/>
      <c r="W177" s="626"/>
    </row>
    <row r="178" spans="1:23" ht="13.5" thickBot="1" x14ac:dyDescent="0.25">
      <c r="L178" s="627" t="s">
        <v>52</v>
      </c>
      <c r="M178" s="628"/>
      <c r="N178" s="628"/>
      <c r="O178" s="628"/>
      <c r="P178" s="628"/>
      <c r="Q178" s="628"/>
      <c r="R178" s="628"/>
      <c r="S178" s="628"/>
      <c r="T178" s="628"/>
      <c r="U178" s="628"/>
      <c r="V178" s="628"/>
      <c r="W178" s="629"/>
    </row>
    <row r="179" spans="1:23" ht="14.25" thickTop="1" thickBot="1" x14ac:dyDescent="0.25">
      <c r="L179" s="226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8" t="s">
        <v>34</v>
      </c>
    </row>
    <row r="180" spans="1:23" ht="14.25" thickTop="1" thickBot="1" x14ac:dyDescent="0.25">
      <c r="L180" s="229"/>
      <c r="M180" s="230" t="s">
        <v>64</v>
      </c>
      <c r="N180" s="230"/>
      <c r="O180" s="230"/>
      <c r="P180" s="230"/>
      <c r="Q180" s="231"/>
      <c r="R180" s="230" t="s">
        <v>65</v>
      </c>
      <c r="S180" s="230"/>
      <c r="T180" s="230"/>
      <c r="U180" s="230"/>
      <c r="V180" s="231"/>
      <c r="W180" s="232" t="s">
        <v>2</v>
      </c>
    </row>
    <row r="181" spans="1:23" ht="13.5" thickTop="1" x14ac:dyDescent="0.2">
      <c r="L181" s="233" t="s">
        <v>3</v>
      </c>
      <c r="M181" s="234"/>
      <c r="N181" s="226"/>
      <c r="O181" s="235"/>
      <c r="P181" s="236"/>
      <c r="Q181" s="235"/>
      <c r="R181" s="234"/>
      <c r="S181" s="226"/>
      <c r="T181" s="235"/>
      <c r="U181" s="236"/>
      <c r="V181" s="235"/>
      <c r="W181" s="237" t="s">
        <v>4</v>
      </c>
    </row>
    <row r="182" spans="1:23" ht="13.5" thickBot="1" x14ac:dyDescent="0.25">
      <c r="L182" s="238"/>
      <c r="M182" s="239" t="s">
        <v>35</v>
      </c>
      <c r="N182" s="240" t="s">
        <v>36</v>
      </c>
      <c r="O182" s="241" t="s">
        <v>37</v>
      </c>
      <c r="P182" s="242" t="s">
        <v>32</v>
      </c>
      <c r="Q182" s="241" t="s">
        <v>7</v>
      </c>
      <c r="R182" s="239" t="s">
        <v>35</v>
      </c>
      <c r="S182" s="240" t="s">
        <v>36</v>
      </c>
      <c r="T182" s="241" t="s">
        <v>37</v>
      </c>
      <c r="U182" s="242" t="s">
        <v>32</v>
      </c>
      <c r="V182" s="241" t="s">
        <v>7</v>
      </c>
      <c r="W182" s="243"/>
    </row>
    <row r="183" spans="1:23" ht="4.5" customHeight="1" thickTop="1" x14ac:dyDescent="0.2">
      <c r="L183" s="233"/>
      <c r="M183" s="244"/>
      <c r="N183" s="245"/>
      <c r="O183" s="316"/>
      <c r="P183" s="247"/>
      <c r="Q183" s="316"/>
      <c r="R183" s="244"/>
      <c r="S183" s="245"/>
      <c r="T183" s="316"/>
      <c r="U183" s="247"/>
      <c r="V183" s="316"/>
      <c r="W183" s="248"/>
    </row>
    <row r="184" spans="1:23" ht="14.25" customHeight="1" x14ac:dyDescent="0.2">
      <c r="L184" s="233" t="s">
        <v>13</v>
      </c>
      <c r="M184" s="249">
        <f>+Lcc_BKK!M184+Lcc_DMK!M184</f>
        <v>0</v>
      </c>
      <c r="N184" s="250">
        <f>+Lcc_BKK!N184+Lcc_DMK!N184</f>
        <v>0</v>
      </c>
      <c r="O184" s="317">
        <f>M184+N184</f>
        <v>0</v>
      </c>
      <c r="P184" s="252">
        <f>+Lcc_BKK!P184+Lcc_DMK!P184</f>
        <v>0</v>
      </c>
      <c r="Q184" s="317">
        <f>O184+P184</f>
        <v>0</v>
      </c>
      <c r="R184" s="249">
        <f>+Lcc_BKK!R184+Lcc_DMK!R184</f>
        <v>0</v>
      </c>
      <c r="S184" s="250">
        <f>+Lcc_BKK!S184+Lcc_DMK!S184</f>
        <v>0</v>
      </c>
      <c r="T184" s="317">
        <f>R184+S184</f>
        <v>0</v>
      </c>
      <c r="U184" s="252">
        <f>+Lcc_BKK!U184+Lcc_DMK!U184</f>
        <v>0</v>
      </c>
      <c r="V184" s="317">
        <f>T184+U184</f>
        <v>0</v>
      </c>
      <c r="W184" s="253">
        <f t="shared" ref="W184:W195" si="222">IF(Q184=0,0,((V184/Q184)-1)*100)</f>
        <v>0</v>
      </c>
    </row>
    <row r="185" spans="1:23" ht="14.25" customHeight="1" x14ac:dyDescent="0.2">
      <c r="L185" s="233" t="s">
        <v>14</v>
      </c>
      <c r="M185" s="249">
        <f>+Lcc_BKK!M185+Lcc_DMK!M185</f>
        <v>0</v>
      </c>
      <c r="N185" s="250">
        <f>+Lcc_BKK!N185+Lcc_DMK!N185</f>
        <v>1</v>
      </c>
      <c r="O185" s="317">
        <f>M185+N185</f>
        <v>1</v>
      </c>
      <c r="P185" s="252">
        <f>+Lcc_BKK!P185+Lcc_DMK!P185</f>
        <v>0</v>
      </c>
      <c r="Q185" s="317">
        <f>O185+P185</f>
        <v>1</v>
      </c>
      <c r="R185" s="249">
        <f>+Lcc_BKK!R185+Lcc_DMK!R185</f>
        <v>0</v>
      </c>
      <c r="S185" s="250">
        <f>+Lcc_BKK!S185+Lcc_DMK!S185</f>
        <v>0</v>
      </c>
      <c r="T185" s="317">
        <f>R185+S185</f>
        <v>0</v>
      </c>
      <c r="U185" s="252">
        <f>+Lcc_BKK!U185+Lcc_DMK!U185</f>
        <v>0</v>
      </c>
      <c r="V185" s="317">
        <f>T185+U185</f>
        <v>0</v>
      </c>
      <c r="W185" s="253">
        <f t="shared" si="222"/>
        <v>-100</v>
      </c>
    </row>
    <row r="186" spans="1:23" ht="14.25" customHeight="1" thickBot="1" x14ac:dyDescent="0.25">
      <c r="L186" s="233" t="s">
        <v>15</v>
      </c>
      <c r="M186" s="249">
        <f>+Lcc_BKK!M186+Lcc_DMK!M186</f>
        <v>0</v>
      </c>
      <c r="N186" s="250">
        <f>+Lcc_BKK!N186+Lcc_DMK!N186</f>
        <v>0</v>
      </c>
      <c r="O186" s="317">
        <f>M186+N186</f>
        <v>0</v>
      </c>
      <c r="P186" s="252">
        <f>+Lcc_BKK!P186+Lcc_DMK!P186</f>
        <v>0</v>
      </c>
      <c r="Q186" s="317">
        <f>O186+P186</f>
        <v>0</v>
      </c>
      <c r="R186" s="249">
        <f>+Lcc_BKK!R186+Lcc_DMK!R186</f>
        <v>0</v>
      </c>
      <c r="S186" s="250">
        <f>+Lcc_BKK!S186+Lcc_DMK!S186</f>
        <v>0</v>
      </c>
      <c r="T186" s="317">
        <f>R186+S186</f>
        <v>0</v>
      </c>
      <c r="U186" s="252">
        <f>+Lcc_BKK!U186+Lcc_DMK!U186</f>
        <v>0</v>
      </c>
      <c r="V186" s="317">
        <f>T186+U186</f>
        <v>0</v>
      </c>
      <c r="W186" s="253">
        <f>IF(Q186=0,0,((V186/Q186)-1)*100)</f>
        <v>0</v>
      </c>
    </row>
    <row r="187" spans="1:23" ht="14.25" customHeight="1" thickTop="1" thickBot="1" x14ac:dyDescent="0.25">
      <c r="L187" s="254" t="s">
        <v>61</v>
      </c>
      <c r="M187" s="255">
        <f t="shared" ref="M187:Q187" si="223">+M184+M185+M186</f>
        <v>0</v>
      </c>
      <c r="N187" s="256">
        <f t="shared" si="223"/>
        <v>1</v>
      </c>
      <c r="O187" s="257">
        <f t="shared" si="223"/>
        <v>1</v>
      </c>
      <c r="P187" s="255">
        <f t="shared" si="223"/>
        <v>0</v>
      </c>
      <c r="Q187" s="257">
        <f t="shared" si="223"/>
        <v>1</v>
      </c>
      <c r="R187" s="255">
        <f t="shared" ref="R187:U187" si="224">+R184+R185+R186</f>
        <v>0</v>
      </c>
      <c r="S187" s="256">
        <f t="shared" si="224"/>
        <v>0</v>
      </c>
      <c r="T187" s="257">
        <f t="shared" si="224"/>
        <v>0</v>
      </c>
      <c r="U187" s="255">
        <f t="shared" si="224"/>
        <v>0</v>
      </c>
      <c r="V187" s="257">
        <f t="shared" ref="V187" si="225">+V184+V185+V186</f>
        <v>0</v>
      </c>
      <c r="W187" s="258">
        <f>IF(Q187=0,0,((V187/Q187)-1)*100)</f>
        <v>-100</v>
      </c>
    </row>
    <row r="188" spans="1:23" ht="14.25" customHeight="1" thickTop="1" x14ac:dyDescent="0.2">
      <c r="L188" s="233" t="s">
        <v>16</v>
      </c>
      <c r="M188" s="249">
        <f>+Lcc_BKK!M188+Lcc_DMK!M188</f>
        <v>0</v>
      </c>
      <c r="N188" s="250">
        <f>+Lcc_BKK!N188+Lcc_DMK!N188</f>
        <v>0</v>
      </c>
      <c r="O188" s="317">
        <f>SUM(M188:N188)</f>
        <v>0</v>
      </c>
      <c r="P188" s="252">
        <f>+Lcc_BKK!P188+Lcc_DMK!P188</f>
        <v>0</v>
      </c>
      <c r="Q188" s="317">
        <f>O188+P188</f>
        <v>0</v>
      </c>
      <c r="R188" s="249">
        <f>+Lcc_BKK!R188+Lcc_DMK!R188</f>
        <v>0</v>
      </c>
      <c r="S188" s="250">
        <f>+Lcc_BKK!S188+Lcc_DMK!S188</f>
        <v>0</v>
      </c>
      <c r="T188" s="317">
        <f>SUM(R188:S188)</f>
        <v>0</v>
      </c>
      <c r="U188" s="252">
        <f>+Lcc_BKK!U188+Lcc_DMK!U188</f>
        <v>0</v>
      </c>
      <c r="V188" s="317">
        <f>T188+U188</f>
        <v>0</v>
      </c>
      <c r="W188" s="253">
        <f t="shared" si="222"/>
        <v>0</v>
      </c>
    </row>
    <row r="189" spans="1:23" ht="14.25" customHeight="1" x14ac:dyDescent="0.2">
      <c r="L189" s="233" t="s">
        <v>17</v>
      </c>
      <c r="M189" s="249">
        <f>+Lcc_BKK!M189+Lcc_DMK!M189</f>
        <v>0</v>
      </c>
      <c r="N189" s="250">
        <f>+Lcc_BKK!N189+Lcc_DMK!N189</f>
        <v>0</v>
      </c>
      <c r="O189" s="317">
        <f>SUM(M189:N189)</f>
        <v>0</v>
      </c>
      <c r="P189" s="252">
        <f>+Lcc_BKK!P189+Lcc_DMK!P189</f>
        <v>0</v>
      </c>
      <c r="Q189" s="317">
        <f>O189+P189</f>
        <v>0</v>
      </c>
      <c r="R189" s="249">
        <f>+Lcc_BKK!R189+Lcc_DMK!R189</f>
        <v>0</v>
      </c>
      <c r="S189" s="250">
        <f>+Lcc_BKK!S189+Lcc_DMK!S189</f>
        <v>0</v>
      </c>
      <c r="T189" s="317">
        <f>SUM(R189:S189)</f>
        <v>0</v>
      </c>
      <c r="U189" s="252">
        <f>+Lcc_BKK!U189+Lcc_DMK!U189</f>
        <v>0</v>
      </c>
      <c r="V189" s="317">
        <f>T189+U189</f>
        <v>0</v>
      </c>
      <c r="W189" s="253">
        <f>IF(Q189=0,0,((V189/Q189)-1)*100)</f>
        <v>0</v>
      </c>
    </row>
    <row r="190" spans="1:23" ht="14.25" customHeight="1" thickBot="1" x14ac:dyDescent="0.25">
      <c r="L190" s="233" t="s">
        <v>18</v>
      </c>
      <c r="M190" s="249">
        <f>+Lcc_BKK!M190+Lcc_DMK!M190</f>
        <v>0</v>
      </c>
      <c r="N190" s="250">
        <f>+Lcc_BKK!N190+Lcc_DMK!N190</f>
        <v>0</v>
      </c>
      <c r="O190" s="318">
        <f>SUM(M190:N190)</f>
        <v>0</v>
      </c>
      <c r="P190" s="260">
        <f>+Lcc_BKK!P190+Lcc_DMK!P190</f>
        <v>0</v>
      </c>
      <c r="Q190" s="318">
        <f>O190+P190</f>
        <v>0</v>
      </c>
      <c r="R190" s="249">
        <f>+Lcc_BKK!R190+Lcc_DMK!R190</f>
        <v>0</v>
      </c>
      <c r="S190" s="250">
        <f>+Lcc_BKK!S190+Lcc_DMK!S190</f>
        <v>0</v>
      </c>
      <c r="T190" s="318">
        <f>SUM(R190:S190)</f>
        <v>0</v>
      </c>
      <c r="U190" s="260">
        <f>+Lcc_BKK!U190+Lcc_DMK!U190</f>
        <v>0</v>
      </c>
      <c r="V190" s="318">
        <f>T190+U190</f>
        <v>0</v>
      </c>
      <c r="W190" s="253">
        <f t="shared" si="222"/>
        <v>0</v>
      </c>
    </row>
    <row r="191" spans="1:23" ht="14.25" customHeight="1" thickTop="1" thickBot="1" x14ac:dyDescent="0.25">
      <c r="L191" s="261" t="s">
        <v>39</v>
      </c>
      <c r="M191" s="262">
        <f t="shared" ref="M191:Q191" si="226">+M188+M189+M190</f>
        <v>0</v>
      </c>
      <c r="N191" s="262">
        <f t="shared" si="226"/>
        <v>0</v>
      </c>
      <c r="O191" s="263">
        <f t="shared" si="226"/>
        <v>0</v>
      </c>
      <c r="P191" s="264">
        <f t="shared" si="226"/>
        <v>0</v>
      </c>
      <c r="Q191" s="263">
        <f t="shared" si="226"/>
        <v>0</v>
      </c>
      <c r="R191" s="262">
        <f t="shared" ref="R191:U191" si="227">+R188+R189+R190</f>
        <v>0</v>
      </c>
      <c r="S191" s="262">
        <f t="shared" si="227"/>
        <v>0</v>
      </c>
      <c r="T191" s="263">
        <f t="shared" si="227"/>
        <v>0</v>
      </c>
      <c r="U191" s="264">
        <f t="shared" si="227"/>
        <v>0</v>
      </c>
      <c r="V191" s="263">
        <f t="shared" ref="V191" si="228">+V188+V189+V190</f>
        <v>0</v>
      </c>
      <c r="W191" s="265">
        <f t="shared" si="222"/>
        <v>0</v>
      </c>
    </row>
    <row r="192" spans="1:23" ht="14.25" customHeight="1" thickTop="1" x14ac:dyDescent="0.2">
      <c r="A192" s="364"/>
      <c r="K192" s="364"/>
      <c r="L192" s="233" t="s">
        <v>21</v>
      </c>
      <c r="M192" s="249">
        <f>+Lcc_BKK!M192+Lcc_DMK!M192</f>
        <v>0</v>
      </c>
      <c r="N192" s="250">
        <f>+Lcc_BKK!N192+Lcc_DMK!N192</f>
        <v>0</v>
      </c>
      <c r="O192" s="318">
        <f>SUM(M192:N192)</f>
        <v>0</v>
      </c>
      <c r="P192" s="266">
        <f>+Lcc_BKK!P192+Lcc_DMK!P192</f>
        <v>0</v>
      </c>
      <c r="Q192" s="318">
        <f>O192+P192</f>
        <v>0</v>
      </c>
      <c r="R192" s="249">
        <f>+Lcc_BKK!R192+Lcc_DMK!R192</f>
        <v>0</v>
      </c>
      <c r="S192" s="250">
        <f>+Lcc_BKK!S192+Lcc_DMK!S192</f>
        <v>0</v>
      </c>
      <c r="T192" s="318">
        <f>SUM(R192:S192)</f>
        <v>0</v>
      </c>
      <c r="U192" s="266">
        <f>+Lcc_BKK!U192+Lcc_DMK!U192</f>
        <v>0</v>
      </c>
      <c r="V192" s="318">
        <f>T192+U192</f>
        <v>0</v>
      </c>
      <c r="W192" s="253">
        <f t="shared" si="222"/>
        <v>0</v>
      </c>
    </row>
    <row r="193" spans="1:23" ht="14.25" customHeight="1" x14ac:dyDescent="0.2">
      <c r="A193" s="364"/>
      <c r="K193" s="364"/>
      <c r="L193" s="233" t="s">
        <v>22</v>
      </c>
      <c r="M193" s="249">
        <f>+Lcc_BKK!M193+Lcc_DMK!M193</f>
        <v>0</v>
      </c>
      <c r="N193" s="250">
        <f>+Lcc_BKK!N193+Lcc_DMK!N193</f>
        <v>0</v>
      </c>
      <c r="O193" s="318">
        <f>SUM(M193:N193)</f>
        <v>0</v>
      </c>
      <c r="P193" s="252">
        <f>+Lcc_BKK!P193+Lcc_DMK!P193</f>
        <v>0</v>
      </c>
      <c r="Q193" s="318">
        <f>O193+P193</f>
        <v>0</v>
      </c>
      <c r="R193" s="249">
        <f>+Lcc_BKK!R193+Lcc_DMK!R193</f>
        <v>0</v>
      </c>
      <c r="S193" s="250">
        <f>+Lcc_BKK!S193+Lcc_DMK!S193</f>
        <v>0</v>
      </c>
      <c r="T193" s="318">
        <f>SUM(R193:S193)</f>
        <v>0</v>
      </c>
      <c r="U193" s="252">
        <f>+Lcc_BKK!U193+Lcc_DMK!U193</f>
        <v>0</v>
      </c>
      <c r="V193" s="318">
        <f>T193+U193</f>
        <v>0</v>
      </c>
      <c r="W193" s="253">
        <f t="shared" si="222"/>
        <v>0</v>
      </c>
    </row>
    <row r="194" spans="1:23" ht="14.25" customHeight="1" thickBot="1" x14ac:dyDescent="0.25">
      <c r="A194" s="364"/>
      <c r="K194" s="364"/>
      <c r="L194" s="233" t="s">
        <v>23</v>
      </c>
      <c r="M194" s="249">
        <f>+Lcc_BKK!M194+Lcc_DMK!M194</f>
        <v>0</v>
      </c>
      <c r="N194" s="250">
        <f>+Lcc_BKK!N194+Lcc_DMK!N194</f>
        <v>0</v>
      </c>
      <c r="O194" s="318">
        <f>SUM(M194:N194)</f>
        <v>0</v>
      </c>
      <c r="P194" s="252">
        <f>+Lcc_BKK!P194+Lcc_DMK!P194</f>
        <v>0</v>
      </c>
      <c r="Q194" s="318">
        <f>O194+P194</f>
        <v>0</v>
      </c>
      <c r="R194" s="249">
        <f>+Lcc_BKK!R194+Lcc_DMK!R194</f>
        <v>0</v>
      </c>
      <c r="S194" s="250">
        <f>+Lcc_BKK!S194+Lcc_DMK!S194</f>
        <v>0</v>
      </c>
      <c r="T194" s="318">
        <f>SUM(R194:S194)</f>
        <v>0</v>
      </c>
      <c r="U194" s="252">
        <f>+Lcc_BKK!U194+Lcc_DMK!U194</f>
        <v>0</v>
      </c>
      <c r="V194" s="318">
        <f>T194+U194</f>
        <v>0</v>
      </c>
      <c r="W194" s="253">
        <f t="shared" si="222"/>
        <v>0</v>
      </c>
    </row>
    <row r="195" spans="1:23" ht="14.25" customHeight="1" thickTop="1" thickBot="1" x14ac:dyDescent="0.25">
      <c r="A195" s="364"/>
      <c r="K195" s="364"/>
      <c r="L195" s="254" t="s">
        <v>40</v>
      </c>
      <c r="M195" s="255">
        <f t="shared" ref="M195:Q195" si="229">+M192+M193+M194</f>
        <v>0</v>
      </c>
      <c r="N195" s="256">
        <f t="shared" si="229"/>
        <v>0</v>
      </c>
      <c r="O195" s="257">
        <f t="shared" si="229"/>
        <v>0</v>
      </c>
      <c r="P195" s="255">
        <f t="shared" si="229"/>
        <v>0</v>
      </c>
      <c r="Q195" s="257">
        <f t="shared" si="229"/>
        <v>0</v>
      </c>
      <c r="R195" s="255">
        <f t="shared" ref="R195:U195" si="230">+R192+R193+R194</f>
        <v>0</v>
      </c>
      <c r="S195" s="256">
        <f t="shared" si="230"/>
        <v>0</v>
      </c>
      <c r="T195" s="257">
        <f t="shared" si="230"/>
        <v>0</v>
      </c>
      <c r="U195" s="255">
        <f t="shared" si="230"/>
        <v>0</v>
      </c>
      <c r="V195" s="257">
        <f t="shared" ref="V195" si="231">+V192+V193+V194</f>
        <v>0</v>
      </c>
      <c r="W195" s="258">
        <f t="shared" si="222"/>
        <v>0</v>
      </c>
    </row>
    <row r="196" spans="1:23" ht="14.25" customHeight="1" thickTop="1" x14ac:dyDescent="0.2">
      <c r="L196" s="233" t="s">
        <v>10</v>
      </c>
      <c r="M196" s="249">
        <f>+Lcc_BKK!M196+Lcc_DMK!M196</f>
        <v>0</v>
      </c>
      <c r="N196" s="250">
        <f>+Lcc_BKK!N196+Lcc_DMK!N196</f>
        <v>0</v>
      </c>
      <c r="O196" s="318">
        <f>SUM(M196:N196)</f>
        <v>0</v>
      </c>
      <c r="P196" s="252">
        <f>+Lcc_BKK!P196+Lcc_DMK!P196</f>
        <v>0</v>
      </c>
      <c r="Q196" s="317">
        <f>O196+P196</f>
        <v>0</v>
      </c>
      <c r="R196" s="249">
        <f>+Lcc_BKK!R196+Lcc_DMK!R196</f>
        <v>0</v>
      </c>
      <c r="S196" s="250">
        <f>+Lcc_BKK!S196+Lcc_DMK!S196</f>
        <v>0</v>
      </c>
      <c r="T196" s="318">
        <f>SUM(R196:S196)</f>
        <v>0</v>
      </c>
      <c r="U196" s="252">
        <f>+Lcc_BKK!U196+Lcc_DMK!U196</f>
        <v>0</v>
      </c>
      <c r="V196" s="317">
        <f>T196+U196</f>
        <v>0</v>
      </c>
      <c r="W196" s="253">
        <f>IF(Q196=0,0,((V196/Q196)-1)*100)</f>
        <v>0</v>
      </c>
    </row>
    <row r="197" spans="1:23" ht="14.25" customHeight="1" x14ac:dyDescent="0.2">
      <c r="L197" s="233" t="s">
        <v>11</v>
      </c>
      <c r="M197" s="249">
        <f>+Lcc_BKK!M197+Lcc_DMK!M197</f>
        <v>0</v>
      </c>
      <c r="N197" s="250">
        <f>+Lcc_BKK!N197+Lcc_DMK!N197</f>
        <v>0</v>
      </c>
      <c r="O197" s="318">
        <f>SUM(M197:N197)</f>
        <v>0</v>
      </c>
      <c r="P197" s="252">
        <f>+Lcc_BKK!P197+Lcc_DMK!P197</f>
        <v>0</v>
      </c>
      <c r="Q197" s="317">
        <f>O197+P197</f>
        <v>0</v>
      </c>
      <c r="R197" s="249">
        <f>+Lcc_BKK!R197+Lcc_DMK!R197</f>
        <v>0</v>
      </c>
      <c r="S197" s="250">
        <f>+Lcc_BKK!S197+Lcc_DMK!S197</f>
        <v>0</v>
      </c>
      <c r="T197" s="318">
        <f>SUM(R197:S197)</f>
        <v>0</v>
      </c>
      <c r="U197" s="252">
        <f>+Lcc_BKK!U197+Lcc_DMK!U197</f>
        <v>0</v>
      </c>
      <c r="V197" s="317">
        <f>T197+U197</f>
        <v>0</v>
      </c>
      <c r="W197" s="253">
        <f>IF(Q197=0,0,((V197/Q197)-1)*100)</f>
        <v>0</v>
      </c>
    </row>
    <row r="198" spans="1:23" ht="14.25" customHeight="1" thickBot="1" x14ac:dyDescent="0.25">
      <c r="L198" s="238" t="s">
        <v>12</v>
      </c>
      <c r="M198" s="249">
        <f>+Lcc_BKK!M198+Lcc_DMK!M198</f>
        <v>0</v>
      </c>
      <c r="N198" s="250">
        <f>+Lcc_BKK!N198+Lcc_DMK!N198</f>
        <v>0</v>
      </c>
      <c r="O198" s="318">
        <f t="shared" ref="O198" si="232">SUM(M198:N198)</f>
        <v>0</v>
      </c>
      <c r="P198" s="252">
        <f>+Lcc_BKK!P198+Lcc_DMK!P198</f>
        <v>0</v>
      </c>
      <c r="Q198" s="317">
        <f>O198+P198</f>
        <v>0</v>
      </c>
      <c r="R198" s="249">
        <f>+Lcc_BKK!R198+Lcc_DMK!R198</f>
        <v>0</v>
      </c>
      <c r="S198" s="250">
        <f>+Lcc_BKK!S198+Lcc_DMK!S198</f>
        <v>0</v>
      </c>
      <c r="T198" s="318">
        <f t="shared" ref="T198" si="233">SUM(R198:S198)</f>
        <v>0</v>
      </c>
      <c r="U198" s="252">
        <f>+Lcc_BKK!U198+Lcc_DMK!U198</f>
        <v>0</v>
      </c>
      <c r="V198" s="317">
        <f>T198+U198</f>
        <v>0</v>
      </c>
      <c r="W198" s="253">
        <f>IF(Q198=0,0,((V198/Q198)-1)*100)</f>
        <v>0</v>
      </c>
    </row>
    <row r="199" spans="1:23" ht="14.25" customHeight="1" thickTop="1" thickBot="1" x14ac:dyDescent="0.25">
      <c r="L199" s="254" t="s">
        <v>38</v>
      </c>
      <c r="M199" s="255">
        <f t="shared" ref="M199:V199" si="234">+M196+M197+M198</f>
        <v>0</v>
      </c>
      <c r="N199" s="256">
        <f t="shared" si="234"/>
        <v>0</v>
      </c>
      <c r="O199" s="257">
        <f t="shared" si="234"/>
        <v>0</v>
      </c>
      <c r="P199" s="255">
        <f t="shared" si="234"/>
        <v>0</v>
      </c>
      <c r="Q199" s="257">
        <f t="shared" si="234"/>
        <v>0</v>
      </c>
      <c r="R199" s="255">
        <f t="shared" si="234"/>
        <v>0</v>
      </c>
      <c r="S199" s="256">
        <f t="shared" si="234"/>
        <v>0</v>
      </c>
      <c r="T199" s="257">
        <f t="shared" si="234"/>
        <v>0</v>
      </c>
      <c r="U199" s="255">
        <f t="shared" si="234"/>
        <v>0</v>
      </c>
      <c r="V199" s="257">
        <f t="shared" si="234"/>
        <v>0</v>
      </c>
      <c r="W199" s="258">
        <f t="shared" ref="W199" si="235">IF(Q199=0,0,((V199/Q199)-1)*100)</f>
        <v>0</v>
      </c>
    </row>
    <row r="200" spans="1:23" ht="14.25" customHeight="1" thickTop="1" thickBot="1" x14ac:dyDescent="0.25">
      <c r="L200" s="254" t="s">
        <v>63</v>
      </c>
      <c r="M200" s="255">
        <f t="shared" ref="M200:V200" si="236">+M187+M191+M195+M199</f>
        <v>0</v>
      </c>
      <c r="N200" s="256">
        <f t="shared" si="236"/>
        <v>1</v>
      </c>
      <c r="O200" s="257">
        <f t="shared" si="236"/>
        <v>1</v>
      </c>
      <c r="P200" s="255">
        <f t="shared" si="236"/>
        <v>0</v>
      </c>
      <c r="Q200" s="257">
        <f t="shared" si="236"/>
        <v>1</v>
      </c>
      <c r="R200" s="255">
        <f t="shared" si="236"/>
        <v>0</v>
      </c>
      <c r="S200" s="256">
        <f t="shared" si="236"/>
        <v>0</v>
      </c>
      <c r="T200" s="257">
        <f t="shared" si="236"/>
        <v>0</v>
      </c>
      <c r="U200" s="255">
        <f t="shared" si="236"/>
        <v>0</v>
      </c>
      <c r="V200" s="257">
        <f t="shared" si="236"/>
        <v>0</v>
      </c>
      <c r="W200" s="258">
        <f>IF(Q200=0,0,((V200/Q200)-1)*100)</f>
        <v>-100</v>
      </c>
    </row>
    <row r="201" spans="1:23" ht="14.25" thickTop="1" thickBot="1" x14ac:dyDescent="0.25">
      <c r="L201" s="267" t="s">
        <v>60</v>
      </c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  <c r="W201" s="227"/>
    </row>
    <row r="202" spans="1:23" ht="13.5" thickTop="1" x14ac:dyDescent="0.2">
      <c r="L202" s="624" t="s">
        <v>56</v>
      </c>
      <c r="M202" s="625"/>
      <c r="N202" s="625"/>
      <c r="O202" s="625"/>
      <c r="P202" s="625"/>
      <c r="Q202" s="625"/>
      <c r="R202" s="625"/>
      <c r="S202" s="625"/>
      <c r="T202" s="625"/>
      <c r="U202" s="625"/>
      <c r="V202" s="625"/>
      <c r="W202" s="626"/>
    </row>
    <row r="203" spans="1:23" ht="13.5" thickBot="1" x14ac:dyDescent="0.25">
      <c r="L203" s="627" t="s">
        <v>53</v>
      </c>
      <c r="M203" s="628"/>
      <c r="N203" s="628"/>
      <c r="O203" s="628"/>
      <c r="P203" s="628"/>
      <c r="Q203" s="628"/>
      <c r="R203" s="628"/>
      <c r="S203" s="628"/>
      <c r="T203" s="628"/>
      <c r="U203" s="628"/>
      <c r="V203" s="628"/>
      <c r="W203" s="629"/>
    </row>
    <row r="204" spans="1:23" ht="14.25" thickTop="1" thickBot="1" x14ac:dyDescent="0.25">
      <c r="L204" s="226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8" t="s">
        <v>34</v>
      </c>
    </row>
    <row r="205" spans="1:23" ht="14.25" customHeight="1" thickTop="1" thickBot="1" x14ac:dyDescent="0.25">
      <c r="L205" s="229"/>
      <c r="M205" s="230" t="s">
        <v>64</v>
      </c>
      <c r="N205" s="230"/>
      <c r="O205" s="230"/>
      <c r="P205" s="230"/>
      <c r="Q205" s="231"/>
      <c r="R205" s="230" t="s">
        <v>65</v>
      </c>
      <c r="S205" s="230"/>
      <c r="T205" s="230"/>
      <c r="U205" s="230"/>
      <c r="V205" s="231"/>
      <c r="W205" s="232" t="s">
        <v>2</v>
      </c>
    </row>
    <row r="206" spans="1:23" ht="13.5" thickTop="1" x14ac:dyDescent="0.2">
      <c r="L206" s="233" t="s">
        <v>3</v>
      </c>
      <c r="M206" s="234"/>
      <c r="N206" s="226"/>
      <c r="O206" s="235"/>
      <c r="P206" s="236"/>
      <c r="Q206" s="235"/>
      <c r="R206" s="234"/>
      <c r="S206" s="226"/>
      <c r="T206" s="235"/>
      <c r="U206" s="236"/>
      <c r="V206" s="235"/>
      <c r="W206" s="237" t="s">
        <v>4</v>
      </c>
    </row>
    <row r="207" spans="1:23" ht="13.5" thickBot="1" x14ac:dyDescent="0.25">
      <c r="L207" s="238"/>
      <c r="M207" s="239" t="s">
        <v>35</v>
      </c>
      <c r="N207" s="240" t="s">
        <v>36</v>
      </c>
      <c r="O207" s="241" t="s">
        <v>37</v>
      </c>
      <c r="P207" s="242" t="s">
        <v>32</v>
      </c>
      <c r="Q207" s="241" t="s">
        <v>7</v>
      </c>
      <c r="R207" s="239" t="s">
        <v>35</v>
      </c>
      <c r="S207" s="240" t="s">
        <v>36</v>
      </c>
      <c r="T207" s="241" t="s">
        <v>37</v>
      </c>
      <c r="U207" s="242" t="s">
        <v>32</v>
      </c>
      <c r="V207" s="241" t="s">
        <v>7</v>
      </c>
      <c r="W207" s="243"/>
    </row>
    <row r="208" spans="1:23" ht="4.5" customHeight="1" thickTop="1" x14ac:dyDescent="0.2">
      <c r="L208" s="233"/>
      <c r="M208" s="244"/>
      <c r="N208" s="245"/>
      <c r="O208" s="316"/>
      <c r="P208" s="247"/>
      <c r="Q208" s="319"/>
      <c r="R208" s="244"/>
      <c r="S208" s="245"/>
      <c r="T208" s="316"/>
      <c r="U208" s="247"/>
      <c r="V208" s="319"/>
      <c r="W208" s="248"/>
    </row>
    <row r="209" spans="1:23" ht="14.25" customHeight="1" x14ac:dyDescent="0.2">
      <c r="L209" s="233" t="s">
        <v>13</v>
      </c>
      <c r="M209" s="249">
        <f t="shared" ref="M209:N211" si="237">+M159+M184</f>
        <v>0</v>
      </c>
      <c r="N209" s="250">
        <f t="shared" si="237"/>
        <v>0</v>
      </c>
      <c r="O209" s="317">
        <f>M209+N209</f>
        <v>0</v>
      </c>
      <c r="P209" s="252">
        <f>+P159+P184</f>
        <v>0</v>
      </c>
      <c r="Q209" s="320">
        <f>O209+P209</f>
        <v>0</v>
      </c>
      <c r="R209" s="249">
        <f t="shared" ref="R209:S211" si="238">+R159+R184</f>
        <v>0</v>
      </c>
      <c r="S209" s="250">
        <f t="shared" si="238"/>
        <v>0</v>
      </c>
      <c r="T209" s="317">
        <f>R209+S209</f>
        <v>0</v>
      </c>
      <c r="U209" s="252">
        <f>+U159+U184</f>
        <v>0</v>
      </c>
      <c r="V209" s="320">
        <f>T209+U209</f>
        <v>0</v>
      </c>
      <c r="W209" s="253">
        <f>IF(Q209=0,0,((V209/Q209)-1)*100)</f>
        <v>0</v>
      </c>
    </row>
    <row r="210" spans="1:23" ht="14.25" customHeight="1" x14ac:dyDescent="0.2">
      <c r="L210" s="233" t="s">
        <v>14</v>
      </c>
      <c r="M210" s="249">
        <f t="shared" si="237"/>
        <v>0</v>
      </c>
      <c r="N210" s="250">
        <f t="shared" si="237"/>
        <v>1</v>
      </c>
      <c r="O210" s="317">
        <f t="shared" ref="O210" si="239">M210+N210</f>
        <v>1</v>
      </c>
      <c r="P210" s="252">
        <f>+P160+P185</f>
        <v>0</v>
      </c>
      <c r="Q210" s="320">
        <f>O210+P210</f>
        <v>1</v>
      </c>
      <c r="R210" s="249">
        <f t="shared" si="238"/>
        <v>0</v>
      </c>
      <c r="S210" s="250">
        <f t="shared" si="238"/>
        <v>0</v>
      </c>
      <c r="T210" s="317">
        <f t="shared" ref="T210" si="240">R210+S210</f>
        <v>0</v>
      </c>
      <c r="U210" s="252">
        <f>+U160+U185</f>
        <v>0</v>
      </c>
      <c r="V210" s="320">
        <f>T210+U210</f>
        <v>0</v>
      </c>
      <c r="W210" s="253">
        <f t="shared" ref="W210:W220" si="241">IF(Q210=0,0,((V210/Q210)-1)*100)</f>
        <v>-100</v>
      </c>
    </row>
    <row r="211" spans="1:23" ht="14.25" customHeight="1" thickBot="1" x14ac:dyDescent="0.25">
      <c r="L211" s="233" t="s">
        <v>15</v>
      </c>
      <c r="M211" s="249">
        <f t="shared" si="237"/>
        <v>0</v>
      </c>
      <c r="N211" s="250">
        <f t="shared" si="237"/>
        <v>0</v>
      </c>
      <c r="O211" s="317">
        <f>M211+N211</f>
        <v>0</v>
      </c>
      <c r="P211" s="252">
        <f>+P161+P186</f>
        <v>0</v>
      </c>
      <c r="Q211" s="320">
        <f>O211+P211</f>
        <v>0</v>
      </c>
      <c r="R211" s="249">
        <f t="shared" si="238"/>
        <v>0</v>
      </c>
      <c r="S211" s="250">
        <f t="shared" si="238"/>
        <v>0</v>
      </c>
      <c r="T211" s="317">
        <f>R211+S211</f>
        <v>0</v>
      </c>
      <c r="U211" s="252">
        <f>+U161+U186</f>
        <v>0</v>
      </c>
      <c r="V211" s="320">
        <f>T211+U211</f>
        <v>0</v>
      </c>
      <c r="W211" s="253">
        <f>IF(Q211=0,0,((V211/Q211)-1)*100)</f>
        <v>0</v>
      </c>
    </row>
    <row r="212" spans="1:23" ht="14.25" customHeight="1" thickTop="1" thickBot="1" x14ac:dyDescent="0.25">
      <c r="L212" s="254" t="s">
        <v>61</v>
      </c>
      <c r="M212" s="255">
        <f t="shared" ref="M212:Q212" si="242">+M209+M210+M211</f>
        <v>0</v>
      </c>
      <c r="N212" s="256">
        <f t="shared" si="242"/>
        <v>1</v>
      </c>
      <c r="O212" s="257">
        <f t="shared" si="242"/>
        <v>1</v>
      </c>
      <c r="P212" s="255">
        <f t="shared" si="242"/>
        <v>0</v>
      </c>
      <c r="Q212" s="257">
        <f t="shared" si="242"/>
        <v>1</v>
      </c>
      <c r="R212" s="255">
        <f t="shared" ref="R212" si="243">+R209+R210+R211</f>
        <v>0</v>
      </c>
      <c r="S212" s="256">
        <f t="shared" ref="S212" si="244">+S209+S210+S211</f>
        <v>0</v>
      </c>
      <c r="T212" s="257">
        <f t="shared" ref="T212" si="245">+T209+T210+T211</f>
        <v>0</v>
      </c>
      <c r="U212" s="255">
        <f t="shared" ref="U212" si="246">+U209+U210+U211</f>
        <v>0</v>
      </c>
      <c r="V212" s="257">
        <f t="shared" ref="V212" si="247">+V209+V210+V211</f>
        <v>0</v>
      </c>
      <c r="W212" s="258">
        <f>IF(Q212=0,0,((V212/Q212)-1)*100)</f>
        <v>-100</v>
      </c>
    </row>
    <row r="213" spans="1:23" ht="14.25" customHeight="1" thickTop="1" x14ac:dyDescent="0.2">
      <c r="L213" s="233" t="s">
        <v>16</v>
      </c>
      <c r="M213" s="249">
        <f t="shared" ref="M213:N215" si="248">+M163+M188</f>
        <v>0</v>
      </c>
      <c r="N213" s="250">
        <f t="shared" si="248"/>
        <v>0</v>
      </c>
      <c r="O213" s="317">
        <f t="shared" ref="O213" si="249">M213+N213</f>
        <v>0</v>
      </c>
      <c r="P213" s="252">
        <f>+P163+P188</f>
        <v>0</v>
      </c>
      <c r="Q213" s="320">
        <f>O213+P213</f>
        <v>0</v>
      </c>
      <c r="R213" s="249">
        <f t="shared" ref="R213:S215" si="250">+R163+R188</f>
        <v>0</v>
      </c>
      <c r="S213" s="250">
        <f t="shared" si="250"/>
        <v>0</v>
      </c>
      <c r="T213" s="317">
        <f t="shared" ref="T213:T215" si="251">R213+S213</f>
        <v>0</v>
      </c>
      <c r="U213" s="252">
        <f>+U163+U188</f>
        <v>0</v>
      </c>
      <c r="V213" s="320">
        <f>T213+U213</f>
        <v>0</v>
      </c>
      <c r="W213" s="253">
        <f t="shared" si="241"/>
        <v>0</v>
      </c>
    </row>
    <row r="214" spans="1:23" ht="14.25" customHeight="1" x14ac:dyDescent="0.2">
      <c r="L214" s="233" t="s">
        <v>17</v>
      </c>
      <c r="M214" s="249">
        <f t="shared" si="248"/>
        <v>0</v>
      </c>
      <c r="N214" s="250">
        <f t="shared" si="248"/>
        <v>0</v>
      </c>
      <c r="O214" s="317">
        <f>M214+N214</f>
        <v>0</v>
      </c>
      <c r="P214" s="252">
        <f>+P164+P189</f>
        <v>0</v>
      </c>
      <c r="Q214" s="320">
        <f>O214+P214</f>
        <v>0</v>
      </c>
      <c r="R214" s="249">
        <f t="shared" si="250"/>
        <v>0</v>
      </c>
      <c r="S214" s="250">
        <f t="shared" si="250"/>
        <v>0</v>
      </c>
      <c r="T214" s="317">
        <f>R214+S214</f>
        <v>0</v>
      </c>
      <c r="U214" s="252">
        <f>+U164+U189</f>
        <v>0</v>
      </c>
      <c r="V214" s="320">
        <f>T214+U214</f>
        <v>0</v>
      </c>
      <c r="W214" s="253">
        <f>IF(Q214=0,0,((V214/Q214)-1)*100)</f>
        <v>0</v>
      </c>
    </row>
    <row r="215" spans="1:23" ht="14.25" customHeight="1" thickBot="1" x14ac:dyDescent="0.25">
      <c r="L215" s="233" t="s">
        <v>18</v>
      </c>
      <c r="M215" s="249">
        <f t="shared" si="248"/>
        <v>0</v>
      </c>
      <c r="N215" s="250">
        <f t="shared" si="248"/>
        <v>0</v>
      </c>
      <c r="O215" s="318">
        <f t="shared" ref="O215" si="252">M215+N215</f>
        <v>0</v>
      </c>
      <c r="P215" s="260">
        <f>+P165+P190</f>
        <v>0</v>
      </c>
      <c r="Q215" s="320">
        <f>O215+P215</f>
        <v>0</v>
      </c>
      <c r="R215" s="249">
        <f t="shared" si="250"/>
        <v>0</v>
      </c>
      <c r="S215" s="250">
        <f t="shared" si="250"/>
        <v>0</v>
      </c>
      <c r="T215" s="318">
        <f t="shared" si="251"/>
        <v>0</v>
      </c>
      <c r="U215" s="260">
        <f>+U165+U190</f>
        <v>0</v>
      </c>
      <c r="V215" s="320">
        <f>T215+U215</f>
        <v>0</v>
      </c>
      <c r="W215" s="253">
        <f t="shared" si="241"/>
        <v>0</v>
      </c>
    </row>
    <row r="216" spans="1:23" ht="14.25" customHeight="1" thickTop="1" thickBot="1" x14ac:dyDescent="0.25">
      <c r="L216" s="261" t="s">
        <v>39</v>
      </c>
      <c r="M216" s="262">
        <f t="shared" ref="M216:Q216" si="253">+M213+M214+M215</f>
        <v>0</v>
      </c>
      <c r="N216" s="262">
        <f t="shared" si="253"/>
        <v>0</v>
      </c>
      <c r="O216" s="263">
        <f t="shared" si="253"/>
        <v>0</v>
      </c>
      <c r="P216" s="264">
        <f t="shared" si="253"/>
        <v>0</v>
      </c>
      <c r="Q216" s="263">
        <f t="shared" si="253"/>
        <v>0</v>
      </c>
      <c r="R216" s="262">
        <f t="shared" ref="R216" si="254">+R213+R214+R215</f>
        <v>0</v>
      </c>
      <c r="S216" s="262">
        <f t="shared" ref="S216" si="255">+S213+S214+S215</f>
        <v>0</v>
      </c>
      <c r="T216" s="263">
        <f t="shared" ref="T216" si="256">+T213+T214+T215</f>
        <v>0</v>
      </c>
      <c r="U216" s="264">
        <f t="shared" ref="U216" si="257">+U213+U214+U215</f>
        <v>0</v>
      </c>
      <c r="V216" s="263">
        <f t="shared" ref="V216" si="258">+V213+V214+V215</f>
        <v>0</v>
      </c>
      <c r="W216" s="361">
        <f t="shared" si="241"/>
        <v>0</v>
      </c>
    </row>
    <row r="217" spans="1:23" ht="14.25" customHeight="1" thickTop="1" x14ac:dyDescent="0.2">
      <c r="A217" s="364"/>
      <c r="K217" s="364"/>
      <c r="L217" s="233" t="s">
        <v>21</v>
      </c>
      <c r="M217" s="249">
        <f t="shared" ref="M217:N219" si="259">+M167+M192</f>
        <v>0</v>
      </c>
      <c r="N217" s="250">
        <f t="shared" si="259"/>
        <v>0</v>
      </c>
      <c r="O217" s="318">
        <f t="shared" ref="O217:O219" si="260">M217+N217</f>
        <v>0</v>
      </c>
      <c r="P217" s="266">
        <f>+P167+P192</f>
        <v>0</v>
      </c>
      <c r="Q217" s="320">
        <f>O217+P217</f>
        <v>0</v>
      </c>
      <c r="R217" s="249">
        <f t="shared" ref="R217:S219" si="261">+R167+R192</f>
        <v>0</v>
      </c>
      <c r="S217" s="250">
        <f t="shared" si="261"/>
        <v>0</v>
      </c>
      <c r="T217" s="318">
        <f t="shared" ref="T217:T219" si="262">R217+S217</f>
        <v>0</v>
      </c>
      <c r="U217" s="266">
        <f>+U167+U192</f>
        <v>0</v>
      </c>
      <c r="V217" s="320">
        <f>T217+U217</f>
        <v>0</v>
      </c>
      <c r="W217" s="253">
        <f t="shared" si="241"/>
        <v>0</v>
      </c>
    </row>
    <row r="218" spans="1:23" ht="14.25" customHeight="1" x14ac:dyDescent="0.2">
      <c r="A218" s="364"/>
      <c r="K218" s="364"/>
      <c r="L218" s="233" t="s">
        <v>22</v>
      </c>
      <c r="M218" s="249">
        <f t="shared" si="259"/>
        <v>0</v>
      </c>
      <c r="N218" s="250">
        <f t="shared" si="259"/>
        <v>0</v>
      </c>
      <c r="O218" s="318">
        <f t="shared" si="260"/>
        <v>0</v>
      </c>
      <c r="P218" s="252">
        <f>+P168+P193</f>
        <v>0</v>
      </c>
      <c r="Q218" s="320">
        <f>O218+P218</f>
        <v>0</v>
      </c>
      <c r="R218" s="249">
        <f t="shared" si="261"/>
        <v>0</v>
      </c>
      <c r="S218" s="250">
        <f t="shared" si="261"/>
        <v>0</v>
      </c>
      <c r="T218" s="318">
        <f t="shared" si="262"/>
        <v>0</v>
      </c>
      <c r="U218" s="252">
        <f>+U168+U193</f>
        <v>0</v>
      </c>
      <c r="V218" s="320">
        <f>T218+U218</f>
        <v>0</v>
      </c>
      <c r="W218" s="253">
        <f t="shared" si="241"/>
        <v>0</v>
      </c>
    </row>
    <row r="219" spans="1:23" ht="14.25" customHeight="1" thickBot="1" x14ac:dyDescent="0.25">
      <c r="A219" s="364"/>
      <c r="K219" s="364"/>
      <c r="L219" s="233" t="s">
        <v>23</v>
      </c>
      <c r="M219" s="249">
        <f t="shared" si="259"/>
        <v>0</v>
      </c>
      <c r="N219" s="250">
        <f t="shared" si="259"/>
        <v>0</v>
      </c>
      <c r="O219" s="318">
        <f t="shared" si="260"/>
        <v>0</v>
      </c>
      <c r="P219" s="252">
        <f>+P169+P194</f>
        <v>0</v>
      </c>
      <c r="Q219" s="320">
        <f>O219+P219</f>
        <v>0</v>
      </c>
      <c r="R219" s="249">
        <f t="shared" si="261"/>
        <v>0</v>
      </c>
      <c r="S219" s="250">
        <f t="shared" si="261"/>
        <v>0</v>
      </c>
      <c r="T219" s="318">
        <f t="shared" si="262"/>
        <v>0</v>
      </c>
      <c r="U219" s="252">
        <f>+U169+U194</f>
        <v>0</v>
      </c>
      <c r="V219" s="320">
        <f>T219+U219</f>
        <v>0</v>
      </c>
      <c r="W219" s="253">
        <f t="shared" si="241"/>
        <v>0</v>
      </c>
    </row>
    <row r="220" spans="1:23" ht="14.25" customHeight="1" thickTop="1" thickBot="1" x14ac:dyDescent="0.25">
      <c r="L220" s="254" t="s">
        <v>40</v>
      </c>
      <c r="M220" s="255">
        <f t="shared" ref="M220:Q220" si="263">+M217+M218+M219</f>
        <v>0</v>
      </c>
      <c r="N220" s="256">
        <f t="shared" si="263"/>
        <v>0</v>
      </c>
      <c r="O220" s="257">
        <f t="shared" si="263"/>
        <v>0</v>
      </c>
      <c r="P220" s="255">
        <f t="shared" si="263"/>
        <v>0</v>
      </c>
      <c r="Q220" s="257">
        <f t="shared" si="263"/>
        <v>0</v>
      </c>
      <c r="R220" s="255">
        <f t="shared" ref="R220:V220" si="264">+R217+R218+R219</f>
        <v>0</v>
      </c>
      <c r="S220" s="256">
        <f t="shared" si="264"/>
        <v>0</v>
      </c>
      <c r="T220" s="257">
        <f t="shared" si="264"/>
        <v>0</v>
      </c>
      <c r="U220" s="255">
        <f t="shared" si="264"/>
        <v>0</v>
      </c>
      <c r="V220" s="257">
        <f t="shared" si="264"/>
        <v>0</v>
      </c>
      <c r="W220" s="258">
        <f t="shared" si="241"/>
        <v>0</v>
      </c>
    </row>
    <row r="221" spans="1:23" ht="14.25" customHeight="1" thickTop="1" x14ac:dyDescent="0.2">
      <c r="L221" s="233" t="s">
        <v>10</v>
      </c>
      <c r="M221" s="249">
        <f t="shared" ref="M221:N223" si="265">+M171+M196</f>
        <v>0</v>
      </c>
      <c r="N221" s="250">
        <f t="shared" si="265"/>
        <v>0</v>
      </c>
      <c r="O221" s="317">
        <f>M221+N221</f>
        <v>0</v>
      </c>
      <c r="P221" s="252">
        <f>+P171+P196</f>
        <v>0</v>
      </c>
      <c r="Q221" s="320">
        <f>O221+P221</f>
        <v>0</v>
      </c>
      <c r="R221" s="249">
        <f t="shared" ref="R221:S223" si="266">+R171+R196</f>
        <v>0</v>
      </c>
      <c r="S221" s="250">
        <f t="shared" si="266"/>
        <v>0</v>
      </c>
      <c r="T221" s="317">
        <f>R221+S221</f>
        <v>0</v>
      </c>
      <c r="U221" s="252">
        <f>+U171+U196</f>
        <v>0</v>
      </c>
      <c r="V221" s="320">
        <f>T221+U221</f>
        <v>0</v>
      </c>
      <c r="W221" s="253">
        <f>IF(Q221=0,0,((V221/Q221)-1)*100)</f>
        <v>0</v>
      </c>
    </row>
    <row r="222" spans="1:23" ht="14.25" customHeight="1" x14ac:dyDescent="0.2">
      <c r="L222" s="233" t="s">
        <v>11</v>
      </c>
      <c r="M222" s="249">
        <f t="shared" si="265"/>
        <v>0</v>
      </c>
      <c r="N222" s="250">
        <f t="shared" si="265"/>
        <v>0</v>
      </c>
      <c r="O222" s="317">
        <f>M222+N222</f>
        <v>0</v>
      </c>
      <c r="P222" s="252">
        <f>+P172+P197</f>
        <v>0</v>
      </c>
      <c r="Q222" s="320">
        <f>O222+P222</f>
        <v>0</v>
      </c>
      <c r="R222" s="249">
        <f t="shared" si="266"/>
        <v>0</v>
      </c>
      <c r="S222" s="250">
        <f t="shared" si="266"/>
        <v>0</v>
      </c>
      <c r="T222" s="317">
        <f>R222+S222</f>
        <v>0</v>
      </c>
      <c r="U222" s="252">
        <f>+U172+U197</f>
        <v>0</v>
      </c>
      <c r="V222" s="320">
        <f>T222+U222</f>
        <v>0</v>
      </c>
      <c r="W222" s="253">
        <f>IF(Q222=0,0,((V222/Q222)-1)*100)</f>
        <v>0</v>
      </c>
    </row>
    <row r="223" spans="1:23" ht="14.25" customHeight="1" thickBot="1" x14ac:dyDescent="0.25">
      <c r="L223" s="238" t="s">
        <v>12</v>
      </c>
      <c r="M223" s="249">
        <f t="shared" si="265"/>
        <v>0</v>
      </c>
      <c r="N223" s="250">
        <f t="shared" si="265"/>
        <v>0</v>
      </c>
      <c r="O223" s="317">
        <f t="shared" ref="O223" si="267">M223+N223</f>
        <v>0</v>
      </c>
      <c r="P223" s="252">
        <f>+P173+P198</f>
        <v>0</v>
      </c>
      <c r="Q223" s="320">
        <f>O223+P223</f>
        <v>0</v>
      </c>
      <c r="R223" s="249">
        <f t="shared" si="266"/>
        <v>0</v>
      </c>
      <c r="S223" s="250">
        <f t="shared" si="266"/>
        <v>0</v>
      </c>
      <c r="T223" s="317">
        <f t="shared" ref="T223" si="268">R223+S223</f>
        <v>0</v>
      </c>
      <c r="U223" s="252">
        <f>+U173+U198</f>
        <v>0</v>
      </c>
      <c r="V223" s="320">
        <f>T223+U223</f>
        <v>0</v>
      </c>
      <c r="W223" s="253">
        <f>IF(Q223=0,0,((V223/Q223)-1)*100)</f>
        <v>0</v>
      </c>
    </row>
    <row r="224" spans="1:23" ht="14.25" customHeight="1" thickTop="1" thickBot="1" x14ac:dyDescent="0.25">
      <c r="L224" s="254" t="s">
        <v>38</v>
      </c>
      <c r="M224" s="255">
        <f t="shared" ref="M224:V224" si="269">+M221+M222+M223</f>
        <v>0</v>
      </c>
      <c r="N224" s="256">
        <f t="shared" si="269"/>
        <v>0</v>
      </c>
      <c r="O224" s="257">
        <f t="shared" si="269"/>
        <v>0</v>
      </c>
      <c r="P224" s="255">
        <f t="shared" si="269"/>
        <v>0</v>
      </c>
      <c r="Q224" s="257">
        <f t="shared" si="269"/>
        <v>0</v>
      </c>
      <c r="R224" s="255">
        <f t="shared" si="269"/>
        <v>0</v>
      </c>
      <c r="S224" s="256">
        <f t="shared" si="269"/>
        <v>0</v>
      </c>
      <c r="T224" s="257">
        <f t="shared" si="269"/>
        <v>0</v>
      </c>
      <c r="U224" s="255">
        <f t="shared" si="269"/>
        <v>0</v>
      </c>
      <c r="V224" s="257">
        <f t="shared" si="269"/>
        <v>0</v>
      </c>
      <c r="W224" s="258">
        <f t="shared" ref="W224" si="270">IF(Q224=0,0,((V224/Q224)-1)*100)</f>
        <v>0</v>
      </c>
    </row>
    <row r="225" spans="12:23" ht="14.25" customHeight="1" thickTop="1" thickBot="1" x14ac:dyDescent="0.25">
      <c r="L225" s="254" t="s">
        <v>63</v>
      </c>
      <c r="M225" s="255">
        <f t="shared" ref="M225:V225" si="271">+M212+M216+M220+M224</f>
        <v>0</v>
      </c>
      <c r="N225" s="256">
        <f t="shared" si="271"/>
        <v>1</v>
      </c>
      <c r="O225" s="257">
        <f t="shared" si="271"/>
        <v>1</v>
      </c>
      <c r="P225" s="255">
        <f t="shared" si="271"/>
        <v>0</v>
      </c>
      <c r="Q225" s="257">
        <f t="shared" si="271"/>
        <v>1</v>
      </c>
      <c r="R225" s="255">
        <f t="shared" si="271"/>
        <v>0</v>
      </c>
      <c r="S225" s="256">
        <f t="shared" si="271"/>
        <v>0</v>
      </c>
      <c r="T225" s="257">
        <f t="shared" si="271"/>
        <v>0</v>
      </c>
      <c r="U225" s="255">
        <f t="shared" si="271"/>
        <v>0</v>
      </c>
      <c r="V225" s="257">
        <f t="shared" si="271"/>
        <v>0</v>
      </c>
      <c r="W225" s="258">
        <f>IF(Q225=0,0,((V225/Q225)-1)*100)</f>
        <v>-100</v>
      </c>
    </row>
    <row r="226" spans="12:23" ht="13.5" thickTop="1" x14ac:dyDescent="0.2">
      <c r="L226" s="267" t="s">
        <v>60</v>
      </c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</row>
  </sheetData>
  <sheetProtection algorithmName="SHA-512" hashValue="7ePs7VPPrVf8HGVkBSBFaJ7thM3AJFkO8N5lAS5F/sW/i0isY/H0QK+WAv1jLuKb9jwykMh8zr+F0dFuzhEmqQ==" saltValue="lz+/LwB8fn3b/YpAaTY1pA==" spinCount="100000" sheet="1" objects="1" scenarios="1"/>
  <mergeCells count="42">
    <mergeCell ref="B2:I2"/>
    <mergeCell ref="L2:W2"/>
    <mergeCell ref="B3:I3"/>
    <mergeCell ref="L3:W3"/>
    <mergeCell ref="C5:E5"/>
    <mergeCell ref="F5:H5"/>
    <mergeCell ref="M5:Q5"/>
    <mergeCell ref="R5:V5"/>
    <mergeCell ref="B27:I27"/>
    <mergeCell ref="L27:W27"/>
    <mergeCell ref="B28:I28"/>
    <mergeCell ref="L28:W28"/>
    <mergeCell ref="C30:E30"/>
    <mergeCell ref="F30:H30"/>
    <mergeCell ref="M30:Q30"/>
    <mergeCell ref="R30:V30"/>
    <mergeCell ref="B52:I52"/>
    <mergeCell ref="L52:W52"/>
    <mergeCell ref="B53:I53"/>
    <mergeCell ref="L53:W53"/>
    <mergeCell ref="C55:E55"/>
    <mergeCell ref="F55:H55"/>
    <mergeCell ref="M55:Q55"/>
    <mergeCell ref="R55:V55"/>
    <mergeCell ref="L77:W77"/>
    <mergeCell ref="L78:W78"/>
    <mergeCell ref="L102:W102"/>
    <mergeCell ref="L103:W103"/>
    <mergeCell ref="L127:W127"/>
    <mergeCell ref="R80:V80"/>
    <mergeCell ref="R105:V105"/>
    <mergeCell ref="M80:Q80"/>
    <mergeCell ref="M105:Q105"/>
    <mergeCell ref="L202:W202"/>
    <mergeCell ref="L203:W203"/>
    <mergeCell ref="L128:W128"/>
    <mergeCell ref="L152:W152"/>
    <mergeCell ref="L153:W153"/>
    <mergeCell ref="L177:W177"/>
    <mergeCell ref="L178:W178"/>
    <mergeCell ref="R130:V130"/>
    <mergeCell ref="M130:Q130"/>
  </mergeCells>
  <conditionalFormatting sqref="K26:K29 A26:A29 A51:A54 K51:K54 K226:K1048576 A226:A1048576 A1:A23 K1:K23 K31:K48 A31:A48 K56:K73 A56:A73 A76:A98 K76:K98 K101:K123 A101:A123 A126:A148 K126:K148 K151:K173 A151:A173 A176:A198 K176:K198 A201:A223 K201:K223">
    <cfRule type="containsText" dxfId="297" priority="132" operator="containsText" text="NOT OK">
      <formula>NOT(ISERROR(SEARCH("NOT OK",A1)))</formula>
    </cfRule>
  </conditionalFormatting>
  <conditionalFormatting sqref="A25 K25">
    <cfRule type="containsText" dxfId="296" priority="128" operator="containsText" text="NOT OK">
      <formula>NOT(ISERROR(SEARCH("NOT OK",A25)))</formula>
    </cfRule>
  </conditionalFormatting>
  <conditionalFormatting sqref="A100 K100">
    <cfRule type="containsText" dxfId="295" priority="125" operator="containsText" text="NOT OK">
      <formula>NOT(ISERROR(SEARCH("NOT OK",A100)))</formula>
    </cfRule>
  </conditionalFormatting>
  <conditionalFormatting sqref="A175 K175">
    <cfRule type="containsText" dxfId="294" priority="122" operator="containsText" text="NOT OK">
      <formula>NOT(ISERROR(SEARCH("NOT OK",A175)))</formula>
    </cfRule>
  </conditionalFormatting>
  <conditionalFormatting sqref="K24 A24">
    <cfRule type="containsText" dxfId="293" priority="119" operator="containsText" text="NOT OK">
      <formula>NOT(ISERROR(SEARCH("NOT OK",A24)))</formula>
    </cfRule>
  </conditionalFormatting>
  <conditionalFormatting sqref="A50 K50">
    <cfRule type="containsText" dxfId="292" priority="118" operator="containsText" text="NOT OK">
      <formula>NOT(ISERROR(SEARCH("NOT OK",A50)))</formula>
    </cfRule>
  </conditionalFormatting>
  <conditionalFormatting sqref="K49 A49">
    <cfRule type="containsText" dxfId="291" priority="117" operator="containsText" text="NOT OK">
      <formula>NOT(ISERROR(SEARCH("NOT OK",A49)))</formula>
    </cfRule>
  </conditionalFormatting>
  <conditionalFormatting sqref="A75 K75">
    <cfRule type="containsText" dxfId="290" priority="116" operator="containsText" text="NOT OK">
      <formula>NOT(ISERROR(SEARCH("NOT OK",A75)))</formula>
    </cfRule>
  </conditionalFormatting>
  <conditionalFormatting sqref="K74 A74">
    <cfRule type="containsText" dxfId="289" priority="115" operator="containsText" text="NOT OK">
      <formula>NOT(ISERROR(SEARCH("NOT OK",A74)))</formula>
    </cfRule>
  </conditionalFormatting>
  <conditionalFormatting sqref="A99 K99">
    <cfRule type="containsText" dxfId="288" priority="114" operator="containsText" text="NOT OK">
      <formula>NOT(ISERROR(SEARCH("NOT OK",A99)))</formula>
    </cfRule>
  </conditionalFormatting>
  <conditionalFormatting sqref="A125 K125">
    <cfRule type="containsText" dxfId="287" priority="113" operator="containsText" text="NOT OK">
      <formula>NOT(ISERROR(SEARCH("NOT OK",A125)))</formula>
    </cfRule>
  </conditionalFormatting>
  <conditionalFormatting sqref="A124 K124">
    <cfRule type="containsText" dxfId="286" priority="112" operator="containsText" text="NOT OK">
      <formula>NOT(ISERROR(SEARCH("NOT OK",A124)))</formula>
    </cfRule>
  </conditionalFormatting>
  <conditionalFormatting sqref="A150 K150">
    <cfRule type="containsText" dxfId="285" priority="111" operator="containsText" text="NOT OK">
      <formula>NOT(ISERROR(SEARCH("NOT OK",A150)))</formula>
    </cfRule>
  </conditionalFormatting>
  <conditionalFormatting sqref="A149 K149">
    <cfRule type="containsText" dxfId="284" priority="110" operator="containsText" text="NOT OK">
      <formula>NOT(ISERROR(SEARCH("NOT OK",A149)))</formula>
    </cfRule>
  </conditionalFormatting>
  <conditionalFormatting sqref="K174 A174">
    <cfRule type="containsText" dxfId="283" priority="109" operator="containsText" text="NOT OK">
      <formula>NOT(ISERROR(SEARCH("NOT OK",A174)))</formula>
    </cfRule>
  </conditionalFormatting>
  <conditionalFormatting sqref="A200 K200">
    <cfRule type="containsText" dxfId="282" priority="108" operator="containsText" text="NOT OK">
      <formula>NOT(ISERROR(SEARCH("NOT OK",A200)))</formula>
    </cfRule>
  </conditionalFormatting>
  <conditionalFormatting sqref="K199 A199">
    <cfRule type="containsText" dxfId="281" priority="107" operator="containsText" text="NOT OK">
      <formula>NOT(ISERROR(SEARCH("NOT OK",A199)))</formula>
    </cfRule>
  </conditionalFormatting>
  <conditionalFormatting sqref="A225 K225">
    <cfRule type="containsText" dxfId="280" priority="106" operator="containsText" text="NOT OK">
      <formula>NOT(ISERROR(SEARCH("NOT OK",A225)))</formula>
    </cfRule>
  </conditionalFormatting>
  <conditionalFormatting sqref="K224 A224">
    <cfRule type="containsText" dxfId="279" priority="105" operator="containsText" text="NOT OK">
      <formula>NOT(ISERROR(SEARCH("NOT OK",A224)))</formula>
    </cfRule>
  </conditionalFormatting>
  <conditionalFormatting sqref="K30 A30">
    <cfRule type="containsText" dxfId="278" priority="30" operator="containsText" text="NOT OK">
      <formula>NOT(ISERROR(SEARCH("NOT OK",A30)))</formula>
    </cfRule>
  </conditionalFormatting>
  <conditionalFormatting sqref="K55 A55">
    <cfRule type="containsText" dxfId="277" priority="29" operator="containsText" text="NOT OK">
      <formula>NOT(ISERROR(SEARCH("NOT OK",A55)))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>
    <oddHeader>&amp;LMonthly  Air Transport Statistics : Don Mueang International and Suvarnabhumi Airport</oddHeader>
  </headerFooter>
  <rowBreaks count="2" manualBreakCount="2">
    <brk id="76" min="11" max="22" man="1"/>
    <brk id="151" min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226"/>
  <sheetViews>
    <sheetView topLeftCell="F1" zoomScaleNormal="100" workbookViewId="0">
      <selection activeCell="AM214" sqref="AM214"/>
    </sheetView>
  </sheetViews>
  <sheetFormatPr defaultColWidth="7" defaultRowHeight="12.75" x14ac:dyDescent="0.2"/>
  <cols>
    <col min="1" max="1" width="9.140625" style="3"/>
    <col min="2" max="2" width="12.42578125" style="1" customWidth="1"/>
    <col min="3" max="3" width="12.140625" style="1" customWidth="1"/>
    <col min="4" max="4" width="12.42578125" style="1" customWidth="1"/>
    <col min="5" max="5" width="12.7109375" style="1" customWidth="1"/>
    <col min="6" max="6" width="12.140625" style="1" customWidth="1"/>
    <col min="7" max="8" width="11.85546875" style="1" customWidth="1"/>
    <col min="9" max="9" width="12" style="2" customWidth="1"/>
    <col min="10" max="10" width="8.7109375" style="1" bestFit="1" customWidth="1"/>
    <col min="11" max="11" width="9.140625" style="3"/>
    <col min="12" max="12" width="13" style="1" customWidth="1"/>
    <col min="13" max="13" width="12.5703125" style="1" customWidth="1"/>
    <col min="14" max="14" width="11.7109375" style="1" customWidth="1"/>
    <col min="15" max="15" width="14.140625" style="1" bestFit="1" customWidth="1"/>
    <col min="16" max="16" width="11.42578125" style="1" customWidth="1"/>
    <col min="17" max="17" width="11.7109375" style="1" customWidth="1"/>
    <col min="18" max="18" width="11.85546875" style="1" customWidth="1"/>
    <col min="19" max="19" width="12.5703125" style="1" customWidth="1"/>
    <col min="20" max="20" width="14.42578125" style="1" customWidth="1"/>
    <col min="21" max="21" width="12.42578125" style="1" customWidth="1"/>
    <col min="22" max="22" width="12.85546875" style="1" customWidth="1"/>
    <col min="23" max="23" width="13" style="2" customWidth="1"/>
    <col min="24" max="16384" width="7" style="1"/>
  </cols>
  <sheetData>
    <row r="1" spans="1:23" ht="13.5" thickBot="1" x14ac:dyDescent="0.25"/>
    <row r="2" spans="1:23" ht="13.5" thickTop="1" x14ac:dyDescent="0.2">
      <c r="B2" s="638" t="s">
        <v>0</v>
      </c>
      <c r="C2" s="639"/>
      <c r="D2" s="639"/>
      <c r="E2" s="639"/>
      <c r="F2" s="639"/>
      <c r="G2" s="639"/>
      <c r="H2" s="639"/>
      <c r="I2" s="640"/>
      <c r="J2" s="3"/>
      <c r="L2" s="641" t="s">
        <v>1</v>
      </c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3"/>
    </row>
    <row r="3" spans="1:23" ht="13.5" thickBot="1" x14ac:dyDescent="0.25">
      <c r="B3" s="644" t="s">
        <v>46</v>
      </c>
      <c r="C3" s="645"/>
      <c r="D3" s="645"/>
      <c r="E3" s="645"/>
      <c r="F3" s="645"/>
      <c r="G3" s="645"/>
      <c r="H3" s="645"/>
      <c r="I3" s="646"/>
      <c r="J3" s="3"/>
      <c r="L3" s="647" t="s">
        <v>48</v>
      </c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9"/>
    </row>
    <row r="4" spans="1:23" ht="14.25" thickTop="1" thickBot="1" x14ac:dyDescent="0.25">
      <c r="B4" s="103"/>
      <c r="C4" s="104"/>
      <c r="D4" s="104"/>
      <c r="E4" s="104"/>
      <c r="F4" s="104"/>
      <c r="G4" s="104"/>
      <c r="H4" s="104"/>
      <c r="I4" s="105"/>
      <c r="J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5"/>
    </row>
    <row r="5" spans="1:23" ht="14.25" thickTop="1" thickBot="1" x14ac:dyDescent="0.25">
      <c r="B5" s="106"/>
      <c r="C5" s="650" t="s">
        <v>64</v>
      </c>
      <c r="D5" s="651"/>
      <c r="E5" s="652"/>
      <c r="F5" s="662" t="s">
        <v>65</v>
      </c>
      <c r="G5" s="663"/>
      <c r="H5" s="664"/>
      <c r="I5" s="107" t="s">
        <v>2</v>
      </c>
      <c r="J5" s="3"/>
      <c r="L5" s="11"/>
      <c r="M5" s="653" t="s">
        <v>64</v>
      </c>
      <c r="N5" s="654"/>
      <c r="O5" s="654"/>
      <c r="P5" s="654"/>
      <c r="Q5" s="655"/>
      <c r="R5" s="653" t="s">
        <v>65</v>
      </c>
      <c r="S5" s="654"/>
      <c r="T5" s="654"/>
      <c r="U5" s="654"/>
      <c r="V5" s="655"/>
      <c r="W5" s="12" t="s">
        <v>2</v>
      </c>
    </row>
    <row r="6" spans="1:23" ht="13.5" thickTop="1" x14ac:dyDescent="0.2">
      <c r="B6" s="108" t="s">
        <v>3</v>
      </c>
      <c r="C6" s="109"/>
      <c r="D6" s="110"/>
      <c r="E6" s="111"/>
      <c r="F6" s="109"/>
      <c r="G6" s="110"/>
      <c r="H6" s="111"/>
      <c r="I6" s="112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3"/>
      <c r="C7" s="114" t="s">
        <v>5</v>
      </c>
      <c r="D7" s="115" t="s">
        <v>6</v>
      </c>
      <c r="E7" s="404" t="s">
        <v>7</v>
      </c>
      <c r="F7" s="114" t="s">
        <v>5</v>
      </c>
      <c r="G7" s="115" t="s">
        <v>6</v>
      </c>
      <c r="H7" s="404" t="s">
        <v>7</v>
      </c>
      <c r="I7" s="117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thickBot="1" x14ac:dyDescent="0.25">
      <c r="B8" s="108"/>
      <c r="C8" s="118"/>
      <c r="D8" s="119"/>
      <c r="E8" s="401"/>
      <c r="F8" s="118"/>
      <c r="G8" s="119"/>
      <c r="H8" s="401"/>
      <c r="I8" s="121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ht="13.5" thickTop="1" x14ac:dyDescent="0.2">
      <c r="A9" s="3" t="str">
        <f t="shared" ref="A9:A14" si="0">IF(ISERROR(F9/G9)," ",IF(F9/G9&gt;0.5,IF(F9/G9&lt;1.5," ","NOT OK"),"NOT OK"))</f>
        <v xml:space="preserve"> </v>
      </c>
      <c r="B9" s="108" t="s">
        <v>13</v>
      </c>
      <c r="C9" s="122">
        <v>1458</v>
      </c>
      <c r="D9" s="124">
        <v>1457</v>
      </c>
      <c r="E9" s="149">
        <f>SUM(C9:D9)</f>
        <v>2915</v>
      </c>
      <c r="F9" s="122">
        <v>1762</v>
      </c>
      <c r="G9" s="124">
        <v>1762</v>
      </c>
      <c r="H9" s="149">
        <f>SUM(F9:G9)</f>
        <v>3524</v>
      </c>
      <c r="I9" s="125">
        <f t="shared" ref="I9:I14" si="1">IF(E9=0,0,((H9/E9)-1)*100)</f>
        <v>20.891938250428808</v>
      </c>
      <c r="J9" s="3"/>
      <c r="L9" s="13" t="s">
        <v>13</v>
      </c>
      <c r="M9" s="39">
        <v>249601</v>
      </c>
      <c r="N9" s="37">
        <v>244796</v>
      </c>
      <c r="O9" s="328">
        <f t="shared" ref="O9" si="2">+M9+N9</f>
        <v>494397</v>
      </c>
      <c r="P9" s="143">
        <v>0</v>
      </c>
      <c r="Q9" s="328">
        <f>O9+P9</f>
        <v>494397</v>
      </c>
      <c r="R9" s="39">
        <v>303894</v>
      </c>
      <c r="S9" s="407">
        <v>304783</v>
      </c>
      <c r="T9" s="328">
        <f t="shared" ref="T9" si="3">+R9+S9</f>
        <v>608677</v>
      </c>
      <c r="U9" s="143">
        <v>131</v>
      </c>
      <c r="V9" s="328">
        <f>T9+U9</f>
        <v>608808</v>
      </c>
      <c r="W9" s="40">
        <f t="shared" ref="W9:W14" si="4">IF(Q9=0,0,((V9/Q9)-1)*100)</f>
        <v>23.141523917014052</v>
      </c>
    </row>
    <row r="10" spans="1:23" x14ac:dyDescent="0.2">
      <c r="A10" s="3" t="str">
        <f t="shared" si="0"/>
        <v xml:space="preserve"> </v>
      </c>
      <c r="B10" s="108" t="s">
        <v>14</v>
      </c>
      <c r="C10" s="122">
        <v>1367</v>
      </c>
      <c r="D10" s="124">
        <v>1366</v>
      </c>
      <c r="E10" s="149">
        <f>SUM(C10:D10)</f>
        <v>2733</v>
      </c>
      <c r="F10" s="122">
        <v>1643</v>
      </c>
      <c r="G10" s="124">
        <v>1643</v>
      </c>
      <c r="H10" s="149">
        <f>SUM(F10:G10)</f>
        <v>3286</v>
      </c>
      <c r="I10" s="125">
        <f t="shared" si="1"/>
        <v>20.234174899377976</v>
      </c>
      <c r="J10" s="3"/>
      <c r="L10" s="13" t="s">
        <v>14</v>
      </c>
      <c r="M10" s="39">
        <v>235884</v>
      </c>
      <c r="N10" s="37">
        <v>241376</v>
      </c>
      <c r="O10" s="328">
        <f>+M10+N10</f>
        <v>477260</v>
      </c>
      <c r="P10" s="143">
        <v>167</v>
      </c>
      <c r="Q10" s="328">
        <f>O10+P10</f>
        <v>477427</v>
      </c>
      <c r="R10" s="37">
        <v>274515</v>
      </c>
      <c r="S10" s="408">
        <v>284336</v>
      </c>
      <c r="T10" s="330">
        <f>+R10+S10</f>
        <v>558851</v>
      </c>
      <c r="U10" s="143">
        <v>0</v>
      </c>
      <c r="V10" s="328">
        <f>T10+U10</f>
        <v>558851</v>
      </c>
      <c r="W10" s="40">
        <f t="shared" si="4"/>
        <v>17.054753920494647</v>
      </c>
    </row>
    <row r="11" spans="1:23" ht="13.5" thickBot="1" x14ac:dyDescent="0.25">
      <c r="A11" s="7" t="str">
        <f t="shared" si="0"/>
        <v xml:space="preserve"> </v>
      </c>
      <c r="B11" s="108" t="s">
        <v>15</v>
      </c>
      <c r="C11" s="122">
        <v>1489</v>
      </c>
      <c r="D11" s="124">
        <v>1490</v>
      </c>
      <c r="E11" s="149">
        <f>SUM(C11:D11)</f>
        <v>2979</v>
      </c>
      <c r="F11" s="122">
        <v>1749</v>
      </c>
      <c r="G11" s="124">
        <v>1749</v>
      </c>
      <c r="H11" s="149">
        <f>SUM(F11:G11)</f>
        <v>3498</v>
      </c>
      <c r="I11" s="125">
        <f t="shared" si="1"/>
        <v>17.421953675730116</v>
      </c>
      <c r="J11" s="7"/>
      <c r="L11" s="13" t="s">
        <v>15</v>
      </c>
      <c r="M11" s="39">
        <v>247712</v>
      </c>
      <c r="N11" s="37">
        <v>259502</v>
      </c>
      <c r="O11" s="328">
        <f>+M11+N11</f>
        <v>507214</v>
      </c>
      <c r="P11" s="143">
        <v>0</v>
      </c>
      <c r="Q11" s="328">
        <f>O11+P11</f>
        <v>507214</v>
      </c>
      <c r="R11" s="37">
        <v>289298</v>
      </c>
      <c r="S11" s="408">
        <v>306728</v>
      </c>
      <c r="T11" s="409">
        <f>+R11+S11</f>
        <v>596026</v>
      </c>
      <c r="U11" s="410">
        <v>0</v>
      </c>
      <c r="V11" s="328">
        <f>T11+U11</f>
        <v>596026</v>
      </c>
      <c r="W11" s="40">
        <f t="shared" si="4"/>
        <v>17.509769052116077</v>
      </c>
    </row>
    <row r="12" spans="1:23" ht="14.25" thickTop="1" thickBot="1" x14ac:dyDescent="0.25">
      <c r="A12" s="3" t="str">
        <f t="shared" si="0"/>
        <v xml:space="preserve"> </v>
      </c>
      <c r="B12" s="129" t="s">
        <v>61</v>
      </c>
      <c r="C12" s="130">
        <f t="shared" ref="C12:G12" si="5">+C9+C10+C11</f>
        <v>4314</v>
      </c>
      <c r="D12" s="132">
        <f t="shared" si="5"/>
        <v>4313</v>
      </c>
      <c r="E12" s="153">
        <f t="shared" si="5"/>
        <v>8627</v>
      </c>
      <c r="F12" s="130">
        <f t="shared" si="5"/>
        <v>5154</v>
      </c>
      <c r="G12" s="132">
        <f t="shared" si="5"/>
        <v>5154</v>
      </c>
      <c r="H12" s="153">
        <f t="shared" ref="H12" si="6">+H9+H10+H11</f>
        <v>10308</v>
      </c>
      <c r="I12" s="133">
        <f t="shared" si="1"/>
        <v>19.485336733511073</v>
      </c>
      <c r="J12" s="3"/>
      <c r="L12" s="41" t="s">
        <v>61</v>
      </c>
      <c r="M12" s="45">
        <f t="shared" ref="M12:U12" si="7">+M9+M10+M11</f>
        <v>733197</v>
      </c>
      <c r="N12" s="43">
        <f t="shared" si="7"/>
        <v>745674</v>
      </c>
      <c r="O12" s="329">
        <f t="shared" si="7"/>
        <v>1478871</v>
      </c>
      <c r="P12" s="43">
        <f t="shared" si="7"/>
        <v>167</v>
      </c>
      <c r="Q12" s="329">
        <f t="shared" si="7"/>
        <v>1479038</v>
      </c>
      <c r="R12" s="43">
        <f t="shared" si="7"/>
        <v>867707</v>
      </c>
      <c r="S12" s="411">
        <f t="shared" si="7"/>
        <v>895847</v>
      </c>
      <c r="T12" s="412">
        <f t="shared" si="7"/>
        <v>1763554</v>
      </c>
      <c r="U12" s="413">
        <f t="shared" si="7"/>
        <v>131</v>
      </c>
      <c r="V12" s="329">
        <f t="shared" ref="V12" si="8">+V9+V10+V11</f>
        <v>1763685</v>
      </c>
      <c r="W12" s="46">
        <f t="shared" si="4"/>
        <v>19.245414925106719</v>
      </c>
    </row>
    <row r="13" spans="1:23" ht="13.5" thickTop="1" x14ac:dyDescent="0.2">
      <c r="A13" s="3" t="str">
        <f t="shared" si="0"/>
        <v xml:space="preserve"> </v>
      </c>
      <c r="B13" s="108" t="s">
        <v>16</v>
      </c>
      <c r="C13" s="122">
        <v>1380</v>
      </c>
      <c r="D13" s="124">
        <v>1382</v>
      </c>
      <c r="E13" s="149">
        <f t="shared" ref="E13" si="9">SUM(C13:D13)</f>
        <v>2762</v>
      </c>
      <c r="F13" s="122">
        <v>1711</v>
      </c>
      <c r="G13" s="124">
        <v>1711</v>
      </c>
      <c r="H13" s="149">
        <f t="shared" ref="H13" si="10">SUM(F13:G13)</f>
        <v>3422</v>
      </c>
      <c r="I13" s="125">
        <f t="shared" si="1"/>
        <v>23.895727733526439</v>
      </c>
      <c r="J13" s="7"/>
      <c r="L13" s="13" t="s">
        <v>16</v>
      </c>
      <c r="M13" s="39">
        <v>227432</v>
      </c>
      <c r="N13" s="37">
        <v>234569</v>
      </c>
      <c r="O13" s="328">
        <f>+M13+N13</f>
        <v>462001</v>
      </c>
      <c r="P13" s="143">
        <v>0</v>
      </c>
      <c r="Q13" s="328">
        <f>O13+P13</f>
        <v>462001</v>
      </c>
      <c r="R13" s="37">
        <v>286769</v>
      </c>
      <c r="S13" s="408">
        <v>288216</v>
      </c>
      <c r="T13" s="409">
        <f>+R13+S13</f>
        <v>574985</v>
      </c>
      <c r="U13" s="410">
        <v>145</v>
      </c>
      <c r="V13" s="328">
        <f>T13+U13</f>
        <v>575130</v>
      </c>
      <c r="W13" s="40">
        <f t="shared" si="4"/>
        <v>24.486743535187159</v>
      </c>
    </row>
    <row r="14" spans="1:23" x14ac:dyDescent="0.2">
      <c r="A14" s="3" t="str">
        <f t="shared" si="0"/>
        <v xml:space="preserve"> </v>
      </c>
      <c r="B14" s="108" t="s">
        <v>17</v>
      </c>
      <c r="C14" s="122">
        <v>1414</v>
      </c>
      <c r="D14" s="124">
        <v>1411</v>
      </c>
      <c r="E14" s="149">
        <f>SUM(C14:D14)</f>
        <v>2825</v>
      </c>
      <c r="F14" s="122">
        <v>1797</v>
      </c>
      <c r="G14" s="124">
        <v>1798</v>
      </c>
      <c r="H14" s="149">
        <f>SUM(F14:G14)</f>
        <v>3595</v>
      </c>
      <c r="I14" s="125">
        <f t="shared" si="1"/>
        <v>27.256637168141594</v>
      </c>
      <c r="L14" s="13" t="s">
        <v>17</v>
      </c>
      <c r="M14" s="39">
        <v>226920</v>
      </c>
      <c r="N14" s="37">
        <v>232877</v>
      </c>
      <c r="O14" s="328">
        <f>+M14+N14</f>
        <v>459797</v>
      </c>
      <c r="P14" s="143">
        <v>0</v>
      </c>
      <c r="Q14" s="328">
        <f>O14+P14</f>
        <v>459797</v>
      </c>
      <c r="R14" s="37">
        <v>279389</v>
      </c>
      <c r="S14" s="408">
        <v>284455</v>
      </c>
      <c r="T14" s="409">
        <f>+R14+S14</f>
        <v>563844</v>
      </c>
      <c r="U14" s="410">
        <v>0</v>
      </c>
      <c r="V14" s="328">
        <f>T14+U14</f>
        <v>563844</v>
      </c>
      <c r="W14" s="40">
        <f t="shared" si="4"/>
        <v>22.62889927511489</v>
      </c>
    </row>
    <row r="15" spans="1:23" ht="13.5" thickBot="1" x14ac:dyDescent="0.25">
      <c r="A15" s="8" t="str">
        <f>IF(ISERROR(F15/G15)," ",IF(F15/G15&gt;0.5,IF(F15/G15&lt;1.5," ","NOT OK"),"NOT OK"))</f>
        <v xml:space="preserve"> </v>
      </c>
      <c r="B15" s="108" t="s">
        <v>18</v>
      </c>
      <c r="C15" s="122">
        <v>1398</v>
      </c>
      <c r="D15" s="124">
        <v>1397</v>
      </c>
      <c r="E15" s="149">
        <f>SUM(C15:D15)</f>
        <v>2795</v>
      </c>
      <c r="F15" s="122">
        <v>1792</v>
      </c>
      <c r="G15" s="124">
        <v>1787</v>
      </c>
      <c r="H15" s="149">
        <f>SUM(F15:G15)</f>
        <v>3579</v>
      </c>
      <c r="I15" s="125">
        <f>IF(E15=0,0,((H15/E15)-1)*100)</f>
        <v>28.050089445438275</v>
      </c>
      <c r="J15" s="3"/>
      <c r="L15" s="13" t="s">
        <v>18</v>
      </c>
      <c r="M15" s="39">
        <v>239823</v>
      </c>
      <c r="N15" s="37">
        <v>241319</v>
      </c>
      <c r="O15" s="328">
        <f>+M15+N15</f>
        <v>481142</v>
      </c>
      <c r="P15" s="143">
        <v>0</v>
      </c>
      <c r="Q15" s="328">
        <f>O15+P15</f>
        <v>481142</v>
      </c>
      <c r="R15" s="37">
        <v>295406</v>
      </c>
      <c r="S15" s="408">
        <v>298937</v>
      </c>
      <c r="T15" s="409">
        <f>+R15+S15</f>
        <v>594343</v>
      </c>
      <c r="U15" s="410">
        <v>0</v>
      </c>
      <c r="V15" s="328">
        <f>T15+U15</f>
        <v>594343</v>
      </c>
      <c r="W15" s="40">
        <f>IF(Q15=0,0,((V15/Q15)-1)*100)</f>
        <v>23.52756566668468</v>
      </c>
    </row>
    <row r="16" spans="1:23" ht="15.75" customHeight="1" thickTop="1" thickBot="1" x14ac:dyDescent="0.25">
      <c r="A16" s="9" t="str">
        <f>IF(ISERROR(F16/G16)," ",IF(F16/G16&gt;0.5,IF(F16/G16&lt;1.5," ","NOT OK"),"NOT OK"))</f>
        <v xml:space="preserve"> </v>
      </c>
      <c r="B16" s="136" t="s">
        <v>19</v>
      </c>
      <c r="C16" s="130">
        <f t="shared" ref="C16:G16" si="11">+C13+C14+C15</f>
        <v>4192</v>
      </c>
      <c r="D16" s="138">
        <f t="shared" si="11"/>
        <v>4190</v>
      </c>
      <c r="E16" s="151">
        <f t="shared" si="11"/>
        <v>8382</v>
      </c>
      <c r="F16" s="130">
        <f t="shared" si="11"/>
        <v>5300</v>
      </c>
      <c r="G16" s="138">
        <f t="shared" si="11"/>
        <v>5296</v>
      </c>
      <c r="H16" s="151">
        <f t="shared" ref="H16" si="12">+H13+H14+H15</f>
        <v>10596</v>
      </c>
      <c r="I16" s="133">
        <f>IF(E16=0,0,((H16/E16)-1)*100)</f>
        <v>26.41374373657839</v>
      </c>
      <c r="J16" s="3"/>
      <c r="K16" s="10"/>
      <c r="L16" s="47" t="s">
        <v>19</v>
      </c>
      <c r="M16" s="48">
        <f t="shared" ref="M16:U16" si="13">+M13+M14+M15</f>
        <v>694175</v>
      </c>
      <c r="N16" s="49">
        <f t="shared" si="13"/>
        <v>708765</v>
      </c>
      <c r="O16" s="348">
        <f t="shared" si="13"/>
        <v>1402940</v>
      </c>
      <c r="P16" s="49">
        <f t="shared" si="13"/>
        <v>0</v>
      </c>
      <c r="Q16" s="348">
        <f t="shared" si="13"/>
        <v>1402940</v>
      </c>
      <c r="R16" s="49">
        <f t="shared" si="13"/>
        <v>861564</v>
      </c>
      <c r="S16" s="414">
        <f t="shared" si="13"/>
        <v>871608</v>
      </c>
      <c r="T16" s="415">
        <f t="shared" si="13"/>
        <v>1733172</v>
      </c>
      <c r="U16" s="203">
        <f t="shared" si="13"/>
        <v>145</v>
      </c>
      <c r="V16" s="348">
        <f t="shared" ref="V16" si="14">+V13+V14+V15</f>
        <v>1733317</v>
      </c>
      <c r="W16" s="50">
        <f>IF(Q16=0,0,((V16/Q16)-1)*100)</f>
        <v>23.548904443525732</v>
      </c>
    </row>
    <row r="17" spans="1:23" ht="13.5" thickTop="1" x14ac:dyDescent="0.2">
      <c r="A17" s="3" t="str">
        <f>IF(ISERROR(F17/G17)," ",IF(F17/G17&gt;0.5,IF(F17/G17&lt;1.5," ","NOT OK"),"NOT OK"))</f>
        <v xml:space="preserve"> </v>
      </c>
      <c r="B17" s="108" t="s">
        <v>20</v>
      </c>
      <c r="C17" s="122">
        <v>1409</v>
      </c>
      <c r="D17" s="124">
        <v>1408</v>
      </c>
      <c r="E17" s="152">
        <f>SUM(C17:D17)</f>
        <v>2817</v>
      </c>
      <c r="F17" s="122">
        <v>1914</v>
      </c>
      <c r="G17" s="124">
        <v>1915</v>
      </c>
      <c r="H17" s="152">
        <f>SUM(F17:G17)</f>
        <v>3829</v>
      </c>
      <c r="I17" s="125">
        <f>IF(E17=0,0,((H17/E17)-1)*100)</f>
        <v>35.924742634007799</v>
      </c>
      <c r="J17" s="304"/>
      <c r="L17" s="13" t="s">
        <v>21</v>
      </c>
      <c r="M17" s="39">
        <v>242557</v>
      </c>
      <c r="N17" s="37">
        <v>243922</v>
      </c>
      <c r="O17" s="328">
        <f>+M17+N17</f>
        <v>486479</v>
      </c>
      <c r="P17" s="143">
        <v>155</v>
      </c>
      <c r="Q17" s="328">
        <f>O17+P17</f>
        <v>486634</v>
      </c>
      <c r="R17" s="37">
        <v>314542</v>
      </c>
      <c r="S17" s="408">
        <v>317657</v>
      </c>
      <c r="T17" s="409">
        <f>+R17+S17</f>
        <v>632199</v>
      </c>
      <c r="U17" s="410">
        <v>152</v>
      </c>
      <c r="V17" s="328">
        <f>T17+U17</f>
        <v>632351</v>
      </c>
      <c r="W17" s="40">
        <f>IF(Q17=0,0,((V17/Q17)-1)*100)</f>
        <v>29.943859245346616</v>
      </c>
    </row>
    <row r="18" spans="1:23" x14ac:dyDescent="0.2">
      <c r="A18" s="3" t="str">
        <f t="shared" ref="A18" si="15">IF(ISERROR(F18/G18)," ",IF(F18/G18&gt;0.5,IF(F18/G18&lt;1.5," ","NOT OK"),"NOT OK"))</f>
        <v xml:space="preserve"> </v>
      </c>
      <c r="B18" s="108" t="s">
        <v>22</v>
      </c>
      <c r="C18" s="122">
        <v>1440</v>
      </c>
      <c r="D18" s="124">
        <v>1443</v>
      </c>
      <c r="E18" s="147">
        <f t="shared" ref="E18" si="16">SUM(C18:D18)</f>
        <v>2883</v>
      </c>
      <c r="F18" s="122">
        <v>1988</v>
      </c>
      <c r="G18" s="124">
        <v>1988</v>
      </c>
      <c r="H18" s="147">
        <f t="shared" ref="H18" si="17">SUM(F18:G18)</f>
        <v>3976</v>
      </c>
      <c r="I18" s="125">
        <f t="shared" ref="I18" si="18">IF(E18=0,0,((H18/E18)-1)*100)</f>
        <v>37.911897329170998</v>
      </c>
      <c r="J18" s="9"/>
      <c r="L18" s="13" t="s">
        <v>22</v>
      </c>
      <c r="M18" s="39">
        <v>233067</v>
      </c>
      <c r="N18" s="37">
        <v>238238</v>
      </c>
      <c r="O18" s="328">
        <f t="shared" ref="O18" si="19">+M18+N18</f>
        <v>471305</v>
      </c>
      <c r="P18" s="143">
        <v>0</v>
      </c>
      <c r="Q18" s="328">
        <f>O18+P18</f>
        <v>471305</v>
      </c>
      <c r="R18" s="37">
        <v>312068</v>
      </c>
      <c r="S18" s="408">
        <v>317354</v>
      </c>
      <c r="T18" s="409">
        <f t="shared" ref="T18" si="20">+R18+S18</f>
        <v>629422</v>
      </c>
      <c r="U18" s="410">
        <v>0</v>
      </c>
      <c r="V18" s="328">
        <f>T18+U18</f>
        <v>629422</v>
      </c>
      <c r="W18" s="40">
        <f t="shared" ref="W18" si="21">IF(Q18=0,0,((V18/Q18)-1)*100)</f>
        <v>33.548763539533844</v>
      </c>
    </row>
    <row r="19" spans="1:23" ht="13.5" thickBot="1" x14ac:dyDescent="0.25">
      <c r="A19" s="3" t="str">
        <f>IF(ISERROR(F19/G19)," ",IF(F19/G19&gt;0.5,IF(F19/G19&lt;1.5," ","NOT OK"),"NOT OK"))</f>
        <v xml:space="preserve"> </v>
      </c>
      <c r="B19" s="108" t="s">
        <v>23</v>
      </c>
      <c r="C19" s="122">
        <v>1394</v>
      </c>
      <c r="D19" s="139">
        <v>1391</v>
      </c>
      <c r="E19" s="148">
        <f>SUM(C19:D19)</f>
        <v>2785</v>
      </c>
      <c r="F19" s="122">
        <v>1961</v>
      </c>
      <c r="G19" s="139">
        <v>1964</v>
      </c>
      <c r="H19" s="148">
        <f>SUM(F19:G19)</f>
        <v>3925</v>
      </c>
      <c r="I19" s="140">
        <f>IF(E19=0,0,((H19/E19)-1)*100)</f>
        <v>40.933572710951523</v>
      </c>
      <c r="J19" s="3"/>
      <c r="L19" s="13" t="s">
        <v>23</v>
      </c>
      <c r="M19" s="39">
        <v>217228</v>
      </c>
      <c r="N19" s="37">
        <v>219441</v>
      </c>
      <c r="O19" s="328">
        <f>+M19+N19</f>
        <v>436669</v>
      </c>
      <c r="P19" s="143">
        <v>0</v>
      </c>
      <c r="Q19" s="328">
        <f>O19+P19</f>
        <v>436669</v>
      </c>
      <c r="R19" s="37">
        <v>299849</v>
      </c>
      <c r="S19" s="408">
        <v>304454</v>
      </c>
      <c r="T19" s="409">
        <f>+R19+S19</f>
        <v>604303</v>
      </c>
      <c r="U19" s="410">
        <v>0</v>
      </c>
      <c r="V19" s="328">
        <f>T19+U19</f>
        <v>604303</v>
      </c>
      <c r="W19" s="40">
        <f>IF(Q19=0,0,((V19/Q19)-1)*100)</f>
        <v>38.389260515401837</v>
      </c>
    </row>
    <row r="20" spans="1:23" ht="14.25" customHeight="1" thickTop="1" thickBot="1" x14ac:dyDescent="0.25">
      <c r="A20" s="3" t="str">
        <f t="shared" ref="A20:A63" si="22">IF(ISERROR(F20/G20)," ",IF(F20/G20&gt;0.5,IF(F20/G20&lt;1.5," ","NOT OK"),"NOT OK"))</f>
        <v xml:space="preserve"> </v>
      </c>
      <c r="B20" s="129" t="s">
        <v>24</v>
      </c>
      <c r="C20" s="130">
        <f t="shared" ref="C20:E20" si="23">+C17+C18+C19</f>
        <v>4243</v>
      </c>
      <c r="D20" s="132">
        <f t="shared" si="23"/>
        <v>4242</v>
      </c>
      <c r="E20" s="153">
        <f t="shared" si="23"/>
        <v>8485</v>
      </c>
      <c r="F20" s="130">
        <f t="shared" ref="F20:H20" si="24">+F17+F18+F19</f>
        <v>5863</v>
      </c>
      <c r="G20" s="132">
        <f t="shared" si="24"/>
        <v>5867</v>
      </c>
      <c r="H20" s="153">
        <f t="shared" si="24"/>
        <v>11730</v>
      </c>
      <c r="I20" s="133">
        <f t="shared" ref="I20" si="25">IF(E20=0,0,((H20/E20)-1)*100)</f>
        <v>38.243959929286973</v>
      </c>
      <c r="J20" s="3"/>
      <c r="L20" s="41" t="s">
        <v>24</v>
      </c>
      <c r="M20" s="45">
        <f t="shared" ref="M20:Q20" si="26">+M17+M18+M19</f>
        <v>692852</v>
      </c>
      <c r="N20" s="43">
        <f t="shared" si="26"/>
        <v>701601</v>
      </c>
      <c r="O20" s="329">
        <f t="shared" si="26"/>
        <v>1394453</v>
      </c>
      <c r="P20" s="43">
        <f t="shared" si="26"/>
        <v>155</v>
      </c>
      <c r="Q20" s="329">
        <f t="shared" si="26"/>
        <v>1394608</v>
      </c>
      <c r="R20" s="45">
        <f t="shared" ref="R20:V20" si="27">+R17+R18+R19</f>
        <v>926459</v>
      </c>
      <c r="S20" s="43">
        <f t="shared" si="27"/>
        <v>939465</v>
      </c>
      <c r="T20" s="329">
        <f t="shared" si="27"/>
        <v>1865924</v>
      </c>
      <c r="U20" s="43">
        <f t="shared" si="27"/>
        <v>152</v>
      </c>
      <c r="V20" s="329">
        <f t="shared" si="27"/>
        <v>1866076</v>
      </c>
      <c r="W20" s="46">
        <f t="shared" ref="W20" si="28">IF(Q20=0,0,((V20/Q20)-1)*100)</f>
        <v>33.806488991888763</v>
      </c>
    </row>
    <row r="21" spans="1:23" ht="13.5" thickTop="1" x14ac:dyDescent="0.2">
      <c r="A21" s="3" t="str">
        <f t="shared" ref="A21:A25" si="29">IF(ISERROR(F21/G21)," ",IF(F21/G21&gt;0.5,IF(F21/G21&lt;1.5," ","NOT OK"),"NOT OK"))</f>
        <v xml:space="preserve"> </v>
      </c>
      <c r="B21" s="108" t="s">
        <v>10</v>
      </c>
      <c r="C21" s="122">
        <v>1462</v>
      </c>
      <c r="D21" s="124">
        <v>1464</v>
      </c>
      <c r="E21" s="149">
        <f>SUM(C21:D21)</f>
        <v>2926</v>
      </c>
      <c r="F21" s="122">
        <v>2031</v>
      </c>
      <c r="G21" s="124">
        <v>2030</v>
      </c>
      <c r="H21" s="149">
        <f>SUM(F21:G21)</f>
        <v>4061</v>
      </c>
      <c r="I21" s="125">
        <f t="shared" ref="I21:I25" si="30">IF(E21=0,0,((H21/E21)-1)*100)</f>
        <v>38.790157211209845</v>
      </c>
      <c r="J21" s="3"/>
      <c r="L21" s="13" t="s">
        <v>10</v>
      </c>
      <c r="M21" s="39">
        <v>233754</v>
      </c>
      <c r="N21" s="37">
        <v>240974</v>
      </c>
      <c r="O21" s="328">
        <f>SUM(M21:N21)</f>
        <v>474728</v>
      </c>
      <c r="P21" s="143">
        <v>0</v>
      </c>
      <c r="Q21" s="328">
        <f t="shared" ref="Q21" si="31">O21+P21</f>
        <v>474728</v>
      </c>
      <c r="R21" s="39">
        <v>318310</v>
      </c>
      <c r="S21" s="37">
        <v>321559</v>
      </c>
      <c r="T21" s="328">
        <f>SUM(R21:S21)</f>
        <v>639869</v>
      </c>
      <c r="U21" s="143">
        <v>123</v>
      </c>
      <c r="V21" s="328">
        <f t="shared" ref="V21" si="32">T21+U21</f>
        <v>639992</v>
      </c>
      <c r="W21" s="40">
        <f t="shared" ref="W21:W25" si="33">IF(Q21=0,0,((V21/Q21)-1)*100)</f>
        <v>34.812355706846866</v>
      </c>
    </row>
    <row r="22" spans="1:23" x14ac:dyDescent="0.2">
      <c r="A22" s="3" t="str">
        <f>IF(ISERROR(F22/G22)," ",IF(F22/G22&gt;0.5,IF(F22/G22&lt;1.5," ","NOT OK"),"NOT OK"))</f>
        <v xml:space="preserve"> </v>
      </c>
      <c r="B22" s="108" t="s">
        <v>11</v>
      </c>
      <c r="C22" s="122">
        <v>1508</v>
      </c>
      <c r="D22" s="124">
        <v>1509</v>
      </c>
      <c r="E22" s="149">
        <f>SUM(C22:D22)</f>
        <v>3017</v>
      </c>
      <c r="F22" s="122">
        <v>1896</v>
      </c>
      <c r="G22" s="124">
        <v>1895</v>
      </c>
      <c r="H22" s="149">
        <f>SUM(F22:G22)</f>
        <v>3791</v>
      </c>
      <c r="I22" s="125">
        <f>IF(E22=0,0,((H22/E22)-1)*100)</f>
        <v>25.654623798475296</v>
      </c>
      <c r="J22" s="3"/>
      <c r="K22" s="6"/>
      <c r="L22" s="13" t="s">
        <v>11</v>
      </c>
      <c r="M22" s="39">
        <v>253697</v>
      </c>
      <c r="N22" s="37">
        <v>245676</v>
      </c>
      <c r="O22" s="328">
        <f>SUM(M22:N22)</f>
        <v>499373</v>
      </c>
      <c r="P22" s="143">
        <v>0</v>
      </c>
      <c r="Q22" s="328">
        <f>O22+P22</f>
        <v>499373</v>
      </c>
      <c r="R22" s="39">
        <v>319993</v>
      </c>
      <c r="S22" s="37">
        <v>318791</v>
      </c>
      <c r="T22" s="328">
        <f>SUM(R22:S22)</f>
        <v>638784</v>
      </c>
      <c r="U22" s="143">
        <v>0</v>
      </c>
      <c r="V22" s="328">
        <f>T22+U22</f>
        <v>638784</v>
      </c>
      <c r="W22" s="40">
        <f>IF(Q22=0,0,((V22/Q22)-1)*100)</f>
        <v>27.917208179056541</v>
      </c>
    </row>
    <row r="23" spans="1:23" ht="13.5" thickBot="1" x14ac:dyDescent="0.25">
      <c r="A23" s="3" t="str">
        <f>IF(ISERROR(F23/G23)," ",IF(F23/G23&gt;0.5,IF(F23/G23&lt;1.5," ","NOT OK"),"NOT OK"))</f>
        <v xml:space="preserve"> </v>
      </c>
      <c r="B23" s="113" t="s">
        <v>12</v>
      </c>
      <c r="C23" s="126">
        <v>1708</v>
      </c>
      <c r="D23" s="128">
        <v>1707</v>
      </c>
      <c r="E23" s="149">
        <f>SUM(C23:D23)</f>
        <v>3415</v>
      </c>
      <c r="F23" s="126">
        <v>2020</v>
      </c>
      <c r="G23" s="128">
        <v>2020</v>
      </c>
      <c r="H23" s="149">
        <f>SUM(F23:G23)</f>
        <v>4040</v>
      </c>
      <c r="I23" s="125">
        <f>IF(E23=0,0,((H23/E23)-1)*100)</f>
        <v>18.301610541727676</v>
      </c>
      <c r="J23" s="3"/>
      <c r="K23" s="6"/>
      <c r="L23" s="22" t="s">
        <v>12</v>
      </c>
      <c r="M23" s="39">
        <v>298290</v>
      </c>
      <c r="N23" s="37">
        <v>296688</v>
      </c>
      <c r="O23" s="328">
        <f t="shared" ref="O23" si="34">SUM(M23:N23)</f>
        <v>594978</v>
      </c>
      <c r="P23" s="38">
        <v>0</v>
      </c>
      <c r="Q23" s="349">
        <f>O23+P23</f>
        <v>594978</v>
      </c>
      <c r="R23" s="39">
        <v>355510</v>
      </c>
      <c r="S23" s="37">
        <v>351209</v>
      </c>
      <c r="T23" s="328">
        <f t="shared" ref="T23" si="35">SUM(R23:S23)</f>
        <v>706719</v>
      </c>
      <c r="U23" s="38">
        <v>0</v>
      </c>
      <c r="V23" s="349">
        <f>T23+U23</f>
        <v>706719</v>
      </c>
      <c r="W23" s="40">
        <f>IF(Q23=0,0,((V23/Q23)-1)*100)</f>
        <v>18.780694412230361</v>
      </c>
    </row>
    <row r="24" spans="1:23" ht="14.25" customHeight="1" thickTop="1" thickBot="1" x14ac:dyDescent="0.25">
      <c r="A24" s="3" t="str">
        <f t="shared" ref="A24" si="36">IF(ISERROR(F24/G24)," ",IF(F24/G24&gt;0.5,IF(F24/G24&lt;1.5," ","NOT OK"),"NOT OK"))</f>
        <v xml:space="preserve"> </v>
      </c>
      <c r="B24" s="129" t="s">
        <v>38</v>
      </c>
      <c r="C24" s="130">
        <f t="shared" ref="C24:H24" si="37">+C21+C22+C23</f>
        <v>4678</v>
      </c>
      <c r="D24" s="132">
        <f t="shared" si="37"/>
        <v>4680</v>
      </c>
      <c r="E24" s="153">
        <f t="shared" si="37"/>
        <v>9358</v>
      </c>
      <c r="F24" s="130">
        <f t="shared" si="37"/>
        <v>5947</v>
      </c>
      <c r="G24" s="132">
        <f t="shared" si="37"/>
        <v>5945</v>
      </c>
      <c r="H24" s="153">
        <f t="shared" si="37"/>
        <v>11892</v>
      </c>
      <c r="I24" s="133">
        <f t="shared" ref="I24" si="38">IF(E24=0,0,((H24/E24)-1)*100)</f>
        <v>27.078435563154525</v>
      </c>
      <c r="J24" s="3"/>
      <c r="L24" s="41" t="s">
        <v>38</v>
      </c>
      <c r="M24" s="45">
        <f t="shared" ref="M24:V24" si="39">+M21+M22+M23</f>
        <v>785741</v>
      </c>
      <c r="N24" s="43">
        <f t="shared" si="39"/>
        <v>783338</v>
      </c>
      <c r="O24" s="329">
        <f t="shared" si="39"/>
        <v>1569079</v>
      </c>
      <c r="P24" s="43">
        <f t="shared" si="39"/>
        <v>0</v>
      </c>
      <c r="Q24" s="329">
        <f t="shared" si="39"/>
        <v>1569079</v>
      </c>
      <c r="R24" s="45">
        <f t="shared" si="39"/>
        <v>993813</v>
      </c>
      <c r="S24" s="43">
        <f t="shared" si="39"/>
        <v>991559</v>
      </c>
      <c r="T24" s="329">
        <f t="shared" si="39"/>
        <v>1985372</v>
      </c>
      <c r="U24" s="43">
        <f t="shared" si="39"/>
        <v>123</v>
      </c>
      <c r="V24" s="329">
        <f t="shared" si="39"/>
        <v>1985495</v>
      </c>
      <c r="W24" s="46">
        <f t="shared" ref="W24" si="40">IF(Q24=0,0,((V24/Q24)-1)*100)</f>
        <v>26.538880451526015</v>
      </c>
    </row>
    <row r="25" spans="1:23" ht="14.25" customHeight="1" thickTop="1" thickBot="1" x14ac:dyDescent="0.25">
      <c r="A25" s="6" t="str">
        <f t="shared" si="29"/>
        <v xml:space="preserve"> </v>
      </c>
      <c r="B25" s="129" t="s">
        <v>63</v>
      </c>
      <c r="C25" s="130">
        <f t="shared" ref="C25:H25" si="41">+C12+C16+C20+C24</f>
        <v>17427</v>
      </c>
      <c r="D25" s="132">
        <f t="shared" si="41"/>
        <v>17425</v>
      </c>
      <c r="E25" s="150">
        <f t="shared" si="41"/>
        <v>34852</v>
      </c>
      <c r="F25" s="130">
        <f t="shared" si="41"/>
        <v>22264</v>
      </c>
      <c r="G25" s="132">
        <f t="shared" si="41"/>
        <v>22262</v>
      </c>
      <c r="H25" s="150">
        <f t="shared" si="41"/>
        <v>44526</v>
      </c>
      <c r="I25" s="134">
        <f t="shared" si="30"/>
        <v>27.757374038792616</v>
      </c>
      <c r="J25" s="7"/>
      <c r="L25" s="41" t="s">
        <v>63</v>
      </c>
      <c r="M25" s="45">
        <f t="shared" ref="M25:V25" si="42">+M12+M16+M20+M24</f>
        <v>2905965</v>
      </c>
      <c r="N25" s="43">
        <f t="shared" si="42"/>
        <v>2939378</v>
      </c>
      <c r="O25" s="329">
        <f t="shared" si="42"/>
        <v>5845343</v>
      </c>
      <c r="P25" s="44">
        <f t="shared" si="42"/>
        <v>322</v>
      </c>
      <c r="Q25" s="331">
        <f t="shared" si="42"/>
        <v>5845665</v>
      </c>
      <c r="R25" s="45">
        <f t="shared" si="42"/>
        <v>3649543</v>
      </c>
      <c r="S25" s="43">
        <f t="shared" si="42"/>
        <v>3698479</v>
      </c>
      <c r="T25" s="329">
        <f t="shared" si="42"/>
        <v>7348022</v>
      </c>
      <c r="U25" s="44">
        <f t="shared" si="42"/>
        <v>551</v>
      </c>
      <c r="V25" s="331">
        <f t="shared" si="42"/>
        <v>7348573</v>
      </c>
      <c r="W25" s="46">
        <f t="shared" si="33"/>
        <v>25.709786653870871</v>
      </c>
    </row>
    <row r="26" spans="1:23" ht="14.25" thickTop="1" thickBot="1" x14ac:dyDescent="0.25">
      <c r="B26" s="141" t="s">
        <v>60</v>
      </c>
      <c r="C26" s="104"/>
      <c r="D26" s="104"/>
      <c r="E26" s="104"/>
      <c r="F26" s="104"/>
      <c r="G26" s="104"/>
      <c r="H26" s="104"/>
      <c r="I26" s="105"/>
      <c r="J26" s="3"/>
      <c r="L26" s="53" t="s">
        <v>60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5"/>
    </row>
    <row r="27" spans="1:23" ht="13.5" thickTop="1" x14ac:dyDescent="0.2">
      <c r="B27" s="638" t="s">
        <v>25</v>
      </c>
      <c r="C27" s="639"/>
      <c r="D27" s="639"/>
      <c r="E27" s="639"/>
      <c r="F27" s="639"/>
      <c r="G27" s="639"/>
      <c r="H27" s="639"/>
      <c r="I27" s="640"/>
      <c r="J27" s="3"/>
      <c r="L27" s="641" t="s">
        <v>26</v>
      </c>
      <c r="M27" s="642"/>
      <c r="N27" s="642"/>
      <c r="O27" s="642"/>
      <c r="P27" s="642"/>
      <c r="Q27" s="642"/>
      <c r="R27" s="642"/>
      <c r="S27" s="642"/>
      <c r="T27" s="642"/>
      <c r="U27" s="642"/>
      <c r="V27" s="642"/>
      <c r="W27" s="643"/>
    </row>
    <row r="28" spans="1:23" ht="13.5" thickBot="1" x14ac:dyDescent="0.25">
      <c r="B28" s="644" t="s">
        <v>47</v>
      </c>
      <c r="C28" s="645"/>
      <c r="D28" s="645"/>
      <c r="E28" s="645"/>
      <c r="F28" s="645"/>
      <c r="G28" s="645"/>
      <c r="H28" s="645"/>
      <c r="I28" s="646"/>
      <c r="J28" s="3"/>
      <c r="L28" s="647" t="s">
        <v>49</v>
      </c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9"/>
    </row>
    <row r="29" spans="1:23" ht="14.25" thickTop="1" thickBot="1" x14ac:dyDescent="0.25">
      <c r="B29" s="103"/>
      <c r="C29" s="104"/>
      <c r="D29" s="104"/>
      <c r="E29" s="104"/>
      <c r="F29" s="104"/>
      <c r="G29" s="104"/>
      <c r="H29" s="104"/>
      <c r="I29" s="105"/>
      <c r="J29" s="3"/>
      <c r="L29" s="15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</row>
    <row r="30" spans="1:23" ht="14.25" thickTop="1" thickBot="1" x14ac:dyDescent="0.25">
      <c r="B30" s="106"/>
      <c r="C30" s="650" t="s">
        <v>64</v>
      </c>
      <c r="D30" s="651"/>
      <c r="E30" s="652"/>
      <c r="F30" s="662" t="s">
        <v>65</v>
      </c>
      <c r="G30" s="663"/>
      <c r="H30" s="664"/>
      <c r="I30" s="107" t="s">
        <v>2</v>
      </c>
      <c r="J30" s="3"/>
      <c r="L30" s="11"/>
      <c r="M30" s="653" t="s">
        <v>64</v>
      </c>
      <c r="N30" s="654"/>
      <c r="O30" s="654"/>
      <c r="P30" s="654"/>
      <c r="Q30" s="655"/>
      <c r="R30" s="653" t="s">
        <v>65</v>
      </c>
      <c r="S30" s="654"/>
      <c r="T30" s="654"/>
      <c r="U30" s="654"/>
      <c r="V30" s="655"/>
      <c r="W30" s="12" t="s">
        <v>2</v>
      </c>
    </row>
    <row r="31" spans="1:23" ht="13.5" thickTop="1" x14ac:dyDescent="0.2">
      <c r="B31" s="108" t="s">
        <v>3</v>
      </c>
      <c r="C31" s="109"/>
      <c r="D31" s="110"/>
      <c r="E31" s="111"/>
      <c r="F31" s="109"/>
      <c r="G31" s="110"/>
      <c r="H31" s="111"/>
      <c r="I31" s="112" t="s">
        <v>4</v>
      </c>
      <c r="J31" s="3"/>
      <c r="L31" s="13" t="s">
        <v>3</v>
      </c>
      <c r="M31" s="19"/>
      <c r="N31" s="15"/>
      <c r="O31" s="16"/>
      <c r="P31" s="17"/>
      <c r="Q31" s="20"/>
      <c r="R31" s="19"/>
      <c r="S31" s="15"/>
      <c r="T31" s="16"/>
      <c r="U31" s="17"/>
      <c r="V31" s="20"/>
      <c r="W31" s="21" t="s">
        <v>4</v>
      </c>
    </row>
    <row r="32" spans="1:23" ht="13.5" thickBot="1" x14ac:dyDescent="0.25">
      <c r="B32" s="113"/>
      <c r="C32" s="114" t="s">
        <v>5</v>
      </c>
      <c r="D32" s="115" t="s">
        <v>6</v>
      </c>
      <c r="E32" s="404" t="s">
        <v>7</v>
      </c>
      <c r="F32" s="114" t="s">
        <v>5</v>
      </c>
      <c r="G32" s="115" t="s">
        <v>6</v>
      </c>
      <c r="H32" s="404" t="s">
        <v>7</v>
      </c>
      <c r="I32" s="117"/>
      <c r="J32" s="3"/>
      <c r="L32" s="22"/>
      <c r="M32" s="27" t="s">
        <v>8</v>
      </c>
      <c r="N32" s="24" t="s">
        <v>9</v>
      </c>
      <c r="O32" s="25" t="s">
        <v>31</v>
      </c>
      <c r="P32" s="26" t="s">
        <v>32</v>
      </c>
      <c r="Q32" s="25" t="s">
        <v>7</v>
      </c>
      <c r="R32" s="27" t="s">
        <v>8</v>
      </c>
      <c r="S32" s="24" t="s">
        <v>9</v>
      </c>
      <c r="T32" s="25" t="s">
        <v>31</v>
      </c>
      <c r="U32" s="26" t="s">
        <v>32</v>
      </c>
      <c r="V32" s="25" t="s">
        <v>7</v>
      </c>
      <c r="W32" s="28"/>
    </row>
    <row r="33" spans="1:23" ht="5.25" customHeight="1" thickTop="1" x14ac:dyDescent="0.2">
      <c r="B33" s="108"/>
      <c r="C33" s="118"/>
      <c r="D33" s="119"/>
      <c r="E33" s="120"/>
      <c r="F33" s="118"/>
      <c r="G33" s="119"/>
      <c r="H33" s="120"/>
      <c r="I33" s="121"/>
      <c r="J33" s="3"/>
      <c r="L33" s="13"/>
      <c r="M33" s="33"/>
      <c r="N33" s="30"/>
      <c r="O33" s="31"/>
      <c r="P33" s="32"/>
      <c r="Q33" s="34"/>
      <c r="R33" s="33"/>
      <c r="S33" s="30"/>
      <c r="T33" s="31"/>
      <c r="U33" s="32"/>
      <c r="V33" s="34"/>
      <c r="W33" s="35"/>
    </row>
    <row r="34" spans="1:23" x14ac:dyDescent="0.2">
      <c r="A34" s="3" t="str">
        <f t="shared" ref="A34:A39" si="43">IF(ISERROR(F34/G34)," ",IF(F34/G34&gt;0.5,IF(F34/G34&lt;1.5," ","NOT OK"),"NOT OK"))</f>
        <v xml:space="preserve"> </v>
      </c>
      <c r="B34" s="108" t="s">
        <v>13</v>
      </c>
      <c r="C34" s="122">
        <v>447</v>
      </c>
      <c r="D34" s="124">
        <v>447</v>
      </c>
      <c r="E34" s="149">
        <f t="shared" ref="E34" si="44">SUM(C34:D34)</f>
        <v>894</v>
      </c>
      <c r="F34" s="122">
        <v>676</v>
      </c>
      <c r="G34" s="124">
        <v>678</v>
      </c>
      <c r="H34" s="149">
        <f t="shared" ref="H34" si="45">SUM(F34:G34)</f>
        <v>1354</v>
      </c>
      <c r="I34" s="351">
        <f t="shared" ref="I34:I39" si="46">IF(E34=0,0,((H34/E34)-1)*100)</f>
        <v>51.454138702460853</v>
      </c>
      <c r="L34" s="13" t="s">
        <v>13</v>
      </c>
      <c r="M34" s="39">
        <v>68798</v>
      </c>
      <c r="N34" s="39">
        <v>65938</v>
      </c>
      <c r="O34" s="328">
        <f t="shared" ref="O34" si="47">+M34+N34</f>
        <v>134736</v>
      </c>
      <c r="P34" s="37">
        <v>0</v>
      </c>
      <c r="Q34" s="328">
        <f>O34+P34</f>
        <v>134736</v>
      </c>
      <c r="R34" s="39">
        <v>110214</v>
      </c>
      <c r="S34" s="39">
        <v>109964</v>
      </c>
      <c r="T34" s="328">
        <f t="shared" ref="T34" si="48">+R34+S34</f>
        <v>220178</v>
      </c>
      <c r="U34" s="37">
        <v>0</v>
      </c>
      <c r="V34" s="328">
        <f>T34+U34</f>
        <v>220178</v>
      </c>
      <c r="W34" s="307">
        <f t="shared" ref="W34:W39" si="49">IF(Q34=0,0,((V34/Q34)-1)*100)</f>
        <v>63.414380714879456</v>
      </c>
    </row>
    <row r="35" spans="1:23" x14ac:dyDescent="0.2">
      <c r="A35" s="3" t="str">
        <f t="shared" si="43"/>
        <v xml:space="preserve"> </v>
      </c>
      <c r="B35" s="108" t="s">
        <v>14</v>
      </c>
      <c r="C35" s="122">
        <v>400</v>
      </c>
      <c r="D35" s="124">
        <v>400</v>
      </c>
      <c r="E35" s="149">
        <f>SUM(C35:D35)</f>
        <v>800</v>
      </c>
      <c r="F35" s="122">
        <v>579</v>
      </c>
      <c r="G35" s="124">
        <v>579</v>
      </c>
      <c r="H35" s="149">
        <f>SUM(F35:G35)</f>
        <v>1158</v>
      </c>
      <c r="I35" s="351">
        <f t="shared" si="46"/>
        <v>44.75</v>
      </c>
      <c r="J35" s="3"/>
      <c r="L35" s="13" t="s">
        <v>14</v>
      </c>
      <c r="M35" s="39">
        <v>61620</v>
      </c>
      <c r="N35" s="37">
        <v>59397</v>
      </c>
      <c r="O35" s="328">
        <f>+M35+N35</f>
        <v>121017</v>
      </c>
      <c r="P35" s="143">
        <v>293</v>
      </c>
      <c r="Q35" s="328">
        <f>O35+P35</f>
        <v>121310</v>
      </c>
      <c r="R35" s="39">
        <v>95513</v>
      </c>
      <c r="S35" s="37">
        <v>92483</v>
      </c>
      <c r="T35" s="328">
        <f>+R35+S35</f>
        <v>187996</v>
      </c>
      <c r="U35" s="143">
        <v>0</v>
      </c>
      <c r="V35" s="328">
        <f>T35+U35</f>
        <v>187996</v>
      </c>
      <c r="W35" s="307">
        <f t="shared" si="49"/>
        <v>54.971560464924572</v>
      </c>
    </row>
    <row r="36" spans="1:23" ht="13.5" thickBot="1" x14ac:dyDescent="0.25">
      <c r="A36" s="3" t="str">
        <f t="shared" si="43"/>
        <v xml:space="preserve"> </v>
      </c>
      <c r="B36" s="108" t="s">
        <v>15</v>
      </c>
      <c r="C36" s="122">
        <v>430</v>
      </c>
      <c r="D36" s="124">
        <v>430</v>
      </c>
      <c r="E36" s="149">
        <f>SUM(C36:D36)</f>
        <v>860</v>
      </c>
      <c r="F36" s="122">
        <v>641</v>
      </c>
      <c r="G36" s="124">
        <v>640</v>
      </c>
      <c r="H36" s="149">
        <f>SUM(F36:G36)</f>
        <v>1281</v>
      </c>
      <c r="I36" s="351">
        <f t="shared" si="46"/>
        <v>48.953488372093013</v>
      </c>
      <c r="J36" s="3"/>
      <c r="L36" s="13" t="s">
        <v>15</v>
      </c>
      <c r="M36" s="39">
        <v>62121</v>
      </c>
      <c r="N36" s="37">
        <v>61603</v>
      </c>
      <c r="O36" s="328">
        <f>+M36+N36</f>
        <v>123724</v>
      </c>
      <c r="P36" s="143">
        <v>0</v>
      </c>
      <c r="Q36" s="328">
        <f>O36+P36</f>
        <v>123724</v>
      </c>
      <c r="R36" s="39">
        <v>101796</v>
      </c>
      <c r="S36" s="37">
        <v>97499</v>
      </c>
      <c r="T36" s="328">
        <f>+R36+S36</f>
        <v>199295</v>
      </c>
      <c r="U36" s="143">
        <v>130</v>
      </c>
      <c r="V36" s="328">
        <f>T36+U36</f>
        <v>199425</v>
      </c>
      <c r="W36" s="307">
        <f t="shared" si="49"/>
        <v>61.185380362742883</v>
      </c>
    </row>
    <row r="37" spans="1:23" ht="14.25" thickTop="1" thickBot="1" x14ac:dyDescent="0.25">
      <c r="A37" s="3" t="str">
        <f t="shared" si="43"/>
        <v xml:space="preserve"> </v>
      </c>
      <c r="B37" s="129" t="s">
        <v>61</v>
      </c>
      <c r="C37" s="130">
        <f t="shared" ref="C37:G37" si="50">+C34+C35+C36</f>
        <v>1277</v>
      </c>
      <c r="D37" s="132">
        <f t="shared" si="50"/>
        <v>1277</v>
      </c>
      <c r="E37" s="153">
        <f t="shared" si="50"/>
        <v>2554</v>
      </c>
      <c r="F37" s="130">
        <f t="shared" si="50"/>
        <v>1896</v>
      </c>
      <c r="G37" s="132">
        <f t="shared" si="50"/>
        <v>1897</v>
      </c>
      <c r="H37" s="153">
        <f t="shared" ref="H37" si="51">+H34+H35+H36</f>
        <v>3793</v>
      </c>
      <c r="I37" s="133">
        <f t="shared" si="46"/>
        <v>48.512137823022705</v>
      </c>
      <c r="J37" s="3"/>
      <c r="L37" s="41" t="s">
        <v>61</v>
      </c>
      <c r="M37" s="45">
        <f t="shared" ref="M37:U37" si="52">+M34+M35+M36</f>
        <v>192539</v>
      </c>
      <c r="N37" s="43">
        <f t="shared" si="52"/>
        <v>186938</v>
      </c>
      <c r="O37" s="329">
        <f t="shared" si="52"/>
        <v>379477</v>
      </c>
      <c r="P37" s="43">
        <f t="shared" si="52"/>
        <v>293</v>
      </c>
      <c r="Q37" s="329">
        <f t="shared" si="52"/>
        <v>379770</v>
      </c>
      <c r="R37" s="43">
        <f t="shared" si="52"/>
        <v>307523</v>
      </c>
      <c r="S37" s="411">
        <f t="shared" si="52"/>
        <v>299946</v>
      </c>
      <c r="T37" s="412">
        <f t="shared" si="52"/>
        <v>607469</v>
      </c>
      <c r="U37" s="413">
        <f t="shared" si="52"/>
        <v>130</v>
      </c>
      <c r="V37" s="329">
        <f t="shared" ref="V37" si="53">+V34+V35+V36</f>
        <v>607599</v>
      </c>
      <c r="W37" s="46">
        <f t="shared" si="49"/>
        <v>59.99131053005766</v>
      </c>
    </row>
    <row r="38" spans="1:23" ht="13.5" thickTop="1" x14ac:dyDescent="0.2">
      <c r="A38" s="3" t="str">
        <f t="shared" si="43"/>
        <v xml:space="preserve"> </v>
      </c>
      <c r="B38" s="108" t="s">
        <v>16</v>
      </c>
      <c r="C38" s="122">
        <v>542</v>
      </c>
      <c r="D38" s="124">
        <v>542</v>
      </c>
      <c r="E38" s="149">
        <f t="shared" ref="E38" si="54">SUM(C38:D38)</f>
        <v>1084</v>
      </c>
      <c r="F38" s="122">
        <v>509</v>
      </c>
      <c r="G38" s="124">
        <v>509</v>
      </c>
      <c r="H38" s="149">
        <f t="shared" ref="H38" si="55">SUM(F38:G38)</f>
        <v>1018</v>
      </c>
      <c r="I38" s="351">
        <f t="shared" si="46"/>
        <v>-6.0885608856088513</v>
      </c>
      <c r="J38" s="7"/>
      <c r="L38" s="13" t="s">
        <v>16</v>
      </c>
      <c r="M38" s="39">
        <v>78698</v>
      </c>
      <c r="N38" s="37">
        <v>79430</v>
      </c>
      <c r="O38" s="328">
        <f>+M38+N38</f>
        <v>158128</v>
      </c>
      <c r="P38" s="143">
        <v>131</v>
      </c>
      <c r="Q38" s="371">
        <f>O38+P38</f>
        <v>158259</v>
      </c>
      <c r="R38" s="39">
        <v>83613</v>
      </c>
      <c r="S38" s="37">
        <v>80840</v>
      </c>
      <c r="T38" s="328">
        <f>+R38+S38</f>
        <v>164453</v>
      </c>
      <c r="U38" s="143">
        <v>0</v>
      </c>
      <c r="V38" s="371">
        <f>T38+U38</f>
        <v>164453</v>
      </c>
      <c r="W38" s="373">
        <f t="shared" si="49"/>
        <v>3.9138374436840984</v>
      </c>
    </row>
    <row r="39" spans="1:23" x14ac:dyDescent="0.2">
      <c r="A39" s="3" t="str">
        <f t="shared" si="43"/>
        <v xml:space="preserve"> </v>
      </c>
      <c r="B39" s="108" t="s">
        <v>17</v>
      </c>
      <c r="C39" s="122">
        <v>591</v>
      </c>
      <c r="D39" s="124">
        <v>591</v>
      </c>
      <c r="E39" s="149">
        <f>SUM(C39:D39)</f>
        <v>1182</v>
      </c>
      <c r="F39" s="122">
        <v>478</v>
      </c>
      <c r="G39" s="124">
        <v>478</v>
      </c>
      <c r="H39" s="149">
        <f>SUM(F39:G39)</f>
        <v>956</v>
      </c>
      <c r="I39" s="351">
        <f t="shared" si="46"/>
        <v>-19.12013536379019</v>
      </c>
      <c r="J39" s="3"/>
      <c r="L39" s="13" t="s">
        <v>17</v>
      </c>
      <c r="M39" s="39">
        <v>84721</v>
      </c>
      <c r="N39" s="37">
        <v>82002</v>
      </c>
      <c r="O39" s="328">
        <f>+M39+N39</f>
        <v>166723</v>
      </c>
      <c r="P39" s="143">
        <v>0</v>
      </c>
      <c r="Q39" s="328">
        <f>O39+P39</f>
        <v>166723</v>
      </c>
      <c r="R39" s="39">
        <v>77781</v>
      </c>
      <c r="S39" s="37">
        <v>75602</v>
      </c>
      <c r="T39" s="328">
        <f>+R39+S39</f>
        <v>153383</v>
      </c>
      <c r="U39" s="143">
        <v>0</v>
      </c>
      <c r="V39" s="328">
        <f>T39+U39</f>
        <v>153383</v>
      </c>
      <c r="W39" s="373">
        <f t="shared" si="49"/>
        <v>-8.0012955621000081</v>
      </c>
    </row>
    <row r="40" spans="1:23" ht="13.5" thickBot="1" x14ac:dyDescent="0.25">
      <c r="A40" s="3" t="str">
        <f>IF(ISERROR(F40/G40)," ",IF(F40/G40&gt;0.5,IF(F40/G40&lt;1.5," ","NOT OK"),"NOT OK"))</f>
        <v xml:space="preserve"> </v>
      </c>
      <c r="B40" s="108" t="s">
        <v>18</v>
      </c>
      <c r="C40" s="122">
        <v>441</v>
      </c>
      <c r="D40" s="124">
        <v>442</v>
      </c>
      <c r="E40" s="149">
        <f>SUM(C40:D40)</f>
        <v>883</v>
      </c>
      <c r="F40" s="122">
        <v>475</v>
      </c>
      <c r="G40" s="124">
        <v>476</v>
      </c>
      <c r="H40" s="149">
        <f>SUM(F40:G40)</f>
        <v>951</v>
      </c>
      <c r="I40" s="351">
        <f>IF(E40=0,0,((H40/E40)-1)*100)</f>
        <v>7.7010192525481358</v>
      </c>
      <c r="J40" s="3"/>
      <c r="L40" s="13" t="s">
        <v>18</v>
      </c>
      <c r="M40" s="39">
        <v>62331</v>
      </c>
      <c r="N40" s="37">
        <v>62181</v>
      </c>
      <c r="O40" s="328">
        <f>+M40+N40</f>
        <v>124512</v>
      </c>
      <c r="P40" s="143">
        <v>156</v>
      </c>
      <c r="Q40" s="328">
        <f>O40+P40</f>
        <v>124668</v>
      </c>
      <c r="R40" s="37">
        <v>76899</v>
      </c>
      <c r="S40" s="408">
        <v>74710</v>
      </c>
      <c r="T40" s="330">
        <f>+R40+S40</f>
        <v>151609</v>
      </c>
      <c r="U40" s="143">
        <v>0</v>
      </c>
      <c r="V40" s="328">
        <f>T40+U40</f>
        <v>151609</v>
      </c>
      <c r="W40" s="307">
        <f>IF(Q40=0,0,((V40/Q40)-1)*100)</f>
        <v>21.610196682388416</v>
      </c>
    </row>
    <row r="41" spans="1:23" ht="15.75" customHeight="1" thickTop="1" thickBot="1" x14ac:dyDescent="0.25">
      <c r="A41" s="9" t="str">
        <f>IF(ISERROR(F41/G41)," ",IF(F41/G41&gt;0.5,IF(F41/G41&lt;1.5," ","NOT OK"),"NOT OK"))</f>
        <v xml:space="preserve"> </v>
      </c>
      <c r="B41" s="136" t="s">
        <v>19</v>
      </c>
      <c r="C41" s="130">
        <f t="shared" ref="C41:G41" si="56">+C38+C39+C40</f>
        <v>1574</v>
      </c>
      <c r="D41" s="138">
        <f t="shared" si="56"/>
        <v>1575</v>
      </c>
      <c r="E41" s="151">
        <f t="shared" si="56"/>
        <v>3149</v>
      </c>
      <c r="F41" s="130">
        <f t="shared" si="56"/>
        <v>1462</v>
      </c>
      <c r="G41" s="138">
        <f t="shared" si="56"/>
        <v>1463</v>
      </c>
      <c r="H41" s="151">
        <f t="shared" ref="H41" si="57">+H38+H39+H40</f>
        <v>2925</v>
      </c>
      <c r="I41" s="133">
        <f>IF(E41=0,0,((H41/E41)-1)*100)</f>
        <v>-7.113369323594787</v>
      </c>
      <c r="J41" s="3"/>
      <c r="K41" s="10"/>
      <c r="L41" s="47" t="s">
        <v>19</v>
      </c>
      <c r="M41" s="48">
        <f t="shared" ref="M41:U41" si="58">+M38+M39+M40</f>
        <v>225750</v>
      </c>
      <c r="N41" s="49">
        <f t="shared" si="58"/>
        <v>223613</v>
      </c>
      <c r="O41" s="348">
        <f t="shared" si="58"/>
        <v>449363</v>
      </c>
      <c r="P41" s="49">
        <f t="shared" si="58"/>
        <v>287</v>
      </c>
      <c r="Q41" s="348">
        <f t="shared" si="58"/>
        <v>449650</v>
      </c>
      <c r="R41" s="49">
        <f t="shared" si="58"/>
        <v>238293</v>
      </c>
      <c r="S41" s="414">
        <f t="shared" si="58"/>
        <v>231152</v>
      </c>
      <c r="T41" s="415">
        <f t="shared" si="58"/>
        <v>469445</v>
      </c>
      <c r="U41" s="203">
        <f t="shared" si="58"/>
        <v>0</v>
      </c>
      <c r="V41" s="348">
        <f t="shared" ref="V41" si="59">+V38+V39+V40</f>
        <v>469445</v>
      </c>
      <c r="W41" s="50">
        <f>IF(Q41=0,0,((V41/Q41)-1)*100)</f>
        <v>4.4023129100411396</v>
      </c>
    </row>
    <row r="42" spans="1:23" ht="13.5" thickTop="1" x14ac:dyDescent="0.2">
      <c r="A42" s="3" t="str">
        <f>IF(ISERROR(F42/G42)," ",IF(F42/G42&gt;0.5,IF(F42/G42&lt;1.5," ","NOT OK"),"NOT OK"))</f>
        <v xml:space="preserve"> </v>
      </c>
      <c r="B42" s="108" t="s">
        <v>20</v>
      </c>
      <c r="C42" s="122">
        <v>447</v>
      </c>
      <c r="D42" s="124">
        <v>446</v>
      </c>
      <c r="E42" s="152">
        <f>SUM(C42:D42)</f>
        <v>893</v>
      </c>
      <c r="F42" s="122">
        <v>434</v>
      </c>
      <c r="G42" s="124">
        <v>435</v>
      </c>
      <c r="H42" s="152">
        <f>SUM(F42:G42)</f>
        <v>869</v>
      </c>
      <c r="I42" s="351">
        <f>IF(E42=0,0,((H42/E42)-1)*100)</f>
        <v>-2.6875699888017968</v>
      </c>
      <c r="J42" s="3"/>
      <c r="L42" s="13" t="s">
        <v>21</v>
      </c>
      <c r="M42" s="39">
        <v>65692</v>
      </c>
      <c r="N42" s="37">
        <v>66907</v>
      </c>
      <c r="O42" s="328">
        <f>+M42+N42</f>
        <v>132599</v>
      </c>
      <c r="P42" s="143">
        <v>161</v>
      </c>
      <c r="Q42" s="328">
        <f>O42+P42</f>
        <v>132760</v>
      </c>
      <c r="R42" s="37">
        <v>70034</v>
      </c>
      <c r="S42" s="408">
        <v>70619</v>
      </c>
      <c r="T42" s="330">
        <f>+R42+S42</f>
        <v>140653</v>
      </c>
      <c r="U42" s="143">
        <v>0</v>
      </c>
      <c r="V42" s="328">
        <f>T42+U42</f>
        <v>140653</v>
      </c>
      <c r="W42" s="307">
        <f>IF(Q42=0,0,((V42/Q42)-1)*100)</f>
        <v>5.9453148538716416</v>
      </c>
    </row>
    <row r="43" spans="1:23" x14ac:dyDescent="0.2">
      <c r="A43" s="3" t="str">
        <f t="shared" ref="A43" si="60">IF(ISERROR(F43/G43)," ",IF(F43/G43&gt;0.5,IF(F43/G43&lt;1.5," ","NOT OK"),"NOT OK"))</f>
        <v xml:space="preserve"> </v>
      </c>
      <c r="B43" s="108" t="s">
        <v>22</v>
      </c>
      <c r="C43" s="122">
        <v>486</v>
      </c>
      <c r="D43" s="124">
        <v>486</v>
      </c>
      <c r="E43" s="147">
        <f t="shared" ref="E43:E44" si="61">SUM(C43:D43)</f>
        <v>972</v>
      </c>
      <c r="F43" s="122">
        <v>481</v>
      </c>
      <c r="G43" s="124">
        <v>480</v>
      </c>
      <c r="H43" s="147">
        <f t="shared" ref="H43:H44" si="62">SUM(F43:G43)</f>
        <v>961</v>
      </c>
      <c r="I43" s="351">
        <f t="shared" ref="I43" si="63">IF(E43=0,0,((H43/E43)-1)*100)</f>
        <v>-1.1316872427983515</v>
      </c>
      <c r="J43" s="9"/>
      <c r="L43" s="13" t="s">
        <v>22</v>
      </c>
      <c r="M43" s="39">
        <v>69147</v>
      </c>
      <c r="N43" s="37">
        <v>67341</v>
      </c>
      <c r="O43" s="328">
        <f t="shared" ref="O43" si="64">+M43+N43</f>
        <v>136488</v>
      </c>
      <c r="P43" s="143">
        <v>0</v>
      </c>
      <c r="Q43" s="328">
        <f>O43+P43</f>
        <v>136488</v>
      </c>
      <c r="R43" s="37">
        <v>76448</v>
      </c>
      <c r="S43" s="408">
        <v>75382</v>
      </c>
      <c r="T43" s="328">
        <f t="shared" ref="T43" si="65">+R43+S43</f>
        <v>151830</v>
      </c>
      <c r="U43" s="410">
        <v>0</v>
      </c>
      <c r="V43" s="328">
        <f>T43+U43</f>
        <v>151830</v>
      </c>
      <c r="W43" s="307">
        <f t="shared" ref="W43" si="66">IF(Q43=0,0,((V43/Q43)-1)*100)</f>
        <v>11.240548619658863</v>
      </c>
    </row>
    <row r="44" spans="1:23" ht="13.5" thickBot="1" x14ac:dyDescent="0.25">
      <c r="A44" s="3" t="str">
        <f>IF(ISERROR(F44/G44)," ",IF(F44/G44&gt;0.5,IF(F44/G44&lt;1.5," ","NOT OK"),"NOT OK"))</f>
        <v xml:space="preserve"> </v>
      </c>
      <c r="B44" s="108" t="s">
        <v>23</v>
      </c>
      <c r="C44" s="122">
        <v>506</v>
      </c>
      <c r="D44" s="139">
        <v>507</v>
      </c>
      <c r="E44" s="148">
        <f t="shared" si="61"/>
        <v>1013</v>
      </c>
      <c r="F44" s="122">
        <v>476</v>
      </c>
      <c r="G44" s="139">
        <v>477</v>
      </c>
      <c r="H44" s="148">
        <f t="shared" si="62"/>
        <v>953</v>
      </c>
      <c r="I44" s="353">
        <f>IF(E44=0,0,((H44/E44)-1)*100)</f>
        <v>-5.9230009871668265</v>
      </c>
      <c r="J44" s="3"/>
      <c r="L44" s="13" t="s">
        <v>23</v>
      </c>
      <c r="M44" s="39">
        <v>68733</v>
      </c>
      <c r="N44" s="37">
        <v>69308</v>
      </c>
      <c r="O44" s="328">
        <f>+M44+N44</f>
        <v>138041</v>
      </c>
      <c r="P44" s="143">
        <v>0</v>
      </c>
      <c r="Q44" s="328">
        <f>O44+P44</f>
        <v>138041</v>
      </c>
      <c r="R44" s="37">
        <v>74963</v>
      </c>
      <c r="S44" s="408">
        <v>77391</v>
      </c>
      <c r="T44" s="328">
        <f>+R44+S44</f>
        <v>152354</v>
      </c>
      <c r="U44" s="410">
        <v>0</v>
      </c>
      <c r="V44" s="328">
        <f>T44+U44</f>
        <v>152354</v>
      </c>
      <c r="W44" s="307">
        <f>IF(Q44=0,0,((V44/Q44)-1)*100)</f>
        <v>10.36865858694156</v>
      </c>
    </row>
    <row r="45" spans="1:23" ht="14.25" customHeight="1" thickTop="1" thickBot="1" x14ac:dyDescent="0.25">
      <c r="A45" s="3" t="str">
        <f t="shared" si="22"/>
        <v xml:space="preserve"> </v>
      </c>
      <c r="B45" s="129" t="s">
        <v>24</v>
      </c>
      <c r="C45" s="130">
        <f t="shared" ref="C45:E45" si="67">+C42+C43+C44</f>
        <v>1439</v>
      </c>
      <c r="D45" s="132">
        <f t="shared" si="67"/>
        <v>1439</v>
      </c>
      <c r="E45" s="153">
        <f t="shared" si="67"/>
        <v>2878</v>
      </c>
      <c r="F45" s="130">
        <f t="shared" ref="F45:H45" si="68">+F42+F43+F44</f>
        <v>1391</v>
      </c>
      <c r="G45" s="132">
        <f t="shared" si="68"/>
        <v>1392</v>
      </c>
      <c r="H45" s="153">
        <f t="shared" si="68"/>
        <v>2783</v>
      </c>
      <c r="I45" s="352">
        <f t="shared" ref="I45" si="69">IF(E45=0,0,((H45/E45)-1)*100)</f>
        <v>-3.3009034051424635</v>
      </c>
      <c r="J45" s="3"/>
      <c r="L45" s="41" t="s">
        <v>24</v>
      </c>
      <c r="M45" s="45">
        <f t="shared" ref="M45:Q45" si="70">+M42+M43+M44</f>
        <v>203572</v>
      </c>
      <c r="N45" s="43">
        <f t="shared" si="70"/>
        <v>203556</v>
      </c>
      <c r="O45" s="329">
        <f t="shared" si="70"/>
        <v>407128</v>
      </c>
      <c r="P45" s="43">
        <f t="shared" si="70"/>
        <v>161</v>
      </c>
      <c r="Q45" s="329">
        <f t="shared" si="70"/>
        <v>407289</v>
      </c>
      <c r="R45" s="45">
        <f t="shared" ref="R45:V45" si="71">+R42+R43+R44</f>
        <v>221445</v>
      </c>
      <c r="S45" s="43">
        <f t="shared" si="71"/>
        <v>223392</v>
      </c>
      <c r="T45" s="329">
        <f t="shared" si="71"/>
        <v>444837</v>
      </c>
      <c r="U45" s="43">
        <f t="shared" si="71"/>
        <v>0</v>
      </c>
      <c r="V45" s="329">
        <f t="shared" si="71"/>
        <v>444837</v>
      </c>
      <c r="W45" s="356">
        <f t="shared" ref="W45" si="72">IF(Q45=0,0,((V45/Q45)-1)*100)</f>
        <v>9.2190066512967341</v>
      </c>
    </row>
    <row r="46" spans="1:23" ht="14.25" customHeight="1" thickTop="1" x14ac:dyDescent="0.2">
      <c r="A46" s="3" t="str">
        <f t="shared" ref="A46" si="73">IF(ISERROR(F46/G46)," ",IF(F46/G46&gt;0.5,IF(F46/G46&lt;1.5," ","NOT OK"),"NOT OK"))</f>
        <v xml:space="preserve"> </v>
      </c>
      <c r="B46" s="108" t="s">
        <v>10</v>
      </c>
      <c r="C46" s="122">
        <v>616</v>
      </c>
      <c r="D46" s="124">
        <v>617</v>
      </c>
      <c r="E46" s="149">
        <f t="shared" ref="E46" si="74">SUM(C46:D46)</f>
        <v>1233</v>
      </c>
      <c r="F46" s="122">
        <v>521</v>
      </c>
      <c r="G46" s="124">
        <v>520</v>
      </c>
      <c r="H46" s="149">
        <f t="shared" ref="H46" si="75">SUM(F46:G46)</f>
        <v>1041</v>
      </c>
      <c r="I46" s="351">
        <f t="shared" ref="I46" si="76">IF(E46=0,0,((H46/E46)-1)*100)</f>
        <v>-15.571776155717764</v>
      </c>
      <c r="J46" s="3"/>
      <c r="K46" s="6"/>
      <c r="L46" s="13" t="s">
        <v>10</v>
      </c>
      <c r="M46" s="39">
        <v>92253</v>
      </c>
      <c r="N46" s="37">
        <v>92522</v>
      </c>
      <c r="O46" s="328">
        <f t="shared" ref="O46" si="77">SUM(M46:N46)</f>
        <v>184775</v>
      </c>
      <c r="P46" s="37">
        <v>0</v>
      </c>
      <c r="Q46" s="328">
        <f>O46+P46</f>
        <v>184775</v>
      </c>
      <c r="R46" s="39">
        <v>82571</v>
      </c>
      <c r="S46" s="37">
        <v>83599</v>
      </c>
      <c r="T46" s="328">
        <f t="shared" ref="T46" si="78">SUM(R46:S46)</f>
        <v>166170</v>
      </c>
      <c r="U46" s="37">
        <v>0</v>
      </c>
      <c r="V46" s="328">
        <f>T46+U46</f>
        <v>166170</v>
      </c>
      <c r="W46" s="307">
        <f t="shared" ref="W46" si="79">IF(Q46=0,0,((V46/Q46)-1)*100)</f>
        <v>-10.069002841293461</v>
      </c>
    </row>
    <row r="47" spans="1:23" ht="14.25" customHeight="1" x14ac:dyDescent="0.2">
      <c r="A47" s="3" t="str">
        <f>IF(ISERROR(F47/G47)," ",IF(F47/G47&gt;0.5,IF(F47/G47&lt;1.5," ","NOT OK"),"NOT OK"))</f>
        <v xml:space="preserve"> </v>
      </c>
      <c r="B47" s="108" t="s">
        <v>11</v>
      </c>
      <c r="C47" s="122">
        <v>631</v>
      </c>
      <c r="D47" s="124">
        <v>631</v>
      </c>
      <c r="E47" s="149">
        <f>SUM(C47:D47)</f>
        <v>1262</v>
      </c>
      <c r="F47" s="122">
        <v>518</v>
      </c>
      <c r="G47" s="124">
        <v>518</v>
      </c>
      <c r="H47" s="149">
        <f>SUM(F47:G47)</f>
        <v>1036</v>
      </c>
      <c r="I47" s="351">
        <f>IF(E47=0,0,((H47/E47)-1)*100)</f>
        <v>-17.908082408874805</v>
      </c>
      <c r="J47" s="3"/>
      <c r="K47" s="6"/>
      <c r="L47" s="13" t="s">
        <v>11</v>
      </c>
      <c r="M47" s="39">
        <v>99153</v>
      </c>
      <c r="N47" s="37">
        <v>102733</v>
      </c>
      <c r="O47" s="328">
        <f>SUM(M47:N47)</f>
        <v>201886</v>
      </c>
      <c r="P47" s="37">
        <v>125</v>
      </c>
      <c r="Q47" s="328">
        <f>O47+P47</f>
        <v>202011</v>
      </c>
      <c r="R47" s="39">
        <v>89858</v>
      </c>
      <c r="S47" s="37">
        <v>90895</v>
      </c>
      <c r="T47" s="328">
        <f>SUM(R47:S47)</f>
        <v>180753</v>
      </c>
      <c r="U47" s="37">
        <v>0</v>
      </c>
      <c r="V47" s="328">
        <f>T47+U47</f>
        <v>180753</v>
      </c>
      <c r="W47" s="307">
        <f>IF(Q47=0,0,((V47/Q47)-1)*100)</f>
        <v>-10.523189331274041</v>
      </c>
    </row>
    <row r="48" spans="1:23" ht="14.25" customHeight="1" thickBot="1" x14ac:dyDescent="0.25">
      <c r="A48" s="3" t="str">
        <f>IF(ISERROR(F48/G48)," ",IF(F48/G48&gt;0.5,IF(F48/G48&lt;1.5," ","NOT OK"),"NOT OK"))</f>
        <v xml:space="preserve"> </v>
      </c>
      <c r="B48" s="113" t="s">
        <v>12</v>
      </c>
      <c r="C48" s="126">
        <v>675</v>
      </c>
      <c r="D48" s="128">
        <v>674</v>
      </c>
      <c r="E48" s="149">
        <f>SUM(C48:D48)</f>
        <v>1349</v>
      </c>
      <c r="F48" s="126">
        <v>573</v>
      </c>
      <c r="G48" s="128">
        <v>575</v>
      </c>
      <c r="H48" s="149">
        <f>SUM(F48:G48)</f>
        <v>1148</v>
      </c>
      <c r="I48" s="351">
        <f>IF(E48=0,0,((H48/E48)-1)*100)</f>
        <v>-14.899925871015562</v>
      </c>
      <c r="J48" s="3"/>
      <c r="K48" s="6"/>
      <c r="L48" s="22" t="s">
        <v>12</v>
      </c>
      <c r="M48" s="39">
        <v>105600</v>
      </c>
      <c r="N48" s="37">
        <v>111263</v>
      </c>
      <c r="O48" s="328">
        <f>SUM(M48:N48)</f>
        <v>216863</v>
      </c>
      <c r="P48" s="37">
        <v>0</v>
      </c>
      <c r="Q48" s="349">
        <f>O48+P48</f>
        <v>216863</v>
      </c>
      <c r="R48" s="39">
        <v>100136</v>
      </c>
      <c r="S48" s="37">
        <v>104587</v>
      </c>
      <c r="T48" s="328">
        <f>SUM(R48:S48)</f>
        <v>204723</v>
      </c>
      <c r="U48" s="37">
        <v>0</v>
      </c>
      <c r="V48" s="349">
        <f>T48+U48</f>
        <v>204723</v>
      </c>
      <c r="W48" s="307">
        <f>IF(Q48=0,0,((V48/Q48)-1)*100)</f>
        <v>-5.5980042699768973</v>
      </c>
    </row>
    <row r="49" spans="1:23" ht="14.25" customHeight="1" thickTop="1" thickBot="1" x14ac:dyDescent="0.25">
      <c r="A49" s="3" t="str">
        <f t="shared" ref="A49:A50" si="80">IF(ISERROR(F49/G49)," ",IF(F49/G49&gt;0.5,IF(F49/G49&lt;1.5," ","NOT OK"),"NOT OK"))</f>
        <v xml:space="preserve"> </v>
      </c>
      <c r="B49" s="129" t="s">
        <v>38</v>
      </c>
      <c r="C49" s="130">
        <f t="shared" ref="C49:H49" si="81">+C46+C47+C48</f>
        <v>1922</v>
      </c>
      <c r="D49" s="132">
        <f t="shared" si="81"/>
        <v>1922</v>
      </c>
      <c r="E49" s="153">
        <f t="shared" si="81"/>
        <v>3844</v>
      </c>
      <c r="F49" s="130">
        <f t="shared" si="81"/>
        <v>1612</v>
      </c>
      <c r="G49" s="132">
        <f t="shared" si="81"/>
        <v>1613</v>
      </c>
      <c r="H49" s="153">
        <f t="shared" si="81"/>
        <v>3225</v>
      </c>
      <c r="I49" s="133">
        <f>IF(E49=0,0,((H49/E49)-1)*100)</f>
        <v>-16.103017689906352</v>
      </c>
      <c r="J49" s="3"/>
      <c r="L49" s="41" t="s">
        <v>38</v>
      </c>
      <c r="M49" s="45">
        <f t="shared" ref="M49:V49" si="82">+M46+M47+M48</f>
        <v>297006</v>
      </c>
      <c r="N49" s="43">
        <f t="shared" si="82"/>
        <v>306518</v>
      </c>
      <c r="O49" s="329">
        <f t="shared" si="82"/>
        <v>603524</v>
      </c>
      <c r="P49" s="43">
        <f t="shared" si="82"/>
        <v>125</v>
      </c>
      <c r="Q49" s="329">
        <f t="shared" si="82"/>
        <v>603649</v>
      </c>
      <c r="R49" s="45">
        <f t="shared" si="82"/>
        <v>272565</v>
      </c>
      <c r="S49" s="43">
        <f t="shared" si="82"/>
        <v>279081</v>
      </c>
      <c r="T49" s="329">
        <f t="shared" si="82"/>
        <v>551646</v>
      </c>
      <c r="U49" s="43">
        <f t="shared" si="82"/>
        <v>0</v>
      </c>
      <c r="V49" s="329">
        <f t="shared" si="82"/>
        <v>551646</v>
      </c>
      <c r="W49" s="46">
        <f t="shared" ref="W49:W50" si="83">IF(Q49=0,0,((V49/Q49)-1)*100)</f>
        <v>-8.6147744798715777</v>
      </c>
    </row>
    <row r="50" spans="1:23" ht="14.25" customHeight="1" thickTop="1" thickBot="1" x14ac:dyDescent="0.25">
      <c r="A50" s="6" t="str">
        <f t="shared" si="80"/>
        <v xml:space="preserve"> </v>
      </c>
      <c r="B50" s="129" t="s">
        <v>63</v>
      </c>
      <c r="C50" s="130">
        <f t="shared" ref="C50:H50" si="84">+C37+C41+C45+C49</f>
        <v>6212</v>
      </c>
      <c r="D50" s="132">
        <f t="shared" si="84"/>
        <v>6213</v>
      </c>
      <c r="E50" s="150">
        <f t="shared" si="84"/>
        <v>12425</v>
      </c>
      <c r="F50" s="130">
        <f t="shared" si="84"/>
        <v>6361</v>
      </c>
      <c r="G50" s="132">
        <f t="shared" si="84"/>
        <v>6365</v>
      </c>
      <c r="H50" s="150">
        <f t="shared" si="84"/>
        <v>12726</v>
      </c>
      <c r="I50" s="134">
        <f t="shared" ref="I50" si="85">IF(E50=0,0,((H50/E50)-1)*100)</f>
        <v>2.4225352112676068</v>
      </c>
      <c r="J50" s="7"/>
      <c r="L50" s="41" t="s">
        <v>63</v>
      </c>
      <c r="M50" s="45">
        <f t="shared" ref="M50:V50" si="86">+M37+M41+M45+M49</f>
        <v>918867</v>
      </c>
      <c r="N50" s="43">
        <f t="shared" si="86"/>
        <v>920625</v>
      </c>
      <c r="O50" s="329">
        <f t="shared" si="86"/>
        <v>1839492</v>
      </c>
      <c r="P50" s="44">
        <f t="shared" si="86"/>
        <v>866</v>
      </c>
      <c r="Q50" s="331">
        <f t="shared" si="86"/>
        <v>1840358</v>
      </c>
      <c r="R50" s="45">
        <f t="shared" si="86"/>
        <v>1039826</v>
      </c>
      <c r="S50" s="43">
        <f t="shared" si="86"/>
        <v>1033571</v>
      </c>
      <c r="T50" s="329">
        <f t="shared" si="86"/>
        <v>2073397</v>
      </c>
      <c r="U50" s="44">
        <f t="shared" si="86"/>
        <v>130</v>
      </c>
      <c r="V50" s="331">
        <f t="shared" si="86"/>
        <v>2073527</v>
      </c>
      <c r="W50" s="46">
        <f t="shared" si="83"/>
        <v>12.669763165644943</v>
      </c>
    </row>
    <row r="51" spans="1:23" ht="14.25" thickTop="1" thickBot="1" x14ac:dyDescent="0.25">
      <c r="B51" s="141" t="s">
        <v>60</v>
      </c>
      <c r="C51" s="104"/>
      <c r="D51" s="104"/>
      <c r="E51" s="104"/>
      <c r="F51" s="104"/>
      <c r="G51" s="104"/>
      <c r="H51" s="104"/>
      <c r="I51" s="105"/>
      <c r="J51" s="3"/>
      <c r="L51" s="53" t="s">
        <v>60</v>
      </c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2"/>
    </row>
    <row r="52" spans="1:23" ht="13.5" thickTop="1" x14ac:dyDescent="0.2">
      <c r="B52" s="638" t="s">
        <v>27</v>
      </c>
      <c r="C52" s="639"/>
      <c r="D52" s="639"/>
      <c r="E52" s="639"/>
      <c r="F52" s="639"/>
      <c r="G52" s="639"/>
      <c r="H52" s="639"/>
      <c r="I52" s="640"/>
      <c r="J52" s="3"/>
      <c r="L52" s="641" t="s">
        <v>28</v>
      </c>
      <c r="M52" s="642"/>
      <c r="N52" s="642"/>
      <c r="O52" s="642"/>
      <c r="P52" s="642"/>
      <c r="Q52" s="642"/>
      <c r="R52" s="642"/>
      <c r="S52" s="642"/>
      <c r="T52" s="642"/>
      <c r="U52" s="642"/>
      <c r="V52" s="642"/>
      <c r="W52" s="643"/>
    </row>
    <row r="53" spans="1:23" ht="13.5" thickBot="1" x14ac:dyDescent="0.25">
      <c r="B53" s="644" t="s">
        <v>30</v>
      </c>
      <c r="C53" s="645"/>
      <c r="D53" s="645"/>
      <c r="E53" s="645"/>
      <c r="F53" s="645"/>
      <c r="G53" s="645"/>
      <c r="H53" s="645"/>
      <c r="I53" s="646"/>
      <c r="J53" s="3"/>
      <c r="L53" s="647" t="s">
        <v>50</v>
      </c>
      <c r="M53" s="648"/>
      <c r="N53" s="648"/>
      <c r="O53" s="648"/>
      <c r="P53" s="648"/>
      <c r="Q53" s="648"/>
      <c r="R53" s="648"/>
      <c r="S53" s="648"/>
      <c r="T53" s="648"/>
      <c r="U53" s="648"/>
      <c r="V53" s="648"/>
      <c r="W53" s="649"/>
    </row>
    <row r="54" spans="1:23" ht="14.25" thickTop="1" thickBot="1" x14ac:dyDescent="0.25">
      <c r="B54" s="103"/>
      <c r="C54" s="104"/>
      <c r="D54" s="104"/>
      <c r="E54" s="104"/>
      <c r="F54" s="104"/>
      <c r="G54" s="104"/>
      <c r="H54" s="104"/>
      <c r="I54" s="105"/>
      <c r="J54" s="3"/>
      <c r="L54" s="15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2"/>
    </row>
    <row r="55" spans="1:23" ht="14.25" thickTop="1" thickBot="1" x14ac:dyDescent="0.25">
      <c r="B55" s="106"/>
      <c r="C55" s="650" t="s">
        <v>64</v>
      </c>
      <c r="D55" s="651"/>
      <c r="E55" s="652"/>
      <c r="F55" s="662" t="s">
        <v>65</v>
      </c>
      <c r="G55" s="663"/>
      <c r="H55" s="664"/>
      <c r="I55" s="107" t="s">
        <v>2</v>
      </c>
      <c r="J55" s="3"/>
      <c r="L55" s="11"/>
      <c r="M55" s="653" t="s">
        <v>64</v>
      </c>
      <c r="N55" s="654"/>
      <c r="O55" s="654"/>
      <c r="P55" s="654"/>
      <c r="Q55" s="655"/>
      <c r="R55" s="653" t="s">
        <v>65</v>
      </c>
      <c r="S55" s="654"/>
      <c r="T55" s="654"/>
      <c r="U55" s="654"/>
      <c r="V55" s="655"/>
      <c r="W55" s="12" t="s">
        <v>2</v>
      </c>
    </row>
    <row r="56" spans="1:23" ht="13.5" thickTop="1" x14ac:dyDescent="0.2">
      <c r="B56" s="108" t="s">
        <v>3</v>
      </c>
      <c r="C56" s="109"/>
      <c r="D56" s="110"/>
      <c r="E56" s="111"/>
      <c r="F56" s="109"/>
      <c r="G56" s="110"/>
      <c r="H56" s="111"/>
      <c r="I56" s="112" t="s">
        <v>4</v>
      </c>
      <c r="J56" s="3"/>
      <c r="L56" s="13" t="s">
        <v>3</v>
      </c>
      <c r="M56" s="19"/>
      <c r="N56" s="15"/>
      <c r="O56" s="16"/>
      <c r="P56" s="17"/>
      <c r="Q56" s="20"/>
      <c r="R56" s="19"/>
      <c r="S56" s="15"/>
      <c r="T56" s="16"/>
      <c r="U56" s="17"/>
      <c r="V56" s="20"/>
      <c r="W56" s="21" t="s">
        <v>4</v>
      </c>
    </row>
    <row r="57" spans="1:23" ht="13.5" thickBot="1" x14ac:dyDescent="0.25">
      <c r="B57" s="113" t="s">
        <v>29</v>
      </c>
      <c r="C57" s="114" t="s">
        <v>5</v>
      </c>
      <c r="D57" s="115" t="s">
        <v>6</v>
      </c>
      <c r="E57" s="404" t="s">
        <v>7</v>
      </c>
      <c r="F57" s="114" t="s">
        <v>5</v>
      </c>
      <c r="G57" s="115" t="s">
        <v>6</v>
      </c>
      <c r="H57" s="404" t="s">
        <v>7</v>
      </c>
      <c r="I57" s="117"/>
      <c r="J57" s="3"/>
      <c r="L57" s="22"/>
      <c r="M57" s="27" t="s">
        <v>8</v>
      </c>
      <c r="N57" s="24" t="s">
        <v>9</v>
      </c>
      <c r="O57" s="25" t="s">
        <v>31</v>
      </c>
      <c r="P57" s="26" t="s">
        <v>32</v>
      </c>
      <c r="Q57" s="25" t="s">
        <v>7</v>
      </c>
      <c r="R57" s="27" t="s">
        <v>8</v>
      </c>
      <c r="S57" s="24" t="s">
        <v>9</v>
      </c>
      <c r="T57" s="25" t="s">
        <v>31</v>
      </c>
      <c r="U57" s="26" t="s">
        <v>32</v>
      </c>
      <c r="V57" s="25" t="s">
        <v>7</v>
      </c>
      <c r="W57" s="28"/>
    </row>
    <row r="58" spans="1:23" ht="5.25" customHeight="1" thickTop="1" x14ac:dyDescent="0.2">
      <c r="B58" s="108"/>
      <c r="C58" s="118"/>
      <c r="D58" s="119"/>
      <c r="E58" s="120"/>
      <c r="F58" s="118"/>
      <c r="G58" s="119"/>
      <c r="H58" s="120"/>
      <c r="I58" s="121"/>
      <c r="J58" s="3"/>
      <c r="L58" s="13"/>
      <c r="M58" s="33"/>
      <c r="N58" s="30"/>
      <c r="O58" s="31"/>
      <c r="P58" s="32"/>
      <c r="Q58" s="34"/>
      <c r="R58" s="33"/>
      <c r="S58" s="30"/>
      <c r="T58" s="31"/>
      <c r="U58" s="32"/>
      <c r="V58" s="34"/>
      <c r="W58" s="35"/>
    </row>
    <row r="59" spans="1:23" ht="14.25" customHeight="1" x14ac:dyDescent="0.2">
      <c r="A59" s="3" t="str">
        <f t="shared" si="22"/>
        <v xml:space="preserve"> </v>
      </c>
      <c r="B59" s="108" t="s">
        <v>13</v>
      </c>
      <c r="C59" s="122">
        <f t="shared" ref="C59:H61" si="87">+C9+C34</f>
        <v>1905</v>
      </c>
      <c r="D59" s="124">
        <f t="shared" si="87"/>
        <v>1904</v>
      </c>
      <c r="E59" s="149">
        <f t="shared" si="87"/>
        <v>3809</v>
      </c>
      <c r="F59" s="122">
        <f t="shared" si="87"/>
        <v>2438</v>
      </c>
      <c r="G59" s="124">
        <f t="shared" si="87"/>
        <v>2440</v>
      </c>
      <c r="H59" s="149">
        <f t="shared" si="87"/>
        <v>4878</v>
      </c>
      <c r="I59" s="125">
        <f t="shared" ref="I59:I70" si="88">IF(E59=0,0,((H59/E59)-1)*100)</f>
        <v>28.065108952480976</v>
      </c>
      <c r="J59" s="3"/>
      <c r="L59" s="13" t="s">
        <v>13</v>
      </c>
      <c r="M59" s="39">
        <f t="shared" ref="M59:N61" si="89">+M9+M34</f>
        <v>318399</v>
      </c>
      <c r="N59" s="37">
        <f t="shared" si="89"/>
        <v>310734</v>
      </c>
      <c r="O59" s="328">
        <f t="shared" ref="O59:O60" si="90">SUM(M59:N59)</f>
        <v>629133</v>
      </c>
      <c r="P59" s="38">
        <f>P9+P34</f>
        <v>0</v>
      </c>
      <c r="Q59" s="330">
        <f>+O59+P59</f>
        <v>629133</v>
      </c>
      <c r="R59" s="39">
        <f t="shared" ref="R59:S61" si="91">+R9+R34</f>
        <v>414108</v>
      </c>
      <c r="S59" s="37">
        <f t="shared" si="91"/>
        <v>414747</v>
      </c>
      <c r="T59" s="328">
        <f t="shared" ref="T59:T60" si="92">SUM(R59:S59)</f>
        <v>828855</v>
      </c>
      <c r="U59" s="38">
        <f>U9+U34</f>
        <v>131</v>
      </c>
      <c r="V59" s="330">
        <f>+T59+U59</f>
        <v>828986</v>
      </c>
      <c r="W59" s="40">
        <f t="shared" ref="W59:W70" si="93">IF(Q59=0,0,((V59/Q59)-1)*100)</f>
        <v>31.766415050553711</v>
      </c>
    </row>
    <row r="60" spans="1:23" ht="14.25" customHeight="1" x14ac:dyDescent="0.2">
      <c r="A60" s="3" t="str">
        <f t="shared" si="22"/>
        <v xml:space="preserve"> </v>
      </c>
      <c r="B60" s="108" t="s">
        <v>14</v>
      </c>
      <c r="C60" s="122">
        <f t="shared" si="87"/>
        <v>1767</v>
      </c>
      <c r="D60" s="124">
        <f t="shared" si="87"/>
        <v>1766</v>
      </c>
      <c r="E60" s="149">
        <f t="shared" si="87"/>
        <v>3533</v>
      </c>
      <c r="F60" s="122">
        <f t="shared" si="87"/>
        <v>2222</v>
      </c>
      <c r="G60" s="124">
        <f t="shared" si="87"/>
        <v>2222</v>
      </c>
      <c r="H60" s="149">
        <f t="shared" si="87"/>
        <v>4444</v>
      </c>
      <c r="I60" s="125">
        <f t="shared" si="88"/>
        <v>25.785451457684694</v>
      </c>
      <c r="J60" s="3"/>
      <c r="L60" s="13" t="s">
        <v>14</v>
      </c>
      <c r="M60" s="39">
        <f t="shared" si="89"/>
        <v>297504</v>
      </c>
      <c r="N60" s="37">
        <f t="shared" si="89"/>
        <v>300773</v>
      </c>
      <c r="O60" s="328">
        <f t="shared" si="90"/>
        <v>598277</v>
      </c>
      <c r="P60" s="38">
        <f>P10+P35</f>
        <v>460</v>
      </c>
      <c r="Q60" s="330">
        <f>+O60+P60</f>
        <v>598737</v>
      </c>
      <c r="R60" s="39">
        <f t="shared" si="91"/>
        <v>370028</v>
      </c>
      <c r="S60" s="37">
        <f t="shared" si="91"/>
        <v>376819</v>
      </c>
      <c r="T60" s="328">
        <f t="shared" si="92"/>
        <v>746847</v>
      </c>
      <c r="U60" s="38">
        <f>U10+U35</f>
        <v>0</v>
      </c>
      <c r="V60" s="330">
        <f>+T60+U60</f>
        <v>746847</v>
      </c>
      <c r="W60" s="40">
        <f t="shared" si="93"/>
        <v>24.737071535582402</v>
      </c>
    </row>
    <row r="61" spans="1:23" ht="14.25" customHeight="1" thickBot="1" x14ac:dyDescent="0.25">
      <c r="A61" s="3" t="str">
        <f>IF(ISERROR(F61/G61)," ",IF(F61/G61&gt;0.5,IF(F61/G61&lt;1.5," ","NOT OK"),"NOT OK"))</f>
        <v xml:space="preserve"> </v>
      </c>
      <c r="B61" s="108" t="s">
        <v>15</v>
      </c>
      <c r="C61" s="122">
        <f t="shared" si="87"/>
        <v>1919</v>
      </c>
      <c r="D61" s="124">
        <f t="shared" si="87"/>
        <v>1920</v>
      </c>
      <c r="E61" s="149">
        <f t="shared" si="87"/>
        <v>3839</v>
      </c>
      <c r="F61" s="122">
        <f t="shared" si="87"/>
        <v>2390</v>
      </c>
      <c r="G61" s="124">
        <f t="shared" si="87"/>
        <v>2389</v>
      </c>
      <c r="H61" s="149">
        <f t="shared" si="87"/>
        <v>4779</v>
      </c>
      <c r="I61" s="125">
        <f>IF(E61=0,0,((H61/E61)-1)*100)</f>
        <v>24.485543110184938</v>
      </c>
      <c r="J61" s="3"/>
      <c r="L61" s="13" t="s">
        <v>15</v>
      </c>
      <c r="M61" s="39">
        <f t="shared" si="89"/>
        <v>309833</v>
      </c>
      <c r="N61" s="37">
        <f t="shared" si="89"/>
        <v>321105</v>
      </c>
      <c r="O61" s="328">
        <f>SUM(M61:N61)</f>
        <v>630938</v>
      </c>
      <c r="P61" s="38">
        <f>P11+P36</f>
        <v>0</v>
      </c>
      <c r="Q61" s="330">
        <f>+O61+P61</f>
        <v>630938</v>
      </c>
      <c r="R61" s="39">
        <f t="shared" si="91"/>
        <v>391094</v>
      </c>
      <c r="S61" s="37">
        <f t="shared" si="91"/>
        <v>404227</v>
      </c>
      <c r="T61" s="328">
        <f>SUM(R61:S61)</f>
        <v>795321</v>
      </c>
      <c r="U61" s="38">
        <f>U11+U36</f>
        <v>130</v>
      </c>
      <c r="V61" s="330">
        <f>+T61+U61</f>
        <v>795451</v>
      </c>
      <c r="W61" s="40">
        <f>IF(Q61=0,0,((V61/Q61)-1)*100)</f>
        <v>26.074352789022058</v>
      </c>
    </row>
    <row r="62" spans="1:23" ht="14.25" customHeight="1" thickTop="1" thickBot="1" x14ac:dyDescent="0.25">
      <c r="A62" s="3" t="str">
        <f t="shared" si="22"/>
        <v xml:space="preserve"> </v>
      </c>
      <c r="B62" s="129" t="s">
        <v>61</v>
      </c>
      <c r="C62" s="130">
        <f t="shared" ref="C62:E62" si="94">+C59+C60+C61</f>
        <v>5591</v>
      </c>
      <c r="D62" s="132">
        <f t="shared" si="94"/>
        <v>5590</v>
      </c>
      <c r="E62" s="150">
        <f t="shared" si="94"/>
        <v>11181</v>
      </c>
      <c r="F62" s="130">
        <f t="shared" ref="F62:H62" si="95">+F59+F60+F61</f>
        <v>7050</v>
      </c>
      <c r="G62" s="132">
        <f t="shared" si="95"/>
        <v>7051</v>
      </c>
      <c r="H62" s="150">
        <f t="shared" si="95"/>
        <v>14101</v>
      </c>
      <c r="I62" s="134">
        <f>IF(E62=0,0,((H62/E62)-1)*100)</f>
        <v>26.115732045434225</v>
      </c>
      <c r="J62" s="7"/>
      <c r="L62" s="41" t="s">
        <v>61</v>
      </c>
      <c r="M62" s="45">
        <f t="shared" ref="M62:Q62" si="96">+M59+M60+M61</f>
        <v>925736</v>
      </c>
      <c r="N62" s="43">
        <f t="shared" si="96"/>
        <v>932612</v>
      </c>
      <c r="O62" s="329">
        <f t="shared" si="96"/>
        <v>1858348</v>
      </c>
      <c r="P62" s="44">
        <f t="shared" si="96"/>
        <v>460</v>
      </c>
      <c r="Q62" s="331">
        <f t="shared" si="96"/>
        <v>1858808</v>
      </c>
      <c r="R62" s="45">
        <f t="shared" ref="R62:V62" si="97">+R59+R60+R61</f>
        <v>1175230</v>
      </c>
      <c r="S62" s="43">
        <f t="shared" si="97"/>
        <v>1195793</v>
      </c>
      <c r="T62" s="329">
        <f t="shared" si="97"/>
        <v>2371023</v>
      </c>
      <c r="U62" s="44">
        <f t="shared" si="97"/>
        <v>261</v>
      </c>
      <c r="V62" s="331">
        <f t="shared" si="97"/>
        <v>2371284</v>
      </c>
      <c r="W62" s="46">
        <f>IF(Q62=0,0,((V62/Q62)-1)*100)</f>
        <v>27.570141725234663</v>
      </c>
    </row>
    <row r="63" spans="1:23" ht="14.25" customHeight="1" thickTop="1" x14ac:dyDescent="0.2">
      <c r="A63" s="3" t="str">
        <f t="shared" si="22"/>
        <v xml:space="preserve"> </v>
      </c>
      <c r="B63" s="108" t="s">
        <v>16</v>
      </c>
      <c r="C63" s="122">
        <f t="shared" ref="C63:H65" si="98">+C13+C38</f>
        <v>1922</v>
      </c>
      <c r="D63" s="124">
        <f t="shared" si="98"/>
        <v>1924</v>
      </c>
      <c r="E63" s="149">
        <f t="shared" si="98"/>
        <v>3846</v>
      </c>
      <c r="F63" s="122">
        <f t="shared" si="98"/>
        <v>2220</v>
      </c>
      <c r="G63" s="124">
        <f t="shared" si="98"/>
        <v>2220</v>
      </c>
      <c r="H63" s="149">
        <f t="shared" si="98"/>
        <v>4440</v>
      </c>
      <c r="I63" s="125">
        <f t="shared" si="88"/>
        <v>15.444617784711379</v>
      </c>
      <c r="J63" s="7"/>
      <c r="L63" s="13" t="s">
        <v>16</v>
      </c>
      <c r="M63" s="39">
        <f t="shared" ref="M63:N65" si="99">+M13+M38</f>
        <v>306130</v>
      </c>
      <c r="N63" s="37">
        <f t="shared" si="99"/>
        <v>313999</v>
      </c>
      <c r="O63" s="328">
        <f t="shared" ref="O63" si="100">SUM(M63:N63)</f>
        <v>620129</v>
      </c>
      <c r="P63" s="38">
        <f>P13+P38</f>
        <v>131</v>
      </c>
      <c r="Q63" s="330">
        <f>+O63+P63</f>
        <v>620260</v>
      </c>
      <c r="R63" s="39">
        <f t="shared" ref="R63:S65" si="101">+R13+R38</f>
        <v>370382</v>
      </c>
      <c r="S63" s="37">
        <f t="shared" si="101"/>
        <v>369056</v>
      </c>
      <c r="T63" s="328">
        <f t="shared" ref="T63:T65" si="102">SUM(R63:S63)</f>
        <v>739438</v>
      </c>
      <c r="U63" s="38">
        <f>U13+U38</f>
        <v>145</v>
      </c>
      <c r="V63" s="330">
        <f>+T63+U63</f>
        <v>739583</v>
      </c>
      <c r="W63" s="40">
        <f t="shared" si="93"/>
        <v>19.237577789959047</v>
      </c>
    </row>
    <row r="64" spans="1:23" ht="14.25" customHeight="1" x14ac:dyDescent="0.2">
      <c r="A64" s="3" t="str">
        <f>IF(ISERROR(F64/G64)," ",IF(F64/G64&gt;0.5,IF(F64/G64&lt;1.5," ","NOT OK"),"NOT OK"))</f>
        <v xml:space="preserve"> </v>
      </c>
      <c r="B64" s="108" t="s">
        <v>17</v>
      </c>
      <c r="C64" s="122">
        <f t="shared" si="98"/>
        <v>2005</v>
      </c>
      <c r="D64" s="124">
        <f t="shared" si="98"/>
        <v>2002</v>
      </c>
      <c r="E64" s="149">
        <f t="shared" si="98"/>
        <v>4007</v>
      </c>
      <c r="F64" s="122">
        <f t="shared" si="98"/>
        <v>2275</v>
      </c>
      <c r="G64" s="124">
        <f t="shared" si="98"/>
        <v>2276</v>
      </c>
      <c r="H64" s="149">
        <f t="shared" si="98"/>
        <v>4551</v>
      </c>
      <c r="I64" s="125">
        <f>IF(E64=0,0,((H64/E64)-1)*100)</f>
        <v>13.576241577239823</v>
      </c>
      <c r="J64" s="3"/>
      <c r="L64" s="13" t="s">
        <v>17</v>
      </c>
      <c r="M64" s="39">
        <f t="shared" si="99"/>
        <v>311641</v>
      </c>
      <c r="N64" s="37">
        <f t="shared" si="99"/>
        <v>314879</v>
      </c>
      <c r="O64" s="328">
        <f>SUM(M64:N64)</f>
        <v>626520</v>
      </c>
      <c r="P64" s="143">
        <f>P14+P39</f>
        <v>0</v>
      </c>
      <c r="Q64" s="328">
        <f>+O64+P64</f>
        <v>626520</v>
      </c>
      <c r="R64" s="39">
        <f t="shared" si="101"/>
        <v>357170</v>
      </c>
      <c r="S64" s="37">
        <f t="shared" si="101"/>
        <v>360057</v>
      </c>
      <c r="T64" s="328">
        <f>SUM(R64:S64)</f>
        <v>717227</v>
      </c>
      <c r="U64" s="143">
        <f>U14+U39</f>
        <v>0</v>
      </c>
      <c r="V64" s="328">
        <f>+T64+U64</f>
        <v>717227</v>
      </c>
      <c r="W64" s="40">
        <f>IF(Q64=0,0,((V64/Q64)-1)*100)</f>
        <v>14.477909723552319</v>
      </c>
    </row>
    <row r="65" spans="1:23" ht="14.25" customHeight="1" thickBot="1" x14ac:dyDescent="0.25">
      <c r="A65" s="3" t="str">
        <f t="shared" ref="A65:A70" si="103">IF(ISERROR(F65/G65)," ",IF(F65/G65&gt;0.5,IF(F65/G65&lt;1.5," ","NOT OK"),"NOT OK"))</f>
        <v xml:space="preserve"> </v>
      </c>
      <c r="B65" s="108" t="s">
        <v>18</v>
      </c>
      <c r="C65" s="122">
        <f t="shared" si="98"/>
        <v>1839</v>
      </c>
      <c r="D65" s="124">
        <f t="shared" si="98"/>
        <v>1839</v>
      </c>
      <c r="E65" s="149">
        <f t="shared" si="98"/>
        <v>3678</v>
      </c>
      <c r="F65" s="122">
        <f t="shared" si="98"/>
        <v>2267</v>
      </c>
      <c r="G65" s="124">
        <f t="shared" si="98"/>
        <v>2263</v>
      </c>
      <c r="H65" s="149">
        <f t="shared" si="98"/>
        <v>4530</v>
      </c>
      <c r="I65" s="125">
        <f t="shared" si="88"/>
        <v>23.164763458401303</v>
      </c>
      <c r="J65" s="3"/>
      <c r="L65" s="13" t="s">
        <v>18</v>
      </c>
      <c r="M65" s="39">
        <f t="shared" si="99"/>
        <v>302154</v>
      </c>
      <c r="N65" s="37">
        <f t="shared" si="99"/>
        <v>303500</v>
      </c>
      <c r="O65" s="328">
        <f t="shared" ref="O65" si="104">SUM(M65:N65)</f>
        <v>605654</v>
      </c>
      <c r="P65" s="143">
        <f>P15+P40</f>
        <v>156</v>
      </c>
      <c r="Q65" s="328">
        <f>+O65+P65</f>
        <v>605810</v>
      </c>
      <c r="R65" s="39">
        <f t="shared" si="101"/>
        <v>372305</v>
      </c>
      <c r="S65" s="37">
        <f t="shared" si="101"/>
        <v>373647</v>
      </c>
      <c r="T65" s="328">
        <f t="shared" si="102"/>
        <v>745952</v>
      </c>
      <c r="U65" s="143">
        <f>U15+U40</f>
        <v>0</v>
      </c>
      <c r="V65" s="328">
        <f>+T65+U65</f>
        <v>745952</v>
      </c>
      <c r="W65" s="40">
        <f t="shared" si="93"/>
        <v>23.13299549363661</v>
      </c>
    </row>
    <row r="66" spans="1:23" ht="14.25" customHeight="1" thickTop="1" thickBot="1" x14ac:dyDescent="0.25">
      <c r="A66" s="9" t="str">
        <f t="shared" si="103"/>
        <v xml:space="preserve"> </v>
      </c>
      <c r="B66" s="136" t="s">
        <v>19</v>
      </c>
      <c r="C66" s="130">
        <f t="shared" ref="C66:E66" si="105">+C63+C64+C65</f>
        <v>5766</v>
      </c>
      <c r="D66" s="138">
        <f t="shared" si="105"/>
        <v>5765</v>
      </c>
      <c r="E66" s="151">
        <f t="shared" si="105"/>
        <v>11531</v>
      </c>
      <c r="F66" s="130">
        <f t="shared" ref="F66" si="106">+F63+F64+F65</f>
        <v>6762</v>
      </c>
      <c r="G66" s="138">
        <f t="shared" ref="G66" si="107">+G63+G64+G65</f>
        <v>6759</v>
      </c>
      <c r="H66" s="151">
        <f t="shared" ref="H66" si="108">+H63+H64+H65</f>
        <v>13521</v>
      </c>
      <c r="I66" s="133">
        <f t="shared" si="88"/>
        <v>17.257826727950732</v>
      </c>
      <c r="J66" s="3"/>
      <c r="K66" s="10"/>
      <c r="L66" s="47" t="s">
        <v>19</v>
      </c>
      <c r="M66" s="48">
        <f t="shared" ref="M66:Q66" si="109">+M63+M64+M65</f>
        <v>919925</v>
      </c>
      <c r="N66" s="49">
        <f t="shared" si="109"/>
        <v>932378</v>
      </c>
      <c r="O66" s="348">
        <f t="shared" si="109"/>
        <v>1852303</v>
      </c>
      <c r="P66" s="49">
        <f t="shared" si="109"/>
        <v>287</v>
      </c>
      <c r="Q66" s="348">
        <f t="shared" si="109"/>
        <v>1852590</v>
      </c>
      <c r="R66" s="48">
        <f t="shared" ref="R66" si="110">+R63+R64+R65</f>
        <v>1099857</v>
      </c>
      <c r="S66" s="49">
        <f t="shared" ref="S66" si="111">+S63+S64+S65</f>
        <v>1102760</v>
      </c>
      <c r="T66" s="348">
        <f t="shared" ref="T66" si="112">+T63+T64+T65</f>
        <v>2202617</v>
      </c>
      <c r="U66" s="49">
        <f t="shared" ref="U66" si="113">+U63+U64+U65</f>
        <v>145</v>
      </c>
      <c r="V66" s="348">
        <f t="shared" ref="V66" si="114">+V63+V64+V65</f>
        <v>2202762</v>
      </c>
      <c r="W66" s="50">
        <f t="shared" si="93"/>
        <v>18.901753760950889</v>
      </c>
    </row>
    <row r="67" spans="1:23" ht="14.25" customHeight="1" thickTop="1" x14ac:dyDescent="0.2">
      <c r="A67" s="3" t="str">
        <f t="shared" si="103"/>
        <v xml:space="preserve"> </v>
      </c>
      <c r="B67" s="108" t="s">
        <v>21</v>
      </c>
      <c r="C67" s="122">
        <f t="shared" ref="C67:H69" si="115">+C17+C42</f>
        <v>1856</v>
      </c>
      <c r="D67" s="124">
        <f t="shared" si="115"/>
        <v>1854</v>
      </c>
      <c r="E67" s="152">
        <f t="shared" si="115"/>
        <v>3710</v>
      </c>
      <c r="F67" s="122">
        <f t="shared" si="115"/>
        <v>2348</v>
      </c>
      <c r="G67" s="124">
        <f t="shared" si="115"/>
        <v>2350</v>
      </c>
      <c r="H67" s="152">
        <f t="shared" si="115"/>
        <v>4698</v>
      </c>
      <c r="I67" s="125">
        <f t="shared" si="88"/>
        <v>26.63072776280324</v>
      </c>
      <c r="J67" s="3"/>
      <c r="L67" s="13" t="s">
        <v>21</v>
      </c>
      <c r="M67" s="39">
        <f t="shared" ref="M67:N69" si="116">+M17+M42</f>
        <v>308249</v>
      </c>
      <c r="N67" s="37">
        <f t="shared" si="116"/>
        <v>310829</v>
      </c>
      <c r="O67" s="328">
        <f t="shared" ref="O67:O69" si="117">SUM(M67:N67)</f>
        <v>619078</v>
      </c>
      <c r="P67" s="143">
        <f>P17+P42</f>
        <v>316</v>
      </c>
      <c r="Q67" s="328">
        <f>+O67+P67</f>
        <v>619394</v>
      </c>
      <c r="R67" s="39">
        <f t="shared" ref="R67:S69" si="118">+R17+R42</f>
        <v>384576</v>
      </c>
      <c r="S67" s="37">
        <f t="shared" si="118"/>
        <v>388276</v>
      </c>
      <c r="T67" s="328">
        <f t="shared" ref="T67:T69" si="119">SUM(R67:S67)</f>
        <v>772852</v>
      </c>
      <c r="U67" s="143">
        <f>U17+U42</f>
        <v>152</v>
      </c>
      <c r="V67" s="328">
        <f>+T67+U67</f>
        <v>773004</v>
      </c>
      <c r="W67" s="40">
        <f t="shared" si="93"/>
        <v>24.800046497060023</v>
      </c>
    </row>
    <row r="68" spans="1:23" ht="14.25" customHeight="1" x14ac:dyDescent="0.2">
      <c r="A68" s="3" t="str">
        <f t="shared" si="103"/>
        <v xml:space="preserve"> </v>
      </c>
      <c r="B68" s="108" t="s">
        <v>22</v>
      </c>
      <c r="C68" s="122">
        <f t="shared" si="115"/>
        <v>1926</v>
      </c>
      <c r="D68" s="124">
        <f t="shared" si="115"/>
        <v>1929</v>
      </c>
      <c r="E68" s="147">
        <f t="shared" si="115"/>
        <v>3855</v>
      </c>
      <c r="F68" s="122">
        <f t="shared" si="115"/>
        <v>2469</v>
      </c>
      <c r="G68" s="124">
        <f t="shared" si="115"/>
        <v>2468</v>
      </c>
      <c r="H68" s="147">
        <f t="shared" si="115"/>
        <v>4937</v>
      </c>
      <c r="I68" s="125">
        <f t="shared" si="88"/>
        <v>28.067444876783387</v>
      </c>
      <c r="J68" s="9"/>
      <c r="L68" s="13" t="s">
        <v>22</v>
      </c>
      <c r="M68" s="39">
        <f t="shared" si="116"/>
        <v>302214</v>
      </c>
      <c r="N68" s="37">
        <f t="shared" si="116"/>
        <v>305579</v>
      </c>
      <c r="O68" s="328">
        <f t="shared" si="117"/>
        <v>607793</v>
      </c>
      <c r="P68" s="143">
        <f>P18+P43</f>
        <v>0</v>
      </c>
      <c r="Q68" s="328">
        <f>+O68+P68</f>
        <v>607793</v>
      </c>
      <c r="R68" s="39">
        <f t="shared" si="118"/>
        <v>388516</v>
      </c>
      <c r="S68" s="37">
        <f t="shared" si="118"/>
        <v>392736</v>
      </c>
      <c r="T68" s="328">
        <f t="shared" si="119"/>
        <v>781252</v>
      </c>
      <c r="U68" s="143">
        <f>U18+U43</f>
        <v>0</v>
      </c>
      <c r="V68" s="328">
        <f>+T68+U68</f>
        <v>781252</v>
      </c>
      <c r="W68" s="40">
        <f t="shared" si="93"/>
        <v>28.539157245970248</v>
      </c>
    </row>
    <row r="69" spans="1:23" ht="14.25" customHeight="1" thickBot="1" x14ac:dyDescent="0.25">
      <c r="A69" s="3" t="str">
        <f t="shared" si="103"/>
        <v xml:space="preserve"> </v>
      </c>
      <c r="B69" s="108" t="s">
        <v>23</v>
      </c>
      <c r="C69" s="122">
        <f t="shared" si="115"/>
        <v>1900</v>
      </c>
      <c r="D69" s="139">
        <f t="shared" si="115"/>
        <v>1898</v>
      </c>
      <c r="E69" s="148">
        <f t="shared" si="115"/>
        <v>3798</v>
      </c>
      <c r="F69" s="122">
        <f t="shared" si="115"/>
        <v>2437</v>
      </c>
      <c r="G69" s="139">
        <f t="shared" si="115"/>
        <v>2441</v>
      </c>
      <c r="H69" s="148">
        <f t="shared" si="115"/>
        <v>4878</v>
      </c>
      <c r="I69" s="140">
        <f t="shared" si="88"/>
        <v>28.436018957345976</v>
      </c>
      <c r="J69" s="3"/>
      <c r="L69" s="13" t="s">
        <v>23</v>
      </c>
      <c r="M69" s="39">
        <f t="shared" si="116"/>
        <v>285961</v>
      </c>
      <c r="N69" s="37">
        <f t="shared" si="116"/>
        <v>288749</v>
      </c>
      <c r="O69" s="328">
        <f t="shared" si="117"/>
        <v>574710</v>
      </c>
      <c r="P69" s="38">
        <f>P19+P44</f>
        <v>0</v>
      </c>
      <c r="Q69" s="330">
        <f>+O69+P69</f>
        <v>574710</v>
      </c>
      <c r="R69" s="39">
        <f t="shared" si="118"/>
        <v>374812</v>
      </c>
      <c r="S69" s="37">
        <f t="shared" si="118"/>
        <v>381845</v>
      </c>
      <c r="T69" s="328">
        <f t="shared" si="119"/>
        <v>756657</v>
      </c>
      <c r="U69" s="38">
        <f>U19+U44</f>
        <v>0</v>
      </c>
      <c r="V69" s="330">
        <f>+T69+U69</f>
        <v>756657</v>
      </c>
      <c r="W69" s="40">
        <f t="shared" si="93"/>
        <v>31.658923631048697</v>
      </c>
    </row>
    <row r="70" spans="1:23" ht="14.25" customHeight="1" thickTop="1" thickBot="1" x14ac:dyDescent="0.25">
      <c r="A70" s="3" t="str">
        <f t="shared" si="103"/>
        <v xml:space="preserve"> </v>
      </c>
      <c r="B70" s="129" t="s">
        <v>24</v>
      </c>
      <c r="C70" s="130">
        <f t="shared" ref="C70:E70" si="120">+C67+C68+C69</f>
        <v>5682</v>
      </c>
      <c r="D70" s="132">
        <f t="shared" si="120"/>
        <v>5681</v>
      </c>
      <c r="E70" s="153">
        <f t="shared" si="120"/>
        <v>11363</v>
      </c>
      <c r="F70" s="130">
        <f t="shared" ref="F70:H70" si="121">+F67+F68+F69</f>
        <v>7254</v>
      </c>
      <c r="G70" s="132">
        <f t="shared" si="121"/>
        <v>7259</v>
      </c>
      <c r="H70" s="153">
        <f t="shared" si="121"/>
        <v>14513</v>
      </c>
      <c r="I70" s="133">
        <f t="shared" si="88"/>
        <v>27.721552406934791</v>
      </c>
      <c r="J70" s="3"/>
      <c r="L70" s="41" t="s">
        <v>24</v>
      </c>
      <c r="M70" s="45">
        <f t="shared" ref="M70:Q70" si="122">+M67+M68+M69</f>
        <v>896424</v>
      </c>
      <c r="N70" s="43">
        <f t="shared" si="122"/>
        <v>905157</v>
      </c>
      <c r="O70" s="329">
        <f t="shared" si="122"/>
        <v>1801581</v>
      </c>
      <c r="P70" s="44">
        <f t="shared" si="122"/>
        <v>316</v>
      </c>
      <c r="Q70" s="331">
        <f t="shared" si="122"/>
        <v>1801897</v>
      </c>
      <c r="R70" s="45">
        <f t="shared" ref="R70:V70" si="123">+R67+R68+R69</f>
        <v>1147904</v>
      </c>
      <c r="S70" s="43">
        <f t="shared" si="123"/>
        <v>1162857</v>
      </c>
      <c r="T70" s="329">
        <f t="shared" si="123"/>
        <v>2310761</v>
      </c>
      <c r="U70" s="44">
        <f t="shared" si="123"/>
        <v>152</v>
      </c>
      <c r="V70" s="331">
        <f t="shared" si="123"/>
        <v>2310913</v>
      </c>
      <c r="W70" s="46">
        <f t="shared" si="93"/>
        <v>28.24889546960787</v>
      </c>
    </row>
    <row r="71" spans="1:23" ht="14.25" customHeight="1" thickTop="1" x14ac:dyDescent="0.2">
      <c r="A71" s="3" t="str">
        <f t="shared" ref="A71" si="124">IF(ISERROR(F71/G71)," ",IF(F71/G71&gt;0.5,IF(F71/G71&lt;1.5," ","NOT OK"),"NOT OK"))</f>
        <v xml:space="preserve"> </v>
      </c>
      <c r="B71" s="108" t="s">
        <v>10</v>
      </c>
      <c r="C71" s="122">
        <f t="shared" ref="C71:H73" si="125">+C21+C46</f>
        <v>2078</v>
      </c>
      <c r="D71" s="124">
        <f t="shared" si="125"/>
        <v>2081</v>
      </c>
      <c r="E71" s="149">
        <f t="shared" si="125"/>
        <v>4159</v>
      </c>
      <c r="F71" s="122">
        <f t="shared" si="125"/>
        <v>2552</v>
      </c>
      <c r="G71" s="124">
        <f t="shared" si="125"/>
        <v>2550</v>
      </c>
      <c r="H71" s="149">
        <f t="shared" si="125"/>
        <v>5102</v>
      </c>
      <c r="I71" s="125">
        <f t="shared" ref="I71" si="126">IF(E71=0,0,((H71/E71)-1)*100)</f>
        <v>22.673719644145219</v>
      </c>
      <c r="J71" s="3"/>
      <c r="K71" s="6"/>
      <c r="L71" s="13" t="s">
        <v>10</v>
      </c>
      <c r="M71" s="39">
        <f t="shared" ref="M71:N73" si="127">+M21+M46</f>
        <v>326007</v>
      </c>
      <c r="N71" s="37">
        <f t="shared" si="127"/>
        <v>333496</v>
      </c>
      <c r="O71" s="328">
        <f>SUM(M71:N71)</f>
        <v>659503</v>
      </c>
      <c r="P71" s="38">
        <f>P21+P46</f>
        <v>0</v>
      </c>
      <c r="Q71" s="330">
        <f>+O71+P71</f>
        <v>659503</v>
      </c>
      <c r="R71" s="39">
        <f t="shared" ref="R71:S73" si="128">+R21+R46</f>
        <v>400881</v>
      </c>
      <c r="S71" s="37">
        <f t="shared" si="128"/>
        <v>405158</v>
      </c>
      <c r="T71" s="328">
        <f>SUM(R71:S71)</f>
        <v>806039</v>
      </c>
      <c r="U71" s="38">
        <f>U21+U46</f>
        <v>123</v>
      </c>
      <c r="V71" s="330">
        <f>+T71+U71</f>
        <v>806162</v>
      </c>
      <c r="W71" s="40">
        <f t="shared" ref="W71" si="129">IF(Q71=0,0,((V71/Q71)-1)*100)</f>
        <v>22.237806348113654</v>
      </c>
    </row>
    <row r="72" spans="1:23" ht="14.25" customHeight="1" x14ac:dyDescent="0.2">
      <c r="A72" s="3" t="str">
        <f>IF(ISERROR(F72/G72)," ",IF(F72/G72&gt;0.5,IF(F72/G72&lt;1.5," ","NOT OK"),"NOT OK"))</f>
        <v xml:space="preserve"> </v>
      </c>
      <c r="B72" s="108" t="s">
        <v>11</v>
      </c>
      <c r="C72" s="122">
        <f t="shared" si="125"/>
        <v>2139</v>
      </c>
      <c r="D72" s="124">
        <f t="shared" si="125"/>
        <v>2140</v>
      </c>
      <c r="E72" s="149">
        <f t="shared" si="125"/>
        <v>4279</v>
      </c>
      <c r="F72" s="122">
        <f t="shared" si="125"/>
        <v>2414</v>
      </c>
      <c r="G72" s="124">
        <f t="shared" si="125"/>
        <v>2413</v>
      </c>
      <c r="H72" s="149">
        <f t="shared" si="125"/>
        <v>4827</v>
      </c>
      <c r="I72" s="125">
        <f>IF(E72=0,0,((H72/E72)-1)*100)</f>
        <v>12.806730544519752</v>
      </c>
      <c r="J72" s="3"/>
      <c r="K72" s="6"/>
      <c r="L72" s="13" t="s">
        <v>11</v>
      </c>
      <c r="M72" s="39">
        <f t="shared" si="127"/>
        <v>352850</v>
      </c>
      <c r="N72" s="37">
        <f t="shared" si="127"/>
        <v>348409</v>
      </c>
      <c r="O72" s="328">
        <f>SUM(M72:N72)</f>
        <v>701259</v>
      </c>
      <c r="P72" s="38">
        <f>P22+P47</f>
        <v>125</v>
      </c>
      <c r="Q72" s="330">
        <f>+O72+P72</f>
        <v>701384</v>
      </c>
      <c r="R72" s="39">
        <f t="shared" si="128"/>
        <v>409851</v>
      </c>
      <c r="S72" s="37">
        <f t="shared" si="128"/>
        <v>409686</v>
      </c>
      <c r="T72" s="328">
        <f>SUM(R72:S72)</f>
        <v>819537</v>
      </c>
      <c r="U72" s="38">
        <f>U22+U47</f>
        <v>0</v>
      </c>
      <c r="V72" s="330">
        <f>+T72+U72</f>
        <v>819537</v>
      </c>
      <c r="W72" s="40">
        <f>IF(Q72=0,0,((V72/Q72)-1)*100)</f>
        <v>16.845693657112214</v>
      </c>
    </row>
    <row r="73" spans="1:23" ht="14.25" customHeight="1" thickBot="1" x14ac:dyDescent="0.25">
      <c r="A73" s="3" t="str">
        <f>IF(ISERROR(F73/G73)," ",IF(F73/G73&gt;0.5,IF(F73/G73&lt;1.5," ","NOT OK"),"NOT OK"))</f>
        <v xml:space="preserve"> </v>
      </c>
      <c r="B73" s="113" t="s">
        <v>12</v>
      </c>
      <c r="C73" s="126">
        <f t="shared" si="125"/>
        <v>2383</v>
      </c>
      <c r="D73" s="128">
        <f t="shared" si="125"/>
        <v>2381</v>
      </c>
      <c r="E73" s="149">
        <f t="shared" si="125"/>
        <v>4764</v>
      </c>
      <c r="F73" s="126">
        <f t="shared" si="125"/>
        <v>2593</v>
      </c>
      <c r="G73" s="128">
        <f t="shared" si="125"/>
        <v>2595</v>
      </c>
      <c r="H73" s="149">
        <f t="shared" si="125"/>
        <v>5188</v>
      </c>
      <c r="I73" s="125">
        <f>IF(E73=0,0,((H73/E73)-1)*100)</f>
        <v>8.9000839630562609</v>
      </c>
      <c r="J73" s="3"/>
      <c r="K73" s="6"/>
      <c r="L73" s="22" t="s">
        <v>12</v>
      </c>
      <c r="M73" s="39">
        <f t="shared" si="127"/>
        <v>403890</v>
      </c>
      <c r="N73" s="37">
        <f t="shared" si="127"/>
        <v>407951</v>
      </c>
      <c r="O73" s="328">
        <f t="shared" ref="O73" si="130">SUM(M73:N73)</f>
        <v>811841</v>
      </c>
      <c r="P73" s="38">
        <f>P23+P48</f>
        <v>0</v>
      </c>
      <c r="Q73" s="330">
        <f>+O73+P73</f>
        <v>811841</v>
      </c>
      <c r="R73" s="39">
        <f t="shared" si="128"/>
        <v>455646</v>
      </c>
      <c r="S73" s="37">
        <f t="shared" si="128"/>
        <v>455796</v>
      </c>
      <c r="T73" s="328">
        <f t="shared" ref="T73" si="131">SUM(R73:S73)</f>
        <v>911442</v>
      </c>
      <c r="U73" s="38">
        <f>U23+U48</f>
        <v>0</v>
      </c>
      <c r="V73" s="330">
        <f>+T73+U73</f>
        <v>911442</v>
      </c>
      <c r="W73" s="40">
        <f>IF(Q73=0,0,((V73/Q73)-1)*100)</f>
        <v>12.268535341279874</v>
      </c>
    </row>
    <row r="74" spans="1:23" ht="14.25" customHeight="1" thickTop="1" thickBot="1" x14ac:dyDescent="0.25">
      <c r="A74" s="3" t="str">
        <f t="shared" ref="A74:A75" si="132">IF(ISERROR(F74/G74)," ",IF(F74/G74&gt;0.5,IF(F74/G74&lt;1.5," ","NOT OK"),"NOT OK"))</f>
        <v xml:space="preserve"> </v>
      </c>
      <c r="B74" s="129" t="s">
        <v>38</v>
      </c>
      <c r="C74" s="130">
        <f t="shared" ref="C74:H74" si="133">+C71+C72+C73</f>
        <v>6600</v>
      </c>
      <c r="D74" s="132">
        <f t="shared" si="133"/>
        <v>6602</v>
      </c>
      <c r="E74" s="153">
        <f t="shared" si="133"/>
        <v>13202</v>
      </c>
      <c r="F74" s="130">
        <f t="shared" si="133"/>
        <v>7559</v>
      </c>
      <c r="G74" s="132">
        <f t="shared" si="133"/>
        <v>7558</v>
      </c>
      <c r="H74" s="153">
        <f t="shared" si="133"/>
        <v>15117</v>
      </c>
      <c r="I74" s="133">
        <f t="shared" ref="I74:I75" si="134">IF(E74=0,0,((H74/E74)-1)*100)</f>
        <v>14.505377973034395</v>
      </c>
      <c r="J74" s="3"/>
      <c r="L74" s="41" t="s">
        <v>38</v>
      </c>
      <c r="M74" s="45">
        <f t="shared" ref="M74:V74" si="135">+M71+M72+M73</f>
        <v>1082747</v>
      </c>
      <c r="N74" s="43">
        <f t="shared" si="135"/>
        <v>1089856</v>
      </c>
      <c r="O74" s="329">
        <f t="shared" si="135"/>
        <v>2172603</v>
      </c>
      <c r="P74" s="43">
        <f t="shared" si="135"/>
        <v>125</v>
      </c>
      <c r="Q74" s="329">
        <f t="shared" si="135"/>
        <v>2172728</v>
      </c>
      <c r="R74" s="45">
        <f t="shared" si="135"/>
        <v>1266378</v>
      </c>
      <c r="S74" s="43">
        <f t="shared" si="135"/>
        <v>1270640</v>
      </c>
      <c r="T74" s="329">
        <f t="shared" si="135"/>
        <v>2537018</v>
      </c>
      <c r="U74" s="43">
        <f t="shared" si="135"/>
        <v>123</v>
      </c>
      <c r="V74" s="329">
        <f t="shared" si="135"/>
        <v>2537141</v>
      </c>
      <c r="W74" s="46">
        <f>IF(Q74=0,0,((V74/Q74)-1)*100)</f>
        <v>16.772140829408922</v>
      </c>
    </row>
    <row r="75" spans="1:23" ht="14.25" customHeight="1" thickTop="1" thickBot="1" x14ac:dyDescent="0.25">
      <c r="A75" s="6" t="str">
        <f t="shared" si="132"/>
        <v xml:space="preserve"> </v>
      </c>
      <c r="B75" s="129" t="s">
        <v>63</v>
      </c>
      <c r="C75" s="130">
        <f t="shared" ref="C75:H75" si="136">+C62+C66+C70+C74</f>
        <v>23639</v>
      </c>
      <c r="D75" s="132">
        <f t="shared" si="136"/>
        <v>23638</v>
      </c>
      <c r="E75" s="150">
        <f t="shared" si="136"/>
        <v>47277</v>
      </c>
      <c r="F75" s="130">
        <f t="shared" si="136"/>
        <v>28625</v>
      </c>
      <c r="G75" s="132">
        <f t="shared" si="136"/>
        <v>28627</v>
      </c>
      <c r="H75" s="150">
        <f t="shared" si="136"/>
        <v>57252</v>
      </c>
      <c r="I75" s="134">
        <f t="shared" si="134"/>
        <v>21.099054508534799</v>
      </c>
      <c r="J75" s="7"/>
      <c r="L75" s="41" t="s">
        <v>63</v>
      </c>
      <c r="M75" s="45">
        <f t="shared" ref="M75:V75" si="137">+M62+M66+M70+M74</f>
        <v>3824832</v>
      </c>
      <c r="N75" s="43">
        <f t="shared" si="137"/>
        <v>3860003</v>
      </c>
      <c r="O75" s="329">
        <f t="shared" si="137"/>
        <v>7684835</v>
      </c>
      <c r="P75" s="44">
        <f t="shared" si="137"/>
        <v>1188</v>
      </c>
      <c r="Q75" s="331">
        <f t="shared" si="137"/>
        <v>7686023</v>
      </c>
      <c r="R75" s="45">
        <f t="shared" si="137"/>
        <v>4689369</v>
      </c>
      <c r="S75" s="43">
        <f t="shared" si="137"/>
        <v>4732050</v>
      </c>
      <c r="T75" s="329">
        <f t="shared" si="137"/>
        <v>9421419</v>
      </c>
      <c r="U75" s="44">
        <f t="shared" si="137"/>
        <v>681</v>
      </c>
      <c r="V75" s="331">
        <f t="shared" si="137"/>
        <v>9422100</v>
      </c>
      <c r="W75" s="46">
        <f>IF(Q75=0,0,((V75/Q75)-1)*100)</f>
        <v>22.587455176753956</v>
      </c>
    </row>
    <row r="76" spans="1:23" ht="14.25" thickTop="1" thickBot="1" x14ac:dyDescent="0.25">
      <c r="B76" s="141" t="s">
        <v>60</v>
      </c>
      <c r="C76" s="104"/>
      <c r="D76" s="104"/>
      <c r="E76" s="104"/>
      <c r="F76" s="104"/>
      <c r="G76" s="104"/>
      <c r="H76" s="104"/>
      <c r="I76" s="105"/>
      <c r="J76" s="3"/>
      <c r="L76" s="53" t="s">
        <v>60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2"/>
    </row>
    <row r="77" spans="1:23" ht="13.5" customHeight="1" thickTop="1" x14ac:dyDescent="0.2">
      <c r="J77" s="3"/>
      <c r="L77" s="635" t="s">
        <v>33</v>
      </c>
      <c r="M77" s="636"/>
      <c r="N77" s="636"/>
      <c r="O77" s="636"/>
      <c r="P77" s="636"/>
      <c r="Q77" s="636"/>
      <c r="R77" s="636"/>
      <c r="S77" s="636"/>
      <c r="T77" s="636"/>
      <c r="U77" s="636"/>
      <c r="V77" s="636"/>
      <c r="W77" s="637"/>
    </row>
    <row r="78" spans="1:23" ht="13.5" customHeight="1" thickBot="1" x14ac:dyDescent="0.25">
      <c r="J78" s="3"/>
      <c r="L78" s="630" t="s">
        <v>43</v>
      </c>
      <c r="M78" s="631"/>
      <c r="N78" s="631"/>
      <c r="O78" s="631"/>
      <c r="P78" s="631"/>
      <c r="Q78" s="631"/>
      <c r="R78" s="631"/>
      <c r="S78" s="631"/>
      <c r="T78" s="631"/>
      <c r="U78" s="631"/>
      <c r="V78" s="631"/>
      <c r="W78" s="632"/>
    </row>
    <row r="79" spans="1:23" ht="13.5" customHeight="1" thickTop="1" thickBot="1" x14ac:dyDescent="0.25">
      <c r="L79" s="54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 t="s">
        <v>34</v>
      </c>
    </row>
    <row r="80" spans="1:23" ht="13.5" customHeight="1" thickTop="1" thickBot="1" x14ac:dyDescent="0.25">
      <c r="L80" s="57"/>
      <c r="M80" s="633" t="s">
        <v>64</v>
      </c>
      <c r="N80" s="633"/>
      <c r="O80" s="633"/>
      <c r="P80" s="633"/>
      <c r="Q80" s="634"/>
      <c r="R80" s="633" t="s">
        <v>65</v>
      </c>
      <c r="S80" s="633"/>
      <c r="T80" s="633"/>
      <c r="U80" s="633"/>
      <c r="V80" s="634"/>
      <c r="W80" s="58" t="s">
        <v>2</v>
      </c>
    </row>
    <row r="81" spans="1:23" ht="13.5" thickTop="1" x14ac:dyDescent="0.2">
      <c r="L81" s="59" t="s">
        <v>3</v>
      </c>
      <c r="M81" s="60"/>
      <c r="N81" s="54"/>
      <c r="O81" s="61"/>
      <c r="P81" s="62"/>
      <c r="Q81" s="61"/>
      <c r="R81" s="60"/>
      <c r="S81" s="54"/>
      <c r="T81" s="61"/>
      <c r="U81" s="62"/>
      <c r="V81" s="61"/>
      <c r="W81" s="63" t="s">
        <v>4</v>
      </c>
    </row>
    <row r="82" spans="1:23" ht="13.5" thickBot="1" x14ac:dyDescent="0.25">
      <c r="L82" s="64"/>
      <c r="M82" s="65" t="s">
        <v>35</v>
      </c>
      <c r="N82" s="66" t="s">
        <v>36</v>
      </c>
      <c r="O82" s="67" t="s">
        <v>37</v>
      </c>
      <c r="P82" s="68" t="s">
        <v>32</v>
      </c>
      <c r="Q82" s="67" t="s">
        <v>7</v>
      </c>
      <c r="R82" s="65" t="s">
        <v>35</v>
      </c>
      <c r="S82" s="66" t="s">
        <v>36</v>
      </c>
      <c r="T82" s="67" t="s">
        <v>37</v>
      </c>
      <c r="U82" s="68" t="s">
        <v>32</v>
      </c>
      <c r="V82" s="67" t="s">
        <v>7</v>
      </c>
      <c r="W82" s="69"/>
    </row>
    <row r="83" spans="1:23" ht="6.75" customHeight="1" thickTop="1" x14ac:dyDescent="0.2">
      <c r="L83" s="59"/>
      <c r="M83" s="70"/>
      <c r="N83" s="71"/>
      <c r="O83" s="72"/>
      <c r="P83" s="73"/>
      <c r="Q83" s="72"/>
      <c r="R83" s="70"/>
      <c r="S83" s="71"/>
      <c r="T83" s="72"/>
      <c r="U83" s="73"/>
      <c r="V83" s="72"/>
      <c r="W83" s="74"/>
    </row>
    <row r="84" spans="1:23" x14ac:dyDescent="0.2">
      <c r="L84" s="59" t="s">
        <v>13</v>
      </c>
      <c r="M84" s="75">
        <v>1226</v>
      </c>
      <c r="N84" s="76">
        <v>1185</v>
      </c>
      <c r="O84" s="187">
        <f t="shared" ref="O84" si="138">+M84+N84</f>
        <v>2411</v>
      </c>
      <c r="P84" s="77">
        <v>0</v>
      </c>
      <c r="Q84" s="187">
        <f>O84+P84</f>
        <v>2411</v>
      </c>
      <c r="R84" s="75">
        <v>1393</v>
      </c>
      <c r="S84" s="76">
        <v>945</v>
      </c>
      <c r="T84" s="187">
        <f t="shared" ref="T84" si="139">+R84+S84</f>
        <v>2338</v>
      </c>
      <c r="U84" s="77">
        <v>0</v>
      </c>
      <c r="V84" s="187">
        <f>T84+U84</f>
        <v>2338</v>
      </c>
      <c r="W84" s="78">
        <f t="shared" ref="W84" si="140">IF(Q84=0,0,((V84/Q84)-1)*100)</f>
        <v>-3.0277892990460353</v>
      </c>
    </row>
    <row r="85" spans="1:23" x14ac:dyDescent="0.2">
      <c r="L85" s="59" t="s">
        <v>14</v>
      </c>
      <c r="M85" s="75">
        <v>1064</v>
      </c>
      <c r="N85" s="76">
        <v>1083</v>
      </c>
      <c r="O85" s="187">
        <f>+M85+N85</f>
        <v>2147</v>
      </c>
      <c r="P85" s="77">
        <v>2</v>
      </c>
      <c r="Q85" s="187">
        <f>O85+P85</f>
        <v>2149</v>
      </c>
      <c r="R85" s="75">
        <v>1068</v>
      </c>
      <c r="S85" s="76">
        <v>955</v>
      </c>
      <c r="T85" s="187">
        <f>+R85+S85</f>
        <v>2023</v>
      </c>
      <c r="U85" s="77">
        <v>0</v>
      </c>
      <c r="V85" s="187">
        <f>T85+U85</f>
        <v>2023</v>
      </c>
      <c r="W85" s="78">
        <f>IF(Q85=0,0,((V85/Q85)-1)*100)</f>
        <v>-5.8631921824104261</v>
      </c>
    </row>
    <row r="86" spans="1:23" ht="13.5" thickBot="1" x14ac:dyDescent="0.25">
      <c r="L86" s="59" t="s">
        <v>15</v>
      </c>
      <c r="M86" s="75">
        <v>1394</v>
      </c>
      <c r="N86" s="76">
        <v>1279</v>
      </c>
      <c r="O86" s="187">
        <f>+M86+N86</f>
        <v>2673</v>
      </c>
      <c r="P86" s="77">
        <v>0</v>
      </c>
      <c r="Q86" s="187">
        <f>O86+P86</f>
        <v>2673</v>
      </c>
      <c r="R86" s="75">
        <v>1465</v>
      </c>
      <c r="S86" s="76">
        <v>1183</v>
      </c>
      <c r="T86" s="187">
        <f>+R86+S86</f>
        <v>2648</v>
      </c>
      <c r="U86" s="77">
        <v>0</v>
      </c>
      <c r="V86" s="187">
        <f>T86+U86</f>
        <v>2648</v>
      </c>
      <c r="W86" s="78">
        <f>IF(Q86=0,0,((V86/Q86)-1)*100)</f>
        <v>-0.93527871305648658</v>
      </c>
    </row>
    <row r="87" spans="1:23" ht="14.25" thickTop="1" thickBot="1" x14ac:dyDescent="0.25">
      <c r="L87" s="79" t="s">
        <v>61</v>
      </c>
      <c r="M87" s="80">
        <f t="shared" ref="M87:U87" si="141">+M84+M85+M86</f>
        <v>3684</v>
      </c>
      <c r="N87" s="81">
        <f t="shared" si="141"/>
        <v>3547</v>
      </c>
      <c r="O87" s="188">
        <f t="shared" si="141"/>
        <v>7231</v>
      </c>
      <c r="P87" s="80">
        <f t="shared" si="141"/>
        <v>2</v>
      </c>
      <c r="Q87" s="188">
        <f t="shared" si="141"/>
        <v>7233</v>
      </c>
      <c r="R87" s="80">
        <f t="shared" si="141"/>
        <v>3926</v>
      </c>
      <c r="S87" s="81">
        <f t="shared" si="141"/>
        <v>3083</v>
      </c>
      <c r="T87" s="188">
        <f t="shared" si="141"/>
        <v>7009</v>
      </c>
      <c r="U87" s="80">
        <f t="shared" si="141"/>
        <v>0</v>
      </c>
      <c r="V87" s="188">
        <f t="shared" ref="V87" si="142">+V84+V85+V86</f>
        <v>7009</v>
      </c>
      <c r="W87" s="82">
        <f t="shared" ref="W87" si="143">IF(Q87=0,0,((V87/Q87)-1)*100)</f>
        <v>-3.0969169086133008</v>
      </c>
    </row>
    <row r="88" spans="1:23" ht="13.5" thickTop="1" x14ac:dyDescent="0.2">
      <c r="L88" s="59" t="s">
        <v>16</v>
      </c>
      <c r="M88" s="75">
        <v>1178</v>
      </c>
      <c r="N88" s="76">
        <v>1288</v>
      </c>
      <c r="O88" s="187">
        <f>+M88+N88</f>
        <v>2466</v>
      </c>
      <c r="P88" s="77">
        <v>0</v>
      </c>
      <c r="Q88" s="187">
        <f>O88+P88</f>
        <v>2466</v>
      </c>
      <c r="R88" s="75">
        <v>1133</v>
      </c>
      <c r="S88" s="76">
        <v>1027</v>
      </c>
      <c r="T88" s="187">
        <f>+R88+S88</f>
        <v>2160</v>
      </c>
      <c r="U88" s="77">
        <v>0</v>
      </c>
      <c r="V88" s="187">
        <f>T88+U88</f>
        <v>2160</v>
      </c>
      <c r="W88" s="78">
        <f>IF(Q88=0,0,((V88/Q88)-1)*100)</f>
        <v>-12.408759124087588</v>
      </c>
    </row>
    <row r="89" spans="1:23" x14ac:dyDescent="0.2">
      <c r="L89" s="59" t="s">
        <v>17</v>
      </c>
      <c r="M89" s="75">
        <v>1254</v>
      </c>
      <c r="N89" s="76">
        <v>1421</v>
      </c>
      <c r="O89" s="187">
        <f>+M89+N89</f>
        <v>2675</v>
      </c>
      <c r="P89" s="77">
        <v>0</v>
      </c>
      <c r="Q89" s="187">
        <f>O89+P89</f>
        <v>2675</v>
      </c>
      <c r="R89" s="75">
        <v>1192</v>
      </c>
      <c r="S89" s="76">
        <v>926</v>
      </c>
      <c r="T89" s="187">
        <f>+R89+S89</f>
        <v>2118</v>
      </c>
      <c r="U89" s="77">
        <v>0</v>
      </c>
      <c r="V89" s="187">
        <f>T89+U89</f>
        <v>2118</v>
      </c>
      <c r="W89" s="78">
        <f t="shared" ref="W89" si="144">IF(Q89=0,0,((V89/Q89)-1)*100)</f>
        <v>-20.822429906542062</v>
      </c>
    </row>
    <row r="90" spans="1:23" ht="13.5" thickBot="1" x14ac:dyDescent="0.25">
      <c r="L90" s="59" t="s">
        <v>18</v>
      </c>
      <c r="M90" s="75">
        <v>1084</v>
      </c>
      <c r="N90" s="76">
        <v>1178</v>
      </c>
      <c r="O90" s="189">
        <f>+M90+N90</f>
        <v>2262</v>
      </c>
      <c r="P90" s="83">
        <v>0</v>
      </c>
      <c r="Q90" s="189">
        <f>O90+P90</f>
        <v>2262</v>
      </c>
      <c r="R90" s="75">
        <v>1192</v>
      </c>
      <c r="S90" s="76">
        <v>810</v>
      </c>
      <c r="T90" s="189">
        <f>+R90+S90</f>
        <v>2002</v>
      </c>
      <c r="U90" s="83">
        <v>0</v>
      </c>
      <c r="V90" s="189">
        <f>T90+U90</f>
        <v>2002</v>
      </c>
      <c r="W90" s="78">
        <f>IF(Q90=0,0,((V90/Q90)-1)*100)</f>
        <v>-11.494252873563216</v>
      </c>
    </row>
    <row r="91" spans="1:23" ht="14.25" thickTop="1" thickBot="1" x14ac:dyDescent="0.25">
      <c r="A91" s="3" t="str">
        <f>IF(ISERROR(F91/G91)," ",IF(F91/G91&gt;0.5,IF(F91/G91&lt;1.5," ","NOT OK"),"NOT OK"))</f>
        <v xml:space="preserve"> </v>
      </c>
      <c r="L91" s="84" t="s">
        <v>19</v>
      </c>
      <c r="M91" s="85">
        <f t="shared" ref="M91:U91" si="145">+M88+M89+M90</f>
        <v>3516</v>
      </c>
      <c r="N91" s="85">
        <f t="shared" si="145"/>
        <v>3887</v>
      </c>
      <c r="O91" s="190">
        <f t="shared" si="145"/>
        <v>7403</v>
      </c>
      <c r="P91" s="86">
        <f t="shared" si="145"/>
        <v>0</v>
      </c>
      <c r="Q91" s="190">
        <f t="shared" si="145"/>
        <v>7403</v>
      </c>
      <c r="R91" s="85">
        <f t="shared" si="145"/>
        <v>3517</v>
      </c>
      <c r="S91" s="85">
        <f t="shared" si="145"/>
        <v>2763</v>
      </c>
      <c r="T91" s="416">
        <f t="shared" si="145"/>
        <v>6280</v>
      </c>
      <c r="U91" s="397">
        <f t="shared" si="145"/>
        <v>0</v>
      </c>
      <c r="V91" s="190">
        <f t="shared" ref="V91" si="146">+V88+V89+V90</f>
        <v>6280</v>
      </c>
      <c r="W91" s="87">
        <f>IF(Q91=0,0,((V91/Q91)-1)*100)</f>
        <v>-15.169525867891398</v>
      </c>
    </row>
    <row r="92" spans="1:23" ht="13.5" thickTop="1" x14ac:dyDescent="0.2">
      <c r="L92" s="59" t="s">
        <v>21</v>
      </c>
      <c r="M92" s="75">
        <v>1193</v>
      </c>
      <c r="N92" s="76">
        <v>1108</v>
      </c>
      <c r="O92" s="189">
        <f>+M92+N92</f>
        <v>2301</v>
      </c>
      <c r="P92" s="88">
        <v>1</v>
      </c>
      <c r="Q92" s="189">
        <f>O92+P92</f>
        <v>2302</v>
      </c>
      <c r="R92" s="75">
        <v>1412</v>
      </c>
      <c r="S92" s="76">
        <v>802</v>
      </c>
      <c r="T92" s="189">
        <f>+R92+S92</f>
        <v>2214</v>
      </c>
      <c r="U92" s="88">
        <v>0</v>
      </c>
      <c r="V92" s="189">
        <f>T92+U92</f>
        <v>2214</v>
      </c>
      <c r="W92" s="78">
        <f>IF(Q92=0,0,((V92/Q92)-1)*100)</f>
        <v>-3.8227628149435255</v>
      </c>
    </row>
    <row r="93" spans="1:23" x14ac:dyDescent="0.2">
      <c r="L93" s="59" t="s">
        <v>22</v>
      </c>
      <c r="M93" s="75">
        <v>1126</v>
      </c>
      <c r="N93" s="76">
        <v>1085</v>
      </c>
      <c r="O93" s="189">
        <f t="shared" ref="O93" si="147">+M93+N93</f>
        <v>2211</v>
      </c>
      <c r="P93" s="77">
        <v>0</v>
      </c>
      <c r="Q93" s="189">
        <f>O93+P93</f>
        <v>2211</v>
      </c>
      <c r="R93" s="75">
        <v>1313</v>
      </c>
      <c r="S93" s="76">
        <v>832</v>
      </c>
      <c r="T93" s="189">
        <f t="shared" ref="T93" si="148">+R93+S93</f>
        <v>2145</v>
      </c>
      <c r="U93" s="77">
        <v>0</v>
      </c>
      <c r="V93" s="189">
        <f>T93+U93</f>
        <v>2145</v>
      </c>
      <c r="W93" s="78">
        <f t="shared" ref="W93" si="149">IF(Q93=0,0,((V93/Q93)-1)*100)</f>
        <v>-2.9850746268656692</v>
      </c>
    </row>
    <row r="94" spans="1:23" ht="13.5" thickBot="1" x14ac:dyDescent="0.25">
      <c r="L94" s="59" t="s">
        <v>23</v>
      </c>
      <c r="M94" s="75">
        <v>1205</v>
      </c>
      <c r="N94" s="76">
        <v>1167</v>
      </c>
      <c r="O94" s="189">
        <f>+M94+N94</f>
        <v>2372</v>
      </c>
      <c r="P94" s="77">
        <v>0</v>
      </c>
      <c r="Q94" s="189">
        <f>O94+P94</f>
        <v>2372</v>
      </c>
      <c r="R94" s="75">
        <v>1256</v>
      </c>
      <c r="S94" s="76">
        <v>899</v>
      </c>
      <c r="T94" s="189">
        <f>+R94+S94</f>
        <v>2155</v>
      </c>
      <c r="U94" s="77">
        <v>0</v>
      </c>
      <c r="V94" s="189">
        <f>T94+U94</f>
        <v>2155</v>
      </c>
      <c r="W94" s="78">
        <f>IF(Q94=0,0,((V94/Q94)-1)*100)</f>
        <v>-9.148397976391232</v>
      </c>
    </row>
    <row r="95" spans="1:23" ht="14.25" customHeight="1" thickTop="1" thickBot="1" x14ac:dyDescent="0.25">
      <c r="L95" s="79" t="s">
        <v>40</v>
      </c>
      <c r="M95" s="80">
        <f t="shared" ref="M95:Q95" si="150">+M92+M93+M94</f>
        <v>3524</v>
      </c>
      <c r="N95" s="81">
        <f t="shared" si="150"/>
        <v>3360</v>
      </c>
      <c r="O95" s="188">
        <f t="shared" si="150"/>
        <v>6884</v>
      </c>
      <c r="P95" s="80">
        <f t="shared" si="150"/>
        <v>1</v>
      </c>
      <c r="Q95" s="188">
        <f t="shared" si="150"/>
        <v>6885</v>
      </c>
      <c r="R95" s="80">
        <f t="shared" ref="R95:V95" si="151">+R92+R93+R94</f>
        <v>3981</v>
      </c>
      <c r="S95" s="81">
        <f t="shared" si="151"/>
        <v>2533</v>
      </c>
      <c r="T95" s="188">
        <f t="shared" si="151"/>
        <v>6514</v>
      </c>
      <c r="U95" s="80">
        <f t="shared" si="151"/>
        <v>0</v>
      </c>
      <c r="V95" s="188">
        <f t="shared" si="151"/>
        <v>6514</v>
      </c>
      <c r="W95" s="82">
        <f t="shared" ref="W95" si="152">IF(Q95=0,0,((V95/Q95)-1)*100)</f>
        <v>-5.3885257806826399</v>
      </c>
    </row>
    <row r="96" spans="1:23" ht="14.25" customHeight="1" thickTop="1" x14ac:dyDescent="0.2">
      <c r="L96" s="59" t="s">
        <v>10</v>
      </c>
      <c r="M96" s="75">
        <v>1288</v>
      </c>
      <c r="N96" s="76">
        <v>1162</v>
      </c>
      <c r="O96" s="187">
        <f>M96+N96</f>
        <v>2450</v>
      </c>
      <c r="P96" s="77">
        <v>0</v>
      </c>
      <c r="Q96" s="187">
        <f t="shared" ref="Q96" si="153">O96+P96</f>
        <v>2450</v>
      </c>
      <c r="R96" s="75">
        <v>1388</v>
      </c>
      <c r="S96" s="76">
        <v>961</v>
      </c>
      <c r="T96" s="187">
        <f>R96+S96</f>
        <v>2349</v>
      </c>
      <c r="U96" s="77">
        <v>0</v>
      </c>
      <c r="V96" s="187">
        <f t="shared" ref="V96" si="154">T96+U96</f>
        <v>2349</v>
      </c>
      <c r="W96" s="78">
        <f>IF(Q96=0,0,((V96/Q96)-1)*100)</f>
        <v>-4.1224489795918418</v>
      </c>
    </row>
    <row r="97" spans="12:23" ht="14.25" customHeight="1" x14ac:dyDescent="0.2">
      <c r="L97" s="59" t="s">
        <v>11</v>
      </c>
      <c r="M97" s="75">
        <v>1342</v>
      </c>
      <c r="N97" s="76">
        <v>1215</v>
      </c>
      <c r="O97" s="187">
        <f>M97+N97</f>
        <v>2557</v>
      </c>
      <c r="P97" s="77">
        <v>0</v>
      </c>
      <c r="Q97" s="187">
        <f>O97+P97</f>
        <v>2557</v>
      </c>
      <c r="R97" s="75">
        <v>1555</v>
      </c>
      <c r="S97" s="76">
        <v>1078</v>
      </c>
      <c r="T97" s="187">
        <f>R97+S97</f>
        <v>2633</v>
      </c>
      <c r="U97" s="77">
        <v>0</v>
      </c>
      <c r="V97" s="187">
        <f>T97+U97</f>
        <v>2633</v>
      </c>
      <c r="W97" s="78">
        <f>IF(Q97=0,0,((V97/Q97)-1)*100)</f>
        <v>2.9722330856472468</v>
      </c>
    </row>
    <row r="98" spans="12:23" ht="14.25" customHeight="1" thickBot="1" x14ac:dyDescent="0.25">
      <c r="L98" s="64" t="s">
        <v>12</v>
      </c>
      <c r="M98" s="75">
        <v>1473</v>
      </c>
      <c r="N98" s="76">
        <v>1143</v>
      </c>
      <c r="O98" s="187">
        <f>M98+N98</f>
        <v>2616</v>
      </c>
      <c r="P98" s="77">
        <v>0</v>
      </c>
      <c r="Q98" s="187">
        <f>O98+P98</f>
        <v>2616</v>
      </c>
      <c r="R98" s="75">
        <v>1391</v>
      </c>
      <c r="S98" s="76">
        <v>1069</v>
      </c>
      <c r="T98" s="187">
        <f>R98+S98</f>
        <v>2460</v>
      </c>
      <c r="U98" s="77">
        <v>0</v>
      </c>
      <c r="V98" s="187">
        <f>T98+U98</f>
        <v>2460</v>
      </c>
      <c r="W98" s="78">
        <f>IF(Q98=0,0,((V98/Q98)-1)*100)</f>
        <v>-5.9633027522935755</v>
      </c>
    </row>
    <row r="99" spans="12:23" ht="14.25" customHeight="1" thickTop="1" thickBot="1" x14ac:dyDescent="0.25">
      <c r="L99" s="79" t="s">
        <v>38</v>
      </c>
      <c r="M99" s="80">
        <f t="shared" ref="M99:V99" si="155">+M96+M97+M98</f>
        <v>4103</v>
      </c>
      <c r="N99" s="81">
        <f t="shared" si="155"/>
        <v>3520</v>
      </c>
      <c r="O99" s="188">
        <f t="shared" si="155"/>
        <v>7623</v>
      </c>
      <c r="P99" s="80">
        <f t="shared" si="155"/>
        <v>0</v>
      </c>
      <c r="Q99" s="188">
        <f t="shared" si="155"/>
        <v>7623</v>
      </c>
      <c r="R99" s="80">
        <f t="shared" si="155"/>
        <v>4334</v>
      </c>
      <c r="S99" s="81">
        <f t="shared" si="155"/>
        <v>3108</v>
      </c>
      <c r="T99" s="188">
        <f t="shared" si="155"/>
        <v>7442</v>
      </c>
      <c r="U99" s="80">
        <f t="shared" si="155"/>
        <v>0</v>
      </c>
      <c r="V99" s="188">
        <f t="shared" si="155"/>
        <v>7442</v>
      </c>
      <c r="W99" s="82">
        <f t="shared" ref="W99" si="156">IF(Q99=0,0,((V99/Q99)-1)*100)</f>
        <v>-2.3743932834841885</v>
      </c>
    </row>
    <row r="100" spans="12:23" ht="14.25" customHeight="1" thickTop="1" thickBot="1" x14ac:dyDescent="0.25">
      <c r="L100" s="79" t="s">
        <v>63</v>
      </c>
      <c r="M100" s="80">
        <f t="shared" ref="M100:V100" si="157">+M87+M91+M95+M99</f>
        <v>14827</v>
      </c>
      <c r="N100" s="81">
        <f t="shared" si="157"/>
        <v>14314</v>
      </c>
      <c r="O100" s="188">
        <f t="shared" si="157"/>
        <v>29141</v>
      </c>
      <c r="P100" s="80">
        <f t="shared" si="157"/>
        <v>3</v>
      </c>
      <c r="Q100" s="188">
        <f t="shared" si="157"/>
        <v>29144</v>
      </c>
      <c r="R100" s="80">
        <f t="shared" si="157"/>
        <v>15758</v>
      </c>
      <c r="S100" s="81">
        <f t="shared" si="157"/>
        <v>11487</v>
      </c>
      <c r="T100" s="188">
        <f t="shared" si="157"/>
        <v>27245</v>
      </c>
      <c r="U100" s="80">
        <f t="shared" si="157"/>
        <v>0</v>
      </c>
      <c r="V100" s="188">
        <f t="shared" si="157"/>
        <v>27245</v>
      </c>
      <c r="W100" s="82">
        <f>IF(Q100=0,0,((V100/Q100)-1)*100)</f>
        <v>-6.515920944276699</v>
      </c>
    </row>
    <row r="101" spans="12:23" ht="14.25" thickTop="1" thickBot="1" x14ac:dyDescent="0.25">
      <c r="L101" s="89" t="s">
        <v>60</v>
      </c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12:23" ht="13.5" customHeight="1" thickTop="1" x14ac:dyDescent="0.2">
      <c r="L102" s="635" t="s">
        <v>41</v>
      </c>
      <c r="M102" s="636"/>
      <c r="N102" s="636"/>
      <c r="O102" s="636"/>
      <c r="P102" s="636"/>
      <c r="Q102" s="636"/>
      <c r="R102" s="636"/>
      <c r="S102" s="636"/>
      <c r="T102" s="636"/>
      <c r="U102" s="636"/>
      <c r="V102" s="636"/>
      <c r="W102" s="637"/>
    </row>
    <row r="103" spans="12:23" ht="13.5" customHeight="1" thickBot="1" x14ac:dyDescent="0.25">
      <c r="L103" s="630" t="s">
        <v>44</v>
      </c>
      <c r="M103" s="631"/>
      <c r="N103" s="631"/>
      <c r="O103" s="631"/>
      <c r="P103" s="631"/>
      <c r="Q103" s="631"/>
      <c r="R103" s="631"/>
      <c r="S103" s="631"/>
      <c r="T103" s="631"/>
      <c r="U103" s="631"/>
      <c r="V103" s="631"/>
      <c r="W103" s="632"/>
    </row>
    <row r="104" spans="12:23" ht="13.5" customHeight="1" thickTop="1" thickBot="1" x14ac:dyDescent="0.25">
      <c r="L104" s="54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6" t="s">
        <v>34</v>
      </c>
    </row>
    <row r="105" spans="12:23" ht="13.5" customHeight="1" thickTop="1" thickBot="1" x14ac:dyDescent="0.25">
      <c r="L105" s="57"/>
      <c r="M105" s="633" t="s">
        <v>64</v>
      </c>
      <c r="N105" s="633"/>
      <c r="O105" s="633"/>
      <c r="P105" s="633"/>
      <c r="Q105" s="634"/>
      <c r="R105" s="633" t="s">
        <v>65</v>
      </c>
      <c r="S105" s="633"/>
      <c r="T105" s="633"/>
      <c r="U105" s="633"/>
      <c r="V105" s="634"/>
      <c r="W105" s="58" t="s">
        <v>2</v>
      </c>
    </row>
    <row r="106" spans="12:23" ht="13.5" thickTop="1" x14ac:dyDescent="0.2">
      <c r="L106" s="59" t="s">
        <v>3</v>
      </c>
      <c r="M106" s="60"/>
      <c r="N106" s="54"/>
      <c r="O106" s="61"/>
      <c r="P106" s="90"/>
      <c r="Q106" s="61"/>
      <c r="R106" s="60"/>
      <c r="S106" s="54"/>
      <c r="T106" s="61"/>
      <c r="U106" s="90"/>
      <c r="V106" s="61"/>
      <c r="W106" s="63" t="s">
        <v>4</v>
      </c>
    </row>
    <row r="107" spans="12:23" ht="13.5" thickBot="1" x14ac:dyDescent="0.25">
      <c r="L107" s="64"/>
      <c r="M107" s="65" t="s">
        <v>35</v>
      </c>
      <c r="N107" s="66" t="s">
        <v>36</v>
      </c>
      <c r="O107" s="67" t="s">
        <v>37</v>
      </c>
      <c r="P107" s="91" t="s">
        <v>32</v>
      </c>
      <c r="Q107" s="67" t="s">
        <v>7</v>
      </c>
      <c r="R107" s="65" t="s">
        <v>35</v>
      </c>
      <c r="S107" s="66" t="s">
        <v>36</v>
      </c>
      <c r="T107" s="67" t="s">
        <v>37</v>
      </c>
      <c r="U107" s="91" t="s">
        <v>32</v>
      </c>
      <c r="V107" s="67" t="s">
        <v>7</v>
      </c>
      <c r="W107" s="69"/>
    </row>
    <row r="108" spans="12:23" ht="5.25" customHeight="1" thickTop="1" x14ac:dyDescent="0.2">
      <c r="L108" s="59"/>
      <c r="M108" s="70"/>
      <c r="N108" s="71"/>
      <c r="O108" s="72"/>
      <c r="P108" s="92"/>
      <c r="Q108" s="72"/>
      <c r="R108" s="70"/>
      <c r="S108" s="71"/>
      <c r="T108" s="72"/>
      <c r="U108" s="92"/>
      <c r="V108" s="72"/>
      <c r="W108" s="93"/>
    </row>
    <row r="109" spans="12:23" x14ac:dyDescent="0.2">
      <c r="L109" s="59" t="s">
        <v>13</v>
      </c>
      <c r="M109" s="75">
        <v>0</v>
      </c>
      <c r="N109" s="76">
        <v>0</v>
      </c>
      <c r="O109" s="187">
        <f>M109+N109</f>
        <v>0</v>
      </c>
      <c r="P109" s="94">
        <v>0</v>
      </c>
      <c r="Q109" s="187">
        <f>O109+P109</f>
        <v>0</v>
      </c>
      <c r="R109" s="75">
        <v>0</v>
      </c>
      <c r="S109" s="76">
        <v>0</v>
      </c>
      <c r="T109" s="187">
        <f>R109+S109</f>
        <v>0</v>
      </c>
      <c r="U109" s="94">
        <v>0</v>
      </c>
      <c r="V109" s="187">
        <f>T109+U109</f>
        <v>0</v>
      </c>
      <c r="W109" s="216">
        <f t="shared" ref="W109" si="158">IF(Q109=0,0,((V109/Q109)-1)*100)</f>
        <v>0</v>
      </c>
    </row>
    <row r="110" spans="12:23" x14ac:dyDescent="0.2">
      <c r="L110" s="59" t="s">
        <v>14</v>
      </c>
      <c r="M110" s="75">
        <v>0</v>
      </c>
      <c r="N110" s="76">
        <v>0</v>
      </c>
      <c r="O110" s="187">
        <f>M110+N110</f>
        <v>0</v>
      </c>
      <c r="P110" s="94">
        <v>0</v>
      </c>
      <c r="Q110" s="187">
        <f>O110+P110</f>
        <v>0</v>
      </c>
      <c r="R110" s="75">
        <v>0</v>
      </c>
      <c r="S110" s="76">
        <v>0</v>
      </c>
      <c r="T110" s="187">
        <f>R110+S110</f>
        <v>0</v>
      </c>
      <c r="U110" s="94">
        <v>0</v>
      </c>
      <c r="V110" s="187">
        <f>T110+U110</f>
        <v>0</v>
      </c>
      <c r="W110" s="216">
        <f>IF(Q110=0,0,((V110/Q110)-1)*100)</f>
        <v>0</v>
      </c>
    </row>
    <row r="111" spans="12:23" ht="13.5" thickBot="1" x14ac:dyDescent="0.25">
      <c r="L111" s="59" t="s">
        <v>15</v>
      </c>
      <c r="M111" s="75">
        <v>0</v>
      </c>
      <c r="N111" s="76">
        <v>0</v>
      </c>
      <c r="O111" s="187">
        <f>M111+N111</f>
        <v>0</v>
      </c>
      <c r="P111" s="94">
        <v>0</v>
      </c>
      <c r="Q111" s="187">
        <f>O111+P111</f>
        <v>0</v>
      </c>
      <c r="R111" s="75">
        <v>0</v>
      </c>
      <c r="S111" s="76">
        <v>0</v>
      </c>
      <c r="T111" s="187">
        <f>R111+S111</f>
        <v>0</v>
      </c>
      <c r="U111" s="94">
        <v>0</v>
      </c>
      <c r="V111" s="187">
        <f>T111+U111</f>
        <v>0</v>
      </c>
      <c r="W111" s="216">
        <f>IF(Q111=0,0,((V111/Q111)-1)*100)</f>
        <v>0</v>
      </c>
    </row>
    <row r="112" spans="12:23" ht="14.25" thickTop="1" thickBot="1" x14ac:dyDescent="0.25">
      <c r="L112" s="79" t="s">
        <v>61</v>
      </c>
      <c r="M112" s="80">
        <f t="shared" ref="M112:U112" si="159">+M109+M110+M111</f>
        <v>0</v>
      </c>
      <c r="N112" s="81">
        <f t="shared" si="159"/>
        <v>0</v>
      </c>
      <c r="O112" s="188">
        <f t="shared" si="159"/>
        <v>0</v>
      </c>
      <c r="P112" s="80">
        <f t="shared" si="159"/>
        <v>0</v>
      </c>
      <c r="Q112" s="188">
        <f t="shared" si="159"/>
        <v>0</v>
      </c>
      <c r="R112" s="80">
        <f t="shared" si="159"/>
        <v>0</v>
      </c>
      <c r="S112" s="81">
        <f t="shared" si="159"/>
        <v>0</v>
      </c>
      <c r="T112" s="188">
        <f t="shared" si="159"/>
        <v>0</v>
      </c>
      <c r="U112" s="80">
        <f t="shared" si="159"/>
        <v>0</v>
      </c>
      <c r="V112" s="188">
        <f t="shared" ref="V112" si="160">+V109+V110+V111</f>
        <v>0</v>
      </c>
      <c r="W112" s="374">
        <f t="shared" ref="W112" si="161">IF(Q112=0,0,((V112/Q112)-1)*100)</f>
        <v>0</v>
      </c>
    </row>
    <row r="113" spans="1:23" ht="13.5" thickTop="1" x14ac:dyDescent="0.2">
      <c r="L113" s="59" t="s">
        <v>16</v>
      </c>
      <c r="M113" s="75">
        <v>0</v>
      </c>
      <c r="N113" s="76">
        <v>0</v>
      </c>
      <c r="O113" s="187">
        <f>SUM(M113:N113)</f>
        <v>0</v>
      </c>
      <c r="P113" s="94">
        <v>0</v>
      </c>
      <c r="Q113" s="187">
        <f>O113+P113</f>
        <v>0</v>
      </c>
      <c r="R113" s="75">
        <v>0</v>
      </c>
      <c r="S113" s="76">
        <v>0</v>
      </c>
      <c r="T113" s="187">
        <f>SUM(R113:S113)</f>
        <v>0</v>
      </c>
      <c r="U113" s="94">
        <v>0</v>
      </c>
      <c r="V113" s="187">
        <f>T113+U113</f>
        <v>0</v>
      </c>
      <c r="W113" s="375">
        <f>IF(Q113=0,0,((V113/Q113)-1)*100)</f>
        <v>0</v>
      </c>
    </row>
    <row r="114" spans="1:23" x14ac:dyDescent="0.2">
      <c r="L114" s="59" t="s">
        <v>17</v>
      </c>
      <c r="M114" s="75">
        <v>0</v>
      </c>
      <c r="N114" s="76">
        <v>0</v>
      </c>
      <c r="O114" s="187">
        <f>SUM(M114:N114)</f>
        <v>0</v>
      </c>
      <c r="P114" s="94">
        <v>0</v>
      </c>
      <c r="Q114" s="187">
        <f>O114+P114</f>
        <v>0</v>
      </c>
      <c r="R114" s="75">
        <v>0</v>
      </c>
      <c r="S114" s="76">
        <v>0</v>
      </c>
      <c r="T114" s="187">
        <f>SUM(R114:S114)</f>
        <v>0</v>
      </c>
      <c r="U114" s="94">
        <v>0</v>
      </c>
      <c r="V114" s="187">
        <f>T114+U114</f>
        <v>0</v>
      </c>
      <c r="W114" s="375">
        <f t="shared" ref="W114" si="162">IF(Q114=0,0,((V114/Q114)-1)*100)</f>
        <v>0</v>
      </c>
    </row>
    <row r="115" spans="1:23" ht="13.5" thickBot="1" x14ac:dyDescent="0.25">
      <c r="L115" s="59" t="s">
        <v>18</v>
      </c>
      <c r="M115" s="75">
        <v>0</v>
      </c>
      <c r="N115" s="76">
        <v>0</v>
      </c>
      <c r="O115" s="189">
        <f>SUM(M115:N115)</f>
        <v>0</v>
      </c>
      <c r="P115" s="98">
        <v>0</v>
      </c>
      <c r="Q115" s="187">
        <f>O115+P115</f>
        <v>0</v>
      </c>
      <c r="R115" s="75">
        <v>0</v>
      </c>
      <c r="S115" s="76">
        <v>0</v>
      </c>
      <c r="T115" s="189">
        <f>SUM(R115:S115)</f>
        <v>0</v>
      </c>
      <c r="U115" s="98">
        <v>0</v>
      </c>
      <c r="V115" s="187">
        <f>T115+U115</f>
        <v>0</v>
      </c>
      <c r="W115" s="216">
        <f>IF(Q115=0,0,((V115/Q115)-1)*100)</f>
        <v>0</v>
      </c>
    </row>
    <row r="116" spans="1:23" ht="14.25" thickTop="1" thickBot="1" x14ac:dyDescent="0.25">
      <c r="A116" s="3" t="str">
        <f>IF(ISERROR(F116/G116)," ",IF(F116/G116&gt;0.5,IF(F116/G116&lt;1.5," ","NOT OK"),"NOT OK"))</f>
        <v xml:space="preserve"> </v>
      </c>
      <c r="L116" s="84" t="s">
        <v>19</v>
      </c>
      <c r="M116" s="85">
        <f t="shared" ref="M116:U116" si="163">+M113+M114+M115</f>
        <v>0</v>
      </c>
      <c r="N116" s="85">
        <f t="shared" si="163"/>
        <v>0</v>
      </c>
      <c r="O116" s="190">
        <f t="shared" si="163"/>
        <v>0</v>
      </c>
      <c r="P116" s="86">
        <f t="shared" si="163"/>
        <v>0</v>
      </c>
      <c r="Q116" s="190">
        <f t="shared" si="163"/>
        <v>0</v>
      </c>
      <c r="R116" s="85">
        <f t="shared" si="163"/>
        <v>0</v>
      </c>
      <c r="S116" s="85">
        <f t="shared" si="163"/>
        <v>0</v>
      </c>
      <c r="T116" s="416">
        <f t="shared" si="163"/>
        <v>0</v>
      </c>
      <c r="U116" s="397">
        <f t="shared" si="163"/>
        <v>0</v>
      </c>
      <c r="V116" s="190">
        <f t="shared" ref="V116" si="164">+V113+V114+V115</f>
        <v>0</v>
      </c>
      <c r="W116" s="87">
        <f>IF(Q116=0,0,((V116/Q116)-1)*100)</f>
        <v>0</v>
      </c>
    </row>
    <row r="117" spans="1:23" ht="13.5" thickTop="1" x14ac:dyDescent="0.2">
      <c r="A117" s="364"/>
      <c r="K117" s="364"/>
      <c r="L117" s="59" t="s">
        <v>21</v>
      </c>
      <c r="M117" s="75">
        <v>0</v>
      </c>
      <c r="N117" s="76">
        <v>0</v>
      </c>
      <c r="O117" s="189">
        <f>SUM(M117:N117)</f>
        <v>0</v>
      </c>
      <c r="P117" s="99">
        <v>0</v>
      </c>
      <c r="Q117" s="187">
        <f>O117+P117</f>
        <v>0</v>
      </c>
      <c r="R117" s="75">
        <v>0</v>
      </c>
      <c r="S117" s="76">
        <v>0</v>
      </c>
      <c r="T117" s="189">
        <f>SUM(R117:S117)</f>
        <v>0</v>
      </c>
      <c r="U117" s="99">
        <v>0</v>
      </c>
      <c r="V117" s="187">
        <f>T117+U117</f>
        <v>0</v>
      </c>
      <c r="W117" s="216">
        <f>IF(Q117=0,0,((V117/Q117)-1)*100)</f>
        <v>0</v>
      </c>
    </row>
    <row r="118" spans="1:23" x14ac:dyDescent="0.2">
      <c r="A118" s="364"/>
      <c r="K118" s="364"/>
      <c r="L118" s="59" t="s">
        <v>22</v>
      </c>
      <c r="M118" s="75">
        <v>0</v>
      </c>
      <c r="N118" s="76">
        <v>0</v>
      </c>
      <c r="O118" s="189">
        <f>SUM(M118:N118)</f>
        <v>0</v>
      </c>
      <c r="P118" s="94">
        <v>0</v>
      </c>
      <c r="Q118" s="187">
        <f>O118+P118</f>
        <v>0</v>
      </c>
      <c r="R118" s="75">
        <v>0</v>
      </c>
      <c r="S118" s="76">
        <v>0</v>
      </c>
      <c r="T118" s="189">
        <f>SUM(R118:S118)</f>
        <v>0</v>
      </c>
      <c r="U118" s="94">
        <v>0</v>
      </c>
      <c r="V118" s="187">
        <f>T118+U118</f>
        <v>0</v>
      </c>
      <c r="W118" s="216">
        <f t="shared" ref="W118" si="165">IF(Q118=0,0,((V118/Q118)-1)*100)</f>
        <v>0</v>
      </c>
    </row>
    <row r="119" spans="1:23" ht="13.5" thickBot="1" x14ac:dyDescent="0.25">
      <c r="A119" s="364"/>
      <c r="K119" s="364"/>
      <c r="L119" s="59" t="s">
        <v>23</v>
      </c>
      <c r="M119" s="75">
        <v>0</v>
      </c>
      <c r="N119" s="76">
        <v>0</v>
      </c>
      <c r="O119" s="189">
        <f>SUM(M119:N119)</f>
        <v>0</v>
      </c>
      <c r="P119" s="94">
        <v>0</v>
      </c>
      <c r="Q119" s="187">
        <f>O119+P119</f>
        <v>0</v>
      </c>
      <c r="R119" s="75">
        <v>0</v>
      </c>
      <c r="S119" s="76">
        <v>0</v>
      </c>
      <c r="T119" s="189">
        <f>SUM(R119:S119)</f>
        <v>0</v>
      </c>
      <c r="U119" s="94">
        <v>0</v>
      </c>
      <c r="V119" s="187">
        <f>T119+U119</f>
        <v>0</v>
      </c>
      <c r="W119" s="216">
        <f>IF(Q119=0,0,((V119/Q119)-1)*100)</f>
        <v>0</v>
      </c>
    </row>
    <row r="120" spans="1:23" ht="14.25" customHeight="1" thickTop="1" thickBot="1" x14ac:dyDescent="0.25">
      <c r="L120" s="79" t="s">
        <v>40</v>
      </c>
      <c r="M120" s="80">
        <f t="shared" ref="M120:Q120" si="166">+M117+M118+M119</f>
        <v>0</v>
      </c>
      <c r="N120" s="81">
        <f t="shared" si="166"/>
        <v>0</v>
      </c>
      <c r="O120" s="188">
        <f t="shared" si="166"/>
        <v>0</v>
      </c>
      <c r="P120" s="96">
        <f t="shared" si="166"/>
        <v>0</v>
      </c>
      <c r="Q120" s="199">
        <f t="shared" si="166"/>
        <v>0</v>
      </c>
      <c r="R120" s="80">
        <f t="shared" ref="R120:V120" si="167">+R117+R118+R119</f>
        <v>0</v>
      </c>
      <c r="S120" s="81">
        <f t="shared" si="167"/>
        <v>0</v>
      </c>
      <c r="T120" s="188">
        <f t="shared" si="167"/>
        <v>0</v>
      </c>
      <c r="U120" s="96">
        <f t="shared" si="167"/>
        <v>0</v>
      </c>
      <c r="V120" s="199">
        <f t="shared" si="167"/>
        <v>0</v>
      </c>
      <c r="W120" s="357">
        <f t="shared" ref="W120" si="168">IF(Q120=0,0,((V120/Q120)-1)*100)</f>
        <v>0</v>
      </c>
    </row>
    <row r="121" spans="1:23" ht="14.25" customHeight="1" thickTop="1" x14ac:dyDescent="0.2">
      <c r="L121" s="59" t="s">
        <v>10</v>
      </c>
      <c r="M121" s="75">
        <v>0</v>
      </c>
      <c r="N121" s="76">
        <v>1</v>
      </c>
      <c r="O121" s="187">
        <f>M121+N121</f>
        <v>1</v>
      </c>
      <c r="P121" s="94">
        <v>0</v>
      </c>
      <c r="Q121" s="187">
        <f>O121+P121</f>
        <v>1</v>
      </c>
      <c r="R121" s="75">
        <v>0</v>
      </c>
      <c r="S121" s="76">
        <v>0</v>
      </c>
      <c r="T121" s="187">
        <f>R121+S121</f>
        <v>0</v>
      </c>
      <c r="U121" s="94">
        <v>0</v>
      </c>
      <c r="V121" s="187">
        <f>T121+U121</f>
        <v>0</v>
      </c>
      <c r="W121" s="216">
        <f>IF(Q121=0,0,((V121/Q121)-1)*100)</f>
        <v>-100</v>
      </c>
    </row>
    <row r="122" spans="1:23" ht="14.25" customHeight="1" x14ac:dyDescent="0.2">
      <c r="L122" s="59" t="s">
        <v>11</v>
      </c>
      <c r="M122" s="75">
        <v>0</v>
      </c>
      <c r="N122" s="76">
        <v>0</v>
      </c>
      <c r="O122" s="187">
        <f>M122+N122</f>
        <v>0</v>
      </c>
      <c r="P122" s="94">
        <v>0</v>
      </c>
      <c r="Q122" s="187">
        <f>O122+P122</f>
        <v>0</v>
      </c>
      <c r="R122" s="75">
        <v>0</v>
      </c>
      <c r="S122" s="76">
        <v>0</v>
      </c>
      <c r="T122" s="187">
        <f>R122+S122</f>
        <v>0</v>
      </c>
      <c r="U122" s="94">
        <v>0</v>
      </c>
      <c r="V122" s="187">
        <f>T122+U122</f>
        <v>0</v>
      </c>
      <c r="W122" s="216">
        <f>IF(Q122=0,0,((V122/Q122)-1)*100)</f>
        <v>0</v>
      </c>
    </row>
    <row r="123" spans="1:23" ht="14.25" customHeight="1" thickBot="1" x14ac:dyDescent="0.25">
      <c r="L123" s="64" t="s">
        <v>12</v>
      </c>
      <c r="M123" s="75">
        <v>0</v>
      </c>
      <c r="N123" s="76">
        <v>0</v>
      </c>
      <c r="O123" s="187">
        <f>M123+N123</f>
        <v>0</v>
      </c>
      <c r="P123" s="94">
        <v>0</v>
      </c>
      <c r="Q123" s="187">
        <f>O123+P123</f>
        <v>0</v>
      </c>
      <c r="R123" s="75">
        <v>0</v>
      </c>
      <c r="S123" s="76">
        <v>0</v>
      </c>
      <c r="T123" s="187">
        <f>R123+S123</f>
        <v>0</v>
      </c>
      <c r="U123" s="94">
        <v>0</v>
      </c>
      <c r="V123" s="187">
        <f>T123+U123</f>
        <v>0</v>
      </c>
      <c r="W123" s="216">
        <f>IF(Q123=0,0,((V123/Q123)-1)*100)</f>
        <v>0</v>
      </c>
    </row>
    <row r="124" spans="1:23" ht="14.25" customHeight="1" thickTop="1" thickBot="1" x14ac:dyDescent="0.25">
      <c r="L124" s="79" t="s">
        <v>38</v>
      </c>
      <c r="M124" s="80">
        <f t="shared" ref="M124:V124" si="169">+M121+M122+M123</f>
        <v>0</v>
      </c>
      <c r="N124" s="81">
        <f t="shared" si="169"/>
        <v>1</v>
      </c>
      <c r="O124" s="188">
        <f t="shared" si="169"/>
        <v>1</v>
      </c>
      <c r="P124" s="80">
        <f t="shared" si="169"/>
        <v>0</v>
      </c>
      <c r="Q124" s="188">
        <f t="shared" si="169"/>
        <v>1</v>
      </c>
      <c r="R124" s="80">
        <f t="shared" si="169"/>
        <v>0</v>
      </c>
      <c r="S124" s="81">
        <f t="shared" si="169"/>
        <v>0</v>
      </c>
      <c r="T124" s="188">
        <f t="shared" si="169"/>
        <v>0</v>
      </c>
      <c r="U124" s="80">
        <f t="shared" si="169"/>
        <v>0</v>
      </c>
      <c r="V124" s="188">
        <f t="shared" si="169"/>
        <v>0</v>
      </c>
      <c r="W124" s="82">
        <f t="shared" ref="W124" si="170">IF(Q124=0,0,((V124/Q124)-1)*100)</f>
        <v>-100</v>
      </c>
    </row>
    <row r="125" spans="1:23" ht="14.25" customHeight="1" thickTop="1" thickBot="1" x14ac:dyDescent="0.25">
      <c r="L125" s="79" t="s">
        <v>63</v>
      </c>
      <c r="M125" s="80">
        <f t="shared" ref="M125:V125" si="171">+M112+M116+M120+M124</f>
        <v>0</v>
      </c>
      <c r="N125" s="81">
        <f t="shared" si="171"/>
        <v>1</v>
      </c>
      <c r="O125" s="188">
        <f t="shared" si="171"/>
        <v>1</v>
      </c>
      <c r="P125" s="80">
        <f t="shared" si="171"/>
        <v>0</v>
      </c>
      <c r="Q125" s="188">
        <f t="shared" si="171"/>
        <v>1</v>
      </c>
      <c r="R125" s="80">
        <f t="shared" si="171"/>
        <v>0</v>
      </c>
      <c r="S125" s="81">
        <f t="shared" si="171"/>
        <v>0</v>
      </c>
      <c r="T125" s="188">
        <f t="shared" si="171"/>
        <v>0</v>
      </c>
      <c r="U125" s="80">
        <f t="shared" si="171"/>
        <v>0</v>
      </c>
      <c r="V125" s="188">
        <f t="shared" si="171"/>
        <v>0</v>
      </c>
      <c r="W125" s="82">
        <f>IF(Q125=0,0,((V125/Q125)-1)*100)</f>
        <v>-100</v>
      </c>
    </row>
    <row r="126" spans="1:23" ht="12.75" customHeight="1" thickTop="1" thickBot="1" x14ac:dyDescent="0.25">
      <c r="L126" s="89" t="s">
        <v>60</v>
      </c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1:23" ht="12.75" customHeight="1" thickTop="1" x14ac:dyDescent="0.2">
      <c r="L127" s="635" t="s">
        <v>42</v>
      </c>
      <c r="M127" s="636"/>
      <c r="N127" s="636"/>
      <c r="O127" s="636"/>
      <c r="P127" s="636"/>
      <c r="Q127" s="636"/>
      <c r="R127" s="636"/>
      <c r="S127" s="636"/>
      <c r="T127" s="636"/>
      <c r="U127" s="636"/>
      <c r="V127" s="636"/>
      <c r="W127" s="637"/>
    </row>
    <row r="128" spans="1:23" ht="13.5" thickBot="1" x14ac:dyDescent="0.25">
      <c r="L128" s="630" t="s">
        <v>45</v>
      </c>
      <c r="M128" s="631"/>
      <c r="N128" s="631"/>
      <c r="O128" s="631"/>
      <c r="P128" s="631"/>
      <c r="Q128" s="631"/>
      <c r="R128" s="631"/>
      <c r="S128" s="631"/>
      <c r="T128" s="631"/>
      <c r="U128" s="631"/>
      <c r="V128" s="631"/>
      <c r="W128" s="632"/>
    </row>
    <row r="129" spans="1:23" ht="13.5" customHeight="1" thickTop="1" thickBot="1" x14ac:dyDescent="0.25">
      <c r="L129" s="54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6" t="s">
        <v>34</v>
      </c>
    </row>
    <row r="130" spans="1:23" ht="14.25" thickTop="1" thickBot="1" x14ac:dyDescent="0.25">
      <c r="L130" s="57"/>
      <c r="M130" s="633" t="s">
        <v>64</v>
      </c>
      <c r="N130" s="633"/>
      <c r="O130" s="633"/>
      <c r="P130" s="633"/>
      <c r="Q130" s="634"/>
      <c r="R130" s="633" t="s">
        <v>65</v>
      </c>
      <c r="S130" s="633"/>
      <c r="T130" s="633"/>
      <c r="U130" s="633"/>
      <c r="V130" s="634"/>
      <c r="W130" s="58" t="s">
        <v>2</v>
      </c>
    </row>
    <row r="131" spans="1:23" ht="13.5" thickTop="1" x14ac:dyDescent="0.2">
      <c r="L131" s="59" t="s">
        <v>3</v>
      </c>
      <c r="M131" s="60"/>
      <c r="N131" s="54"/>
      <c r="O131" s="61"/>
      <c r="P131" s="90"/>
      <c r="Q131" s="61"/>
      <c r="R131" s="60"/>
      <c r="S131" s="54"/>
      <c r="T131" s="61"/>
      <c r="U131" s="90"/>
      <c r="V131" s="61"/>
      <c r="W131" s="63" t="s">
        <v>4</v>
      </c>
    </row>
    <row r="132" spans="1:23" ht="13.5" thickBot="1" x14ac:dyDescent="0.25">
      <c r="L132" s="64"/>
      <c r="M132" s="65" t="s">
        <v>35</v>
      </c>
      <c r="N132" s="66" t="s">
        <v>36</v>
      </c>
      <c r="O132" s="67" t="s">
        <v>37</v>
      </c>
      <c r="P132" s="91" t="s">
        <v>32</v>
      </c>
      <c r="Q132" s="67" t="s">
        <v>7</v>
      </c>
      <c r="R132" s="65" t="s">
        <v>35</v>
      </c>
      <c r="S132" s="66" t="s">
        <v>36</v>
      </c>
      <c r="T132" s="67" t="s">
        <v>37</v>
      </c>
      <c r="U132" s="91" t="s">
        <v>32</v>
      </c>
      <c r="V132" s="67" t="s">
        <v>7</v>
      </c>
      <c r="W132" s="69"/>
    </row>
    <row r="133" spans="1:23" ht="5.25" customHeight="1" thickTop="1" x14ac:dyDescent="0.2">
      <c r="L133" s="59"/>
      <c r="M133" s="70"/>
      <c r="N133" s="71"/>
      <c r="O133" s="72"/>
      <c r="P133" s="92"/>
      <c r="Q133" s="72"/>
      <c r="R133" s="70"/>
      <c r="S133" s="71"/>
      <c r="T133" s="72"/>
      <c r="U133" s="92"/>
      <c r="V133" s="72"/>
      <c r="W133" s="93"/>
    </row>
    <row r="134" spans="1:23" ht="14.25" customHeight="1" x14ac:dyDescent="0.2">
      <c r="L134" s="59" t="s">
        <v>13</v>
      </c>
      <c r="M134" s="75">
        <f t="shared" ref="M134:N136" si="172">+M84+M109</f>
        <v>1226</v>
      </c>
      <c r="N134" s="76">
        <f t="shared" si="172"/>
        <v>1185</v>
      </c>
      <c r="O134" s="187">
        <f t="shared" ref="O134:O135" si="173">M134+N134</f>
        <v>2411</v>
      </c>
      <c r="P134" s="94">
        <f>+P84+P109</f>
        <v>0</v>
      </c>
      <c r="Q134" s="187">
        <f>O134+P134</f>
        <v>2411</v>
      </c>
      <c r="R134" s="75">
        <f t="shared" ref="R134:S136" si="174">+R84+R109</f>
        <v>1393</v>
      </c>
      <c r="S134" s="76">
        <f t="shared" si="174"/>
        <v>945</v>
      </c>
      <c r="T134" s="187">
        <f t="shared" ref="T134:T144" si="175">R134+S134</f>
        <v>2338</v>
      </c>
      <c r="U134" s="94">
        <f>+U84+U109</f>
        <v>0</v>
      </c>
      <c r="V134" s="187">
        <f>T134+U134</f>
        <v>2338</v>
      </c>
      <c r="W134" s="95">
        <f>IF(Q134=0,0,((V134/Q134)-1)*100)</f>
        <v>-3.0277892990460353</v>
      </c>
    </row>
    <row r="135" spans="1:23" ht="14.25" customHeight="1" x14ac:dyDescent="0.2">
      <c r="L135" s="59" t="s">
        <v>14</v>
      </c>
      <c r="M135" s="75">
        <f t="shared" si="172"/>
        <v>1064</v>
      </c>
      <c r="N135" s="76">
        <f t="shared" si="172"/>
        <v>1083</v>
      </c>
      <c r="O135" s="187">
        <f t="shared" si="173"/>
        <v>2147</v>
      </c>
      <c r="P135" s="94">
        <f>+P85+P110</f>
        <v>2</v>
      </c>
      <c r="Q135" s="187">
        <f>O135+P135</f>
        <v>2149</v>
      </c>
      <c r="R135" s="75">
        <f t="shared" si="174"/>
        <v>1068</v>
      </c>
      <c r="S135" s="76">
        <f t="shared" si="174"/>
        <v>955</v>
      </c>
      <c r="T135" s="187">
        <f t="shared" si="175"/>
        <v>2023</v>
      </c>
      <c r="U135" s="94">
        <f>+U85+U110</f>
        <v>0</v>
      </c>
      <c r="V135" s="187">
        <f>T135+U135</f>
        <v>2023</v>
      </c>
      <c r="W135" s="95">
        <f t="shared" ref="W135:W145" si="176">IF(Q135=0,0,((V135/Q135)-1)*100)</f>
        <v>-5.8631921824104261</v>
      </c>
    </row>
    <row r="136" spans="1:23" ht="14.25" customHeight="1" thickBot="1" x14ac:dyDescent="0.25">
      <c r="L136" s="59" t="s">
        <v>15</v>
      </c>
      <c r="M136" s="75">
        <f t="shared" si="172"/>
        <v>1394</v>
      </c>
      <c r="N136" s="76">
        <f t="shared" si="172"/>
        <v>1279</v>
      </c>
      <c r="O136" s="187">
        <f>M136+N136</f>
        <v>2673</v>
      </c>
      <c r="P136" s="94">
        <f>+P86+P111</f>
        <v>0</v>
      </c>
      <c r="Q136" s="187">
        <f>O136+P136</f>
        <v>2673</v>
      </c>
      <c r="R136" s="75">
        <f t="shared" si="174"/>
        <v>1465</v>
      </c>
      <c r="S136" s="76">
        <f t="shared" si="174"/>
        <v>1183</v>
      </c>
      <c r="T136" s="187">
        <f>R136+S136</f>
        <v>2648</v>
      </c>
      <c r="U136" s="94">
        <f>+U86+U111</f>
        <v>0</v>
      </c>
      <c r="V136" s="187">
        <f>T136+U136</f>
        <v>2648</v>
      </c>
      <c r="W136" s="95">
        <f>IF(Q136=0,0,((V136/Q136)-1)*100)</f>
        <v>-0.93527871305648658</v>
      </c>
    </row>
    <row r="137" spans="1:23" ht="14.25" customHeight="1" thickTop="1" thickBot="1" x14ac:dyDescent="0.25">
      <c r="L137" s="79" t="s">
        <v>61</v>
      </c>
      <c r="M137" s="80">
        <f t="shared" ref="M137:Q137" si="177">+M134+M135+M136</f>
        <v>3684</v>
      </c>
      <c r="N137" s="81">
        <f t="shared" si="177"/>
        <v>3547</v>
      </c>
      <c r="O137" s="188">
        <f t="shared" si="177"/>
        <v>7231</v>
      </c>
      <c r="P137" s="80">
        <f t="shared" si="177"/>
        <v>2</v>
      </c>
      <c r="Q137" s="188">
        <f t="shared" si="177"/>
        <v>7233</v>
      </c>
      <c r="R137" s="80">
        <f t="shared" ref="R137" si="178">+R134+R135+R136</f>
        <v>3926</v>
      </c>
      <c r="S137" s="81">
        <f t="shared" ref="S137" si="179">+S134+S135+S136</f>
        <v>3083</v>
      </c>
      <c r="T137" s="188">
        <f t="shared" ref="T137" si="180">+T134+T135+T136</f>
        <v>7009</v>
      </c>
      <c r="U137" s="80">
        <f t="shared" ref="U137" si="181">+U134+U135+U136</f>
        <v>0</v>
      </c>
      <c r="V137" s="188">
        <f t="shared" ref="V137" si="182">+V134+V135+V136</f>
        <v>7009</v>
      </c>
      <c r="W137" s="82">
        <f t="shared" si="176"/>
        <v>-3.0969169086133008</v>
      </c>
    </row>
    <row r="138" spans="1:23" ht="14.25" customHeight="1" thickTop="1" x14ac:dyDescent="0.2">
      <c r="L138" s="59" t="s">
        <v>16</v>
      </c>
      <c r="M138" s="75">
        <f t="shared" ref="M138:N140" si="183">+M88+M113</f>
        <v>1178</v>
      </c>
      <c r="N138" s="76">
        <f t="shared" si="183"/>
        <v>1288</v>
      </c>
      <c r="O138" s="187">
        <f t="shared" ref="O138" si="184">M138+N138</f>
        <v>2466</v>
      </c>
      <c r="P138" s="94">
        <f>+P88+P113</f>
        <v>0</v>
      </c>
      <c r="Q138" s="187">
        <f>O138+P138</f>
        <v>2466</v>
      </c>
      <c r="R138" s="75">
        <f t="shared" ref="R138:S140" si="185">+R88+R113</f>
        <v>1133</v>
      </c>
      <c r="S138" s="76">
        <f t="shared" si="185"/>
        <v>1027</v>
      </c>
      <c r="T138" s="187">
        <f t="shared" si="175"/>
        <v>2160</v>
      </c>
      <c r="U138" s="94">
        <f>+U88+U113</f>
        <v>0</v>
      </c>
      <c r="V138" s="187">
        <f>T138+U138</f>
        <v>2160</v>
      </c>
      <c r="W138" s="95">
        <f t="shared" si="176"/>
        <v>-12.408759124087588</v>
      </c>
    </row>
    <row r="139" spans="1:23" ht="14.25" customHeight="1" x14ac:dyDescent="0.2">
      <c r="L139" s="59" t="s">
        <v>17</v>
      </c>
      <c r="M139" s="75">
        <f t="shared" si="183"/>
        <v>1254</v>
      </c>
      <c r="N139" s="76">
        <f t="shared" si="183"/>
        <v>1421</v>
      </c>
      <c r="O139" s="187">
        <f>M139+N139</f>
        <v>2675</v>
      </c>
      <c r="P139" s="94">
        <f>+P89+P114</f>
        <v>0</v>
      </c>
      <c r="Q139" s="187">
        <f>O139+P139</f>
        <v>2675</v>
      </c>
      <c r="R139" s="75">
        <f t="shared" si="185"/>
        <v>1192</v>
      </c>
      <c r="S139" s="76">
        <f t="shared" si="185"/>
        <v>926</v>
      </c>
      <c r="T139" s="187">
        <f>R139+S139</f>
        <v>2118</v>
      </c>
      <c r="U139" s="94">
        <f>+U89+U114</f>
        <v>0</v>
      </c>
      <c r="V139" s="187">
        <f>T139+U139</f>
        <v>2118</v>
      </c>
      <c r="W139" s="95">
        <f>IF(Q139=0,0,((V139/Q139)-1)*100)</f>
        <v>-20.822429906542062</v>
      </c>
    </row>
    <row r="140" spans="1:23" ht="14.25" customHeight="1" thickBot="1" x14ac:dyDescent="0.25">
      <c r="L140" s="59" t="s">
        <v>18</v>
      </c>
      <c r="M140" s="75">
        <f t="shared" si="183"/>
        <v>1084</v>
      </c>
      <c r="N140" s="76">
        <f t="shared" si="183"/>
        <v>1178</v>
      </c>
      <c r="O140" s="189">
        <f t="shared" ref="O140" si="186">M140+N140</f>
        <v>2262</v>
      </c>
      <c r="P140" s="98">
        <f>+P90+P115</f>
        <v>0</v>
      </c>
      <c r="Q140" s="187">
        <f>O140+P140</f>
        <v>2262</v>
      </c>
      <c r="R140" s="75">
        <f t="shared" si="185"/>
        <v>1192</v>
      </c>
      <c r="S140" s="76">
        <f t="shared" si="185"/>
        <v>810</v>
      </c>
      <c r="T140" s="189">
        <f t="shared" si="175"/>
        <v>2002</v>
      </c>
      <c r="U140" s="98">
        <f>+U90+U115</f>
        <v>0</v>
      </c>
      <c r="V140" s="187">
        <f>T140+U140</f>
        <v>2002</v>
      </c>
      <c r="W140" s="95">
        <f t="shared" si="176"/>
        <v>-11.494252873563216</v>
      </c>
    </row>
    <row r="141" spans="1:23" ht="14.25" customHeight="1" thickTop="1" thickBot="1" x14ac:dyDescent="0.25">
      <c r="L141" s="84" t="s">
        <v>39</v>
      </c>
      <c r="M141" s="80">
        <f t="shared" ref="M141:Q141" si="187">+M138+M139+M140</f>
        <v>3516</v>
      </c>
      <c r="N141" s="81">
        <f t="shared" si="187"/>
        <v>3887</v>
      </c>
      <c r="O141" s="188">
        <f t="shared" si="187"/>
        <v>7403</v>
      </c>
      <c r="P141" s="80">
        <f t="shared" si="187"/>
        <v>0</v>
      </c>
      <c r="Q141" s="188">
        <f t="shared" si="187"/>
        <v>7403</v>
      </c>
      <c r="R141" s="80">
        <f t="shared" ref="R141" si="188">+R138+R139+R140</f>
        <v>3517</v>
      </c>
      <c r="S141" s="81">
        <f t="shared" ref="S141" si="189">+S138+S139+S140</f>
        <v>2763</v>
      </c>
      <c r="T141" s="188">
        <f t="shared" ref="T141" si="190">+T138+T139+T140</f>
        <v>6280</v>
      </c>
      <c r="U141" s="80">
        <f t="shared" ref="U141" si="191">+U138+U139+U140</f>
        <v>0</v>
      </c>
      <c r="V141" s="188">
        <f t="shared" ref="V141" si="192">+V138+V139+V140</f>
        <v>6280</v>
      </c>
      <c r="W141" s="87">
        <f t="shared" si="176"/>
        <v>-15.169525867891398</v>
      </c>
    </row>
    <row r="142" spans="1:23" ht="14.25" customHeight="1" thickTop="1" x14ac:dyDescent="0.2">
      <c r="L142" s="59" t="s">
        <v>21</v>
      </c>
      <c r="M142" s="75">
        <f t="shared" ref="M142:N144" si="193">+M92+M117</f>
        <v>1193</v>
      </c>
      <c r="N142" s="76">
        <f t="shared" si="193"/>
        <v>1108</v>
      </c>
      <c r="O142" s="189">
        <f t="shared" ref="O142:O144" si="194">M142+N142</f>
        <v>2301</v>
      </c>
      <c r="P142" s="99">
        <f>+P92+P117</f>
        <v>1</v>
      </c>
      <c r="Q142" s="187">
        <f>O142+P142</f>
        <v>2302</v>
      </c>
      <c r="R142" s="75">
        <f t="shared" ref="R142:S144" si="195">+R92+R117</f>
        <v>1412</v>
      </c>
      <c r="S142" s="76">
        <f t="shared" si="195"/>
        <v>802</v>
      </c>
      <c r="T142" s="189">
        <f t="shared" si="175"/>
        <v>2214</v>
      </c>
      <c r="U142" s="99">
        <f>+U92+U117</f>
        <v>0</v>
      </c>
      <c r="V142" s="187">
        <f>T142+U142</f>
        <v>2214</v>
      </c>
      <c r="W142" s="95">
        <f t="shared" si="176"/>
        <v>-3.8227628149435255</v>
      </c>
    </row>
    <row r="143" spans="1:23" ht="14.25" customHeight="1" x14ac:dyDescent="0.2">
      <c r="L143" s="59" t="s">
        <v>22</v>
      </c>
      <c r="M143" s="75">
        <f t="shared" si="193"/>
        <v>1126</v>
      </c>
      <c r="N143" s="76">
        <f t="shared" si="193"/>
        <v>1085</v>
      </c>
      <c r="O143" s="189">
        <f t="shared" si="194"/>
        <v>2211</v>
      </c>
      <c r="P143" s="94">
        <f>+P93+P118</f>
        <v>0</v>
      </c>
      <c r="Q143" s="187">
        <f>O143+P143</f>
        <v>2211</v>
      </c>
      <c r="R143" s="75">
        <f t="shared" si="195"/>
        <v>1313</v>
      </c>
      <c r="S143" s="76">
        <f t="shared" si="195"/>
        <v>832</v>
      </c>
      <c r="T143" s="189">
        <f t="shared" si="175"/>
        <v>2145</v>
      </c>
      <c r="U143" s="94">
        <f>+U93+U118</f>
        <v>0</v>
      </c>
      <c r="V143" s="187">
        <f>T143+U143</f>
        <v>2145</v>
      </c>
      <c r="W143" s="95">
        <f t="shared" si="176"/>
        <v>-2.9850746268656692</v>
      </c>
    </row>
    <row r="144" spans="1:23" ht="14.25" customHeight="1" thickBot="1" x14ac:dyDescent="0.25">
      <c r="A144" s="364"/>
      <c r="K144" s="364"/>
      <c r="L144" s="59" t="s">
        <v>23</v>
      </c>
      <c r="M144" s="75">
        <f t="shared" si="193"/>
        <v>1205</v>
      </c>
      <c r="N144" s="76">
        <f t="shared" si="193"/>
        <v>1167</v>
      </c>
      <c r="O144" s="189">
        <f t="shared" si="194"/>
        <v>2372</v>
      </c>
      <c r="P144" s="94">
        <f>+P94+P119</f>
        <v>0</v>
      </c>
      <c r="Q144" s="187">
        <f>O144+P144</f>
        <v>2372</v>
      </c>
      <c r="R144" s="75">
        <f t="shared" si="195"/>
        <v>1256</v>
      </c>
      <c r="S144" s="76">
        <f t="shared" si="195"/>
        <v>899</v>
      </c>
      <c r="T144" s="189">
        <f t="shared" si="175"/>
        <v>2155</v>
      </c>
      <c r="U144" s="94">
        <f>+U94+U119</f>
        <v>0</v>
      </c>
      <c r="V144" s="187">
        <f>T144+U144</f>
        <v>2155</v>
      </c>
      <c r="W144" s="95">
        <f t="shared" si="176"/>
        <v>-9.148397976391232</v>
      </c>
    </row>
    <row r="145" spans="1:23" ht="14.25" customHeight="1" thickTop="1" thickBot="1" x14ac:dyDescent="0.25">
      <c r="A145" s="364"/>
      <c r="K145" s="364"/>
      <c r="L145" s="79" t="s">
        <v>40</v>
      </c>
      <c r="M145" s="80">
        <f t="shared" ref="M145:Q145" si="196">+M142+M143+M144</f>
        <v>3524</v>
      </c>
      <c r="N145" s="81">
        <f t="shared" si="196"/>
        <v>3360</v>
      </c>
      <c r="O145" s="188">
        <f t="shared" si="196"/>
        <v>6884</v>
      </c>
      <c r="P145" s="80">
        <f t="shared" si="196"/>
        <v>1</v>
      </c>
      <c r="Q145" s="188">
        <f t="shared" si="196"/>
        <v>6885</v>
      </c>
      <c r="R145" s="80">
        <f t="shared" ref="R145:V145" si="197">+R142+R143+R144</f>
        <v>3981</v>
      </c>
      <c r="S145" s="81">
        <f t="shared" si="197"/>
        <v>2533</v>
      </c>
      <c r="T145" s="188">
        <f t="shared" si="197"/>
        <v>6514</v>
      </c>
      <c r="U145" s="80">
        <f t="shared" si="197"/>
        <v>0</v>
      </c>
      <c r="V145" s="188">
        <f t="shared" si="197"/>
        <v>6514</v>
      </c>
      <c r="W145" s="97">
        <f t="shared" si="176"/>
        <v>-5.3885257806826399</v>
      </c>
    </row>
    <row r="146" spans="1:23" ht="14.25" customHeight="1" thickTop="1" x14ac:dyDescent="0.2">
      <c r="L146" s="59" t="s">
        <v>10</v>
      </c>
      <c r="M146" s="75">
        <f t="shared" ref="M146:N148" si="198">+M96+M121</f>
        <v>1288</v>
      </c>
      <c r="N146" s="76">
        <f t="shared" si="198"/>
        <v>1163</v>
      </c>
      <c r="O146" s="187">
        <f>M146+N146</f>
        <v>2451</v>
      </c>
      <c r="P146" s="94">
        <f>+P96+P121</f>
        <v>0</v>
      </c>
      <c r="Q146" s="187">
        <f>O146+P146</f>
        <v>2451</v>
      </c>
      <c r="R146" s="75">
        <f t="shared" ref="R146:S148" si="199">+R96+R121</f>
        <v>1388</v>
      </c>
      <c r="S146" s="76">
        <f t="shared" si="199"/>
        <v>961</v>
      </c>
      <c r="T146" s="187">
        <f>R146+S146</f>
        <v>2349</v>
      </c>
      <c r="U146" s="94">
        <f>+U96+U121</f>
        <v>0</v>
      </c>
      <c r="V146" s="187">
        <f>T146+U146</f>
        <v>2349</v>
      </c>
      <c r="W146" s="95">
        <f>IF(Q146=0,0,((V146/Q146)-1)*100)</f>
        <v>-4.1615667074663349</v>
      </c>
    </row>
    <row r="147" spans="1:23" ht="14.25" customHeight="1" x14ac:dyDescent="0.2">
      <c r="L147" s="59" t="s">
        <v>11</v>
      </c>
      <c r="M147" s="75">
        <f t="shared" si="198"/>
        <v>1342</v>
      </c>
      <c r="N147" s="76">
        <f t="shared" si="198"/>
        <v>1215</v>
      </c>
      <c r="O147" s="187">
        <f>M147+N147</f>
        <v>2557</v>
      </c>
      <c r="P147" s="94">
        <f>+P97+P122</f>
        <v>0</v>
      </c>
      <c r="Q147" s="187">
        <f>O147+P147</f>
        <v>2557</v>
      </c>
      <c r="R147" s="75">
        <f t="shared" si="199"/>
        <v>1555</v>
      </c>
      <c r="S147" s="76">
        <f t="shared" si="199"/>
        <v>1078</v>
      </c>
      <c r="T147" s="187">
        <f>R147+S147</f>
        <v>2633</v>
      </c>
      <c r="U147" s="94">
        <f>+U97+U122</f>
        <v>0</v>
      </c>
      <c r="V147" s="187">
        <f>T147+U147</f>
        <v>2633</v>
      </c>
      <c r="W147" s="95">
        <f>IF(Q147=0,0,((V147/Q147)-1)*100)</f>
        <v>2.9722330856472468</v>
      </c>
    </row>
    <row r="148" spans="1:23" ht="14.25" customHeight="1" thickBot="1" x14ac:dyDescent="0.25">
      <c r="L148" s="64" t="s">
        <v>12</v>
      </c>
      <c r="M148" s="75">
        <f t="shared" si="198"/>
        <v>1473</v>
      </c>
      <c r="N148" s="76">
        <f t="shared" si="198"/>
        <v>1143</v>
      </c>
      <c r="O148" s="187">
        <f>M148+N148</f>
        <v>2616</v>
      </c>
      <c r="P148" s="94">
        <f>+P98+P123</f>
        <v>0</v>
      </c>
      <c r="Q148" s="187">
        <f>O148+P148</f>
        <v>2616</v>
      </c>
      <c r="R148" s="75">
        <f t="shared" si="199"/>
        <v>1391</v>
      </c>
      <c r="S148" s="76">
        <f t="shared" si="199"/>
        <v>1069</v>
      </c>
      <c r="T148" s="187">
        <f>R148+S148</f>
        <v>2460</v>
      </c>
      <c r="U148" s="94">
        <f>+U98+U123</f>
        <v>0</v>
      </c>
      <c r="V148" s="187">
        <f>T148+U148</f>
        <v>2460</v>
      </c>
      <c r="W148" s="95">
        <f>IF(Q148=0,0,((V148/Q148)-1)*100)</f>
        <v>-5.9633027522935755</v>
      </c>
    </row>
    <row r="149" spans="1:23" ht="14.25" customHeight="1" thickTop="1" thickBot="1" x14ac:dyDescent="0.25">
      <c r="L149" s="79" t="s">
        <v>38</v>
      </c>
      <c r="M149" s="80">
        <f t="shared" ref="M149:V149" si="200">+M146+M147+M148</f>
        <v>4103</v>
      </c>
      <c r="N149" s="81">
        <f t="shared" si="200"/>
        <v>3521</v>
      </c>
      <c r="O149" s="188">
        <f t="shared" si="200"/>
        <v>7624</v>
      </c>
      <c r="P149" s="80">
        <f t="shared" si="200"/>
        <v>0</v>
      </c>
      <c r="Q149" s="188">
        <f t="shared" si="200"/>
        <v>7624</v>
      </c>
      <c r="R149" s="80">
        <f t="shared" si="200"/>
        <v>4334</v>
      </c>
      <c r="S149" s="81">
        <f t="shared" si="200"/>
        <v>3108</v>
      </c>
      <c r="T149" s="188">
        <f t="shared" si="200"/>
        <v>7442</v>
      </c>
      <c r="U149" s="80">
        <f t="shared" si="200"/>
        <v>0</v>
      </c>
      <c r="V149" s="188">
        <f t="shared" si="200"/>
        <v>7442</v>
      </c>
      <c r="W149" s="82">
        <f t="shared" ref="W149" si="201">IF(Q149=0,0,((V149/Q149)-1)*100)</f>
        <v>-2.3871983210912884</v>
      </c>
    </row>
    <row r="150" spans="1:23" ht="14.25" customHeight="1" thickTop="1" thickBot="1" x14ac:dyDescent="0.25">
      <c r="L150" s="79" t="s">
        <v>63</v>
      </c>
      <c r="M150" s="80">
        <f t="shared" ref="M150:V150" si="202">+M137+M141+M145+M149</f>
        <v>14827</v>
      </c>
      <c r="N150" s="81">
        <f t="shared" si="202"/>
        <v>14315</v>
      </c>
      <c r="O150" s="188">
        <f t="shared" si="202"/>
        <v>29142</v>
      </c>
      <c r="P150" s="80">
        <f t="shared" si="202"/>
        <v>3</v>
      </c>
      <c r="Q150" s="188">
        <f t="shared" si="202"/>
        <v>29145</v>
      </c>
      <c r="R150" s="80">
        <f t="shared" si="202"/>
        <v>15758</v>
      </c>
      <c r="S150" s="81">
        <f t="shared" si="202"/>
        <v>11487</v>
      </c>
      <c r="T150" s="188">
        <f t="shared" si="202"/>
        <v>27245</v>
      </c>
      <c r="U150" s="80">
        <f t="shared" si="202"/>
        <v>0</v>
      </c>
      <c r="V150" s="188">
        <f t="shared" si="202"/>
        <v>27245</v>
      </c>
      <c r="W150" s="82">
        <f>IF(Q150=0,0,((V150/Q150)-1)*100)</f>
        <v>-6.5191284954537636</v>
      </c>
    </row>
    <row r="151" spans="1:23" ht="13.5" customHeight="1" thickTop="1" thickBot="1" x14ac:dyDescent="0.25">
      <c r="L151" s="89" t="s">
        <v>60</v>
      </c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1:23" ht="13.5" customHeight="1" thickTop="1" x14ac:dyDescent="0.2">
      <c r="L152" s="656" t="s">
        <v>54</v>
      </c>
      <c r="M152" s="657"/>
      <c r="N152" s="657"/>
      <c r="O152" s="657"/>
      <c r="P152" s="657"/>
      <c r="Q152" s="657"/>
      <c r="R152" s="657"/>
      <c r="S152" s="657"/>
      <c r="T152" s="657"/>
      <c r="U152" s="657"/>
      <c r="V152" s="657"/>
      <c r="W152" s="658"/>
    </row>
    <row r="153" spans="1:23" ht="13.5" customHeight="1" thickBot="1" x14ac:dyDescent="0.25">
      <c r="L153" s="659" t="s">
        <v>51</v>
      </c>
      <c r="M153" s="660"/>
      <c r="N153" s="660"/>
      <c r="O153" s="660"/>
      <c r="P153" s="660"/>
      <c r="Q153" s="660"/>
      <c r="R153" s="660"/>
      <c r="S153" s="660"/>
      <c r="T153" s="660"/>
      <c r="U153" s="660"/>
      <c r="V153" s="660"/>
      <c r="W153" s="661"/>
    </row>
    <row r="154" spans="1:23" ht="14.25" thickTop="1" thickBot="1" x14ac:dyDescent="0.25">
      <c r="L154" s="226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8" t="s">
        <v>34</v>
      </c>
    </row>
    <row r="155" spans="1:23" ht="14.25" thickTop="1" thickBot="1" x14ac:dyDescent="0.25">
      <c r="L155" s="229"/>
      <c r="M155" s="230" t="s">
        <v>64</v>
      </c>
      <c r="N155" s="230"/>
      <c r="O155" s="230"/>
      <c r="P155" s="230"/>
      <c r="Q155" s="231"/>
      <c r="R155" s="230" t="s">
        <v>65</v>
      </c>
      <c r="S155" s="230"/>
      <c r="T155" s="230"/>
      <c r="U155" s="230"/>
      <c r="V155" s="231"/>
      <c r="W155" s="232" t="s">
        <v>2</v>
      </c>
    </row>
    <row r="156" spans="1:23" ht="13.5" thickTop="1" x14ac:dyDescent="0.2">
      <c r="L156" s="233" t="s">
        <v>3</v>
      </c>
      <c r="M156" s="234"/>
      <c r="N156" s="226"/>
      <c r="O156" s="235"/>
      <c r="P156" s="236"/>
      <c r="Q156" s="235"/>
      <c r="R156" s="234"/>
      <c r="S156" s="226"/>
      <c r="T156" s="235"/>
      <c r="U156" s="236"/>
      <c r="V156" s="235"/>
      <c r="W156" s="237" t="s">
        <v>4</v>
      </c>
    </row>
    <row r="157" spans="1:23" ht="13.5" thickBot="1" x14ac:dyDescent="0.25">
      <c r="L157" s="238"/>
      <c r="M157" s="239" t="s">
        <v>35</v>
      </c>
      <c r="N157" s="240" t="s">
        <v>36</v>
      </c>
      <c r="O157" s="241" t="s">
        <v>37</v>
      </c>
      <c r="P157" s="242" t="s">
        <v>32</v>
      </c>
      <c r="Q157" s="241" t="s">
        <v>7</v>
      </c>
      <c r="R157" s="239" t="s">
        <v>35</v>
      </c>
      <c r="S157" s="240" t="s">
        <v>36</v>
      </c>
      <c r="T157" s="241" t="s">
        <v>37</v>
      </c>
      <c r="U157" s="242" t="s">
        <v>32</v>
      </c>
      <c r="V157" s="241" t="s">
        <v>7</v>
      </c>
      <c r="W157" s="243"/>
    </row>
    <row r="158" spans="1:23" ht="5.25" customHeight="1" thickTop="1" x14ac:dyDescent="0.2">
      <c r="L158" s="233"/>
      <c r="M158" s="244"/>
      <c r="N158" s="245"/>
      <c r="O158" s="246"/>
      <c r="P158" s="247"/>
      <c r="Q158" s="246"/>
      <c r="R158" s="244"/>
      <c r="S158" s="245"/>
      <c r="T158" s="246"/>
      <c r="U158" s="247"/>
      <c r="V158" s="246"/>
      <c r="W158" s="248"/>
    </row>
    <row r="159" spans="1:23" ht="14.25" customHeight="1" x14ac:dyDescent="0.2">
      <c r="L159" s="233" t="s">
        <v>13</v>
      </c>
      <c r="M159" s="249">
        <v>0</v>
      </c>
      <c r="N159" s="250">
        <v>0</v>
      </c>
      <c r="O159" s="251">
        <f>M159+N159</f>
        <v>0</v>
      </c>
      <c r="P159" s="252">
        <v>0</v>
      </c>
      <c r="Q159" s="251">
        <f>O159+P159</f>
        <v>0</v>
      </c>
      <c r="R159" s="249">
        <v>0</v>
      </c>
      <c r="S159" s="250">
        <v>0</v>
      </c>
      <c r="T159" s="251">
        <f>R159+S159</f>
        <v>0</v>
      </c>
      <c r="U159" s="252">
        <v>0</v>
      </c>
      <c r="V159" s="251">
        <f>T159+U159</f>
        <v>0</v>
      </c>
      <c r="W159" s="252">
        <f t="shared" ref="W159:W169" si="203">IF(Q159=0,0,((V159/Q159)-1)*100)</f>
        <v>0</v>
      </c>
    </row>
    <row r="160" spans="1:23" ht="14.25" customHeight="1" x14ac:dyDescent="0.2">
      <c r="L160" s="233" t="s">
        <v>14</v>
      </c>
      <c r="M160" s="249">
        <v>0</v>
      </c>
      <c r="N160" s="250">
        <v>0</v>
      </c>
      <c r="O160" s="251">
        <f>M160+N160</f>
        <v>0</v>
      </c>
      <c r="P160" s="252">
        <v>0</v>
      </c>
      <c r="Q160" s="251">
        <f>O160+P160</f>
        <v>0</v>
      </c>
      <c r="R160" s="249">
        <v>0</v>
      </c>
      <c r="S160" s="250">
        <v>0</v>
      </c>
      <c r="T160" s="251">
        <f>R160+S160</f>
        <v>0</v>
      </c>
      <c r="U160" s="252">
        <v>0</v>
      </c>
      <c r="V160" s="251">
        <f>T160+U160</f>
        <v>0</v>
      </c>
      <c r="W160" s="252">
        <f>IF(Q160=0,0,((V160/Q160)-1)*100)</f>
        <v>0</v>
      </c>
    </row>
    <row r="161" spans="1:23" ht="14.25" customHeight="1" thickBot="1" x14ac:dyDescent="0.25">
      <c r="L161" s="233" t="s">
        <v>15</v>
      </c>
      <c r="M161" s="249">
        <v>0</v>
      </c>
      <c r="N161" s="250">
        <v>0</v>
      </c>
      <c r="O161" s="251">
        <f>M161+N161</f>
        <v>0</v>
      </c>
      <c r="P161" s="252">
        <v>0</v>
      </c>
      <c r="Q161" s="251">
        <f>O161+P161</f>
        <v>0</v>
      </c>
      <c r="R161" s="249">
        <v>0</v>
      </c>
      <c r="S161" s="250">
        <v>0</v>
      </c>
      <c r="T161" s="251">
        <f>R161+S161</f>
        <v>0</v>
      </c>
      <c r="U161" s="252">
        <v>0</v>
      </c>
      <c r="V161" s="251">
        <f>T161+U161</f>
        <v>0</v>
      </c>
      <c r="W161" s="252">
        <f>IF(Q161=0,0,((V161/Q161)-1)*100)</f>
        <v>0</v>
      </c>
    </row>
    <row r="162" spans="1:23" ht="14.25" customHeight="1" thickTop="1" thickBot="1" x14ac:dyDescent="0.25">
      <c r="L162" s="254" t="s">
        <v>61</v>
      </c>
      <c r="M162" s="255">
        <f t="shared" ref="M162:U162" si="204">+M159+M160+M161</f>
        <v>0</v>
      </c>
      <c r="N162" s="256">
        <f t="shared" si="204"/>
        <v>0</v>
      </c>
      <c r="O162" s="257">
        <f t="shared" si="204"/>
        <v>0</v>
      </c>
      <c r="P162" s="255">
        <f t="shared" si="204"/>
        <v>0</v>
      </c>
      <c r="Q162" s="257">
        <f t="shared" si="204"/>
        <v>0</v>
      </c>
      <c r="R162" s="255">
        <f t="shared" si="204"/>
        <v>0</v>
      </c>
      <c r="S162" s="256">
        <f t="shared" si="204"/>
        <v>0</v>
      </c>
      <c r="T162" s="257">
        <f t="shared" si="204"/>
        <v>0</v>
      </c>
      <c r="U162" s="255">
        <f t="shared" si="204"/>
        <v>0</v>
      </c>
      <c r="V162" s="257">
        <f t="shared" ref="V162" si="205">+V159+V160+V161</f>
        <v>0</v>
      </c>
      <c r="W162" s="358">
        <f t="shared" ref="W162" si="206">IF(Q162=0,0,((V162/Q162)-1)*100)</f>
        <v>0</v>
      </c>
    </row>
    <row r="163" spans="1:23" ht="14.25" customHeight="1" thickTop="1" x14ac:dyDescent="0.2">
      <c r="L163" s="233" t="s">
        <v>16</v>
      </c>
      <c r="M163" s="249">
        <v>0</v>
      </c>
      <c r="N163" s="250">
        <v>0</v>
      </c>
      <c r="O163" s="251">
        <f>SUM(M163:N163)</f>
        <v>0</v>
      </c>
      <c r="P163" s="252">
        <v>0</v>
      </c>
      <c r="Q163" s="251">
        <f t="shared" ref="Q163" si="207">O163+P163</f>
        <v>0</v>
      </c>
      <c r="R163" s="249">
        <v>0</v>
      </c>
      <c r="S163" s="250">
        <v>0</v>
      </c>
      <c r="T163" s="251">
        <f>SUM(R163:S163)</f>
        <v>0</v>
      </c>
      <c r="U163" s="252">
        <v>0</v>
      </c>
      <c r="V163" s="251">
        <f t="shared" ref="V163" si="208">T163+U163</f>
        <v>0</v>
      </c>
      <c r="W163" s="252">
        <f t="shared" si="203"/>
        <v>0</v>
      </c>
    </row>
    <row r="164" spans="1:23" ht="14.25" customHeight="1" x14ac:dyDescent="0.2">
      <c r="L164" s="233" t="s">
        <v>17</v>
      </c>
      <c r="M164" s="249">
        <v>0</v>
      </c>
      <c r="N164" s="250">
        <v>0</v>
      </c>
      <c r="O164" s="251">
        <f>SUM(M164:N164)</f>
        <v>0</v>
      </c>
      <c r="P164" s="252">
        <v>0</v>
      </c>
      <c r="Q164" s="251">
        <f>O164+P164</f>
        <v>0</v>
      </c>
      <c r="R164" s="249">
        <v>0</v>
      </c>
      <c r="S164" s="250">
        <v>0</v>
      </c>
      <c r="T164" s="251">
        <f>SUM(R164:S164)</f>
        <v>0</v>
      </c>
      <c r="U164" s="252">
        <v>0</v>
      </c>
      <c r="V164" s="251">
        <f>T164+U164</f>
        <v>0</v>
      </c>
      <c r="W164" s="252">
        <f>IF(Q164=0,0,((V164/Q164)-1)*100)</f>
        <v>0</v>
      </c>
    </row>
    <row r="165" spans="1:23" ht="14.25" customHeight="1" thickBot="1" x14ac:dyDescent="0.25">
      <c r="L165" s="233" t="s">
        <v>18</v>
      </c>
      <c r="M165" s="249">
        <v>0</v>
      </c>
      <c r="N165" s="250">
        <v>0</v>
      </c>
      <c r="O165" s="259">
        <f>SUM(M165:N165)</f>
        <v>0</v>
      </c>
      <c r="P165" s="260">
        <v>0</v>
      </c>
      <c r="Q165" s="259">
        <f>O165+P165</f>
        <v>0</v>
      </c>
      <c r="R165" s="249">
        <v>0</v>
      </c>
      <c r="S165" s="250">
        <v>0</v>
      </c>
      <c r="T165" s="259">
        <f>SUM(R165:S165)</f>
        <v>0</v>
      </c>
      <c r="U165" s="260">
        <v>0</v>
      </c>
      <c r="V165" s="259">
        <f>T165+U165</f>
        <v>0</v>
      </c>
      <c r="W165" s="252">
        <f>IF(Q165=0,0,((V165/Q165)-1)*100)</f>
        <v>0</v>
      </c>
    </row>
    <row r="166" spans="1:23" ht="14.25" customHeight="1" thickTop="1" thickBot="1" x14ac:dyDescent="0.25">
      <c r="L166" s="261" t="s">
        <v>19</v>
      </c>
      <c r="M166" s="262">
        <f t="shared" ref="M166:U166" si="209">+M163+M164+M165</f>
        <v>0</v>
      </c>
      <c r="N166" s="262">
        <f t="shared" si="209"/>
        <v>0</v>
      </c>
      <c r="O166" s="263">
        <f t="shared" si="209"/>
        <v>0</v>
      </c>
      <c r="P166" s="264">
        <f t="shared" si="209"/>
        <v>0</v>
      </c>
      <c r="Q166" s="263">
        <f t="shared" si="209"/>
        <v>0</v>
      </c>
      <c r="R166" s="262">
        <f t="shared" si="209"/>
        <v>0</v>
      </c>
      <c r="S166" s="262">
        <f t="shared" si="209"/>
        <v>0</v>
      </c>
      <c r="T166" s="399">
        <f t="shared" si="209"/>
        <v>0</v>
      </c>
      <c r="U166" s="400">
        <f t="shared" si="209"/>
        <v>0</v>
      </c>
      <c r="V166" s="263">
        <f t="shared" ref="V166" si="210">+V163+V164+V165</f>
        <v>0</v>
      </c>
      <c r="W166" s="359">
        <f>IF(Q166=0,0,((V166/Q166)-1)*100)</f>
        <v>0</v>
      </c>
    </row>
    <row r="167" spans="1:23" ht="14.25" customHeight="1" thickTop="1" x14ac:dyDescent="0.2">
      <c r="A167" s="364"/>
      <c r="K167" s="364"/>
      <c r="L167" s="233" t="s">
        <v>21</v>
      </c>
      <c r="M167" s="249">
        <v>0</v>
      </c>
      <c r="N167" s="250">
        <v>0</v>
      </c>
      <c r="O167" s="259">
        <f>SUM(M167:N167)</f>
        <v>0</v>
      </c>
      <c r="P167" s="266">
        <v>0</v>
      </c>
      <c r="Q167" s="259">
        <f>O167+P167</f>
        <v>0</v>
      </c>
      <c r="R167" s="249">
        <v>0</v>
      </c>
      <c r="S167" s="250">
        <v>0</v>
      </c>
      <c r="T167" s="259">
        <f>SUM(R167:S167)</f>
        <v>0</v>
      </c>
      <c r="U167" s="266">
        <v>0</v>
      </c>
      <c r="V167" s="259">
        <f>T167+U167</f>
        <v>0</v>
      </c>
      <c r="W167" s="252">
        <f>IF(Q167=0,0,((V167/Q167)-1)*100)</f>
        <v>0</v>
      </c>
    </row>
    <row r="168" spans="1:23" ht="14.25" customHeight="1" x14ac:dyDescent="0.2">
      <c r="A168" s="364"/>
      <c r="K168" s="364"/>
      <c r="L168" s="233" t="s">
        <v>22</v>
      </c>
      <c r="M168" s="249">
        <v>0</v>
      </c>
      <c r="N168" s="250">
        <v>0</v>
      </c>
      <c r="O168" s="259">
        <f>SUM(M168:N168)</f>
        <v>0</v>
      </c>
      <c r="P168" s="252">
        <v>0</v>
      </c>
      <c r="Q168" s="259">
        <f>O168+P168</f>
        <v>0</v>
      </c>
      <c r="R168" s="249">
        <v>0</v>
      </c>
      <c r="S168" s="250">
        <v>0</v>
      </c>
      <c r="T168" s="259">
        <f>SUM(R168:S168)</f>
        <v>0</v>
      </c>
      <c r="U168" s="252">
        <v>0</v>
      </c>
      <c r="V168" s="259">
        <f>T168+U168</f>
        <v>0</v>
      </c>
      <c r="W168" s="252">
        <f t="shared" si="203"/>
        <v>0</v>
      </c>
    </row>
    <row r="169" spans="1:23" ht="14.25" customHeight="1" thickBot="1" x14ac:dyDescent="0.25">
      <c r="A169" s="364"/>
      <c r="K169" s="364"/>
      <c r="L169" s="233" t="s">
        <v>23</v>
      </c>
      <c r="M169" s="249">
        <v>0</v>
      </c>
      <c r="N169" s="250">
        <v>0</v>
      </c>
      <c r="O169" s="259">
        <f>SUM(M169:N169)</f>
        <v>0</v>
      </c>
      <c r="P169" s="252">
        <v>0</v>
      </c>
      <c r="Q169" s="259">
        <f>O169+P169</f>
        <v>0</v>
      </c>
      <c r="R169" s="249">
        <v>0</v>
      </c>
      <c r="S169" s="250">
        <v>0</v>
      </c>
      <c r="T169" s="259">
        <f>SUM(R169:S169)</f>
        <v>0</v>
      </c>
      <c r="U169" s="252">
        <v>0</v>
      </c>
      <c r="V169" s="259">
        <f>T169+U169</f>
        <v>0</v>
      </c>
      <c r="W169" s="252">
        <f t="shared" si="203"/>
        <v>0</v>
      </c>
    </row>
    <row r="170" spans="1:23" ht="14.25" customHeight="1" thickTop="1" thickBot="1" x14ac:dyDescent="0.25">
      <c r="L170" s="254" t="s">
        <v>40</v>
      </c>
      <c r="M170" s="255">
        <f t="shared" ref="M170:Q170" si="211">+M167+M168+M169</f>
        <v>0</v>
      </c>
      <c r="N170" s="256">
        <f t="shared" si="211"/>
        <v>0</v>
      </c>
      <c r="O170" s="257">
        <f t="shared" si="211"/>
        <v>0</v>
      </c>
      <c r="P170" s="255">
        <f t="shared" si="211"/>
        <v>0</v>
      </c>
      <c r="Q170" s="257">
        <f t="shared" si="211"/>
        <v>0</v>
      </c>
      <c r="R170" s="255">
        <f t="shared" ref="R170:V170" si="212">+R167+R168+R169</f>
        <v>0</v>
      </c>
      <c r="S170" s="256">
        <f t="shared" si="212"/>
        <v>0</v>
      </c>
      <c r="T170" s="257">
        <f t="shared" si="212"/>
        <v>0</v>
      </c>
      <c r="U170" s="255">
        <f t="shared" si="212"/>
        <v>0</v>
      </c>
      <c r="V170" s="257">
        <f t="shared" si="212"/>
        <v>0</v>
      </c>
      <c r="W170" s="358">
        <f t="shared" ref="W170" si="213">IF(Q170=0,0,((V170/Q170)-1)*100)</f>
        <v>0</v>
      </c>
    </row>
    <row r="171" spans="1:23" ht="14.25" customHeight="1" thickTop="1" x14ac:dyDescent="0.2">
      <c r="L171" s="233" t="s">
        <v>10</v>
      </c>
      <c r="M171" s="249">
        <v>0</v>
      </c>
      <c r="N171" s="250">
        <v>0</v>
      </c>
      <c r="O171" s="251">
        <f>M171+N171</f>
        <v>0</v>
      </c>
      <c r="P171" s="252">
        <v>0</v>
      </c>
      <c r="Q171" s="251">
        <f>O171+P171</f>
        <v>0</v>
      </c>
      <c r="R171" s="249">
        <v>0</v>
      </c>
      <c r="S171" s="250">
        <v>0</v>
      </c>
      <c r="T171" s="251">
        <f>R171+S171</f>
        <v>0</v>
      </c>
      <c r="U171" s="252">
        <v>0</v>
      </c>
      <c r="V171" s="251">
        <f>T171+U171</f>
        <v>0</v>
      </c>
      <c r="W171" s="252">
        <f>IF(Q171=0,0,((V171/Q171)-1)*100)</f>
        <v>0</v>
      </c>
    </row>
    <row r="172" spans="1:23" ht="14.25" customHeight="1" x14ac:dyDescent="0.2">
      <c r="L172" s="233" t="s">
        <v>11</v>
      </c>
      <c r="M172" s="249">
        <v>0</v>
      </c>
      <c r="N172" s="250">
        <v>0</v>
      </c>
      <c r="O172" s="251">
        <f>M172+N172</f>
        <v>0</v>
      </c>
      <c r="P172" s="252">
        <v>0</v>
      </c>
      <c r="Q172" s="251">
        <f>O172+P172</f>
        <v>0</v>
      </c>
      <c r="R172" s="249">
        <v>0</v>
      </c>
      <c r="S172" s="250">
        <v>0</v>
      </c>
      <c r="T172" s="251">
        <f>R172+S172</f>
        <v>0</v>
      </c>
      <c r="U172" s="252">
        <v>0</v>
      </c>
      <c r="V172" s="251">
        <f>T172+U172</f>
        <v>0</v>
      </c>
      <c r="W172" s="252">
        <f>IF(Q172=0,0,((V172/Q172)-1)*100)</f>
        <v>0</v>
      </c>
    </row>
    <row r="173" spans="1:23" ht="14.25" customHeight="1" thickBot="1" x14ac:dyDescent="0.25">
      <c r="L173" s="238" t="s">
        <v>12</v>
      </c>
      <c r="M173" s="249">
        <v>0</v>
      </c>
      <c r="N173" s="250">
        <v>0</v>
      </c>
      <c r="O173" s="251">
        <f>M173+N173</f>
        <v>0</v>
      </c>
      <c r="P173" s="252">
        <v>0</v>
      </c>
      <c r="Q173" s="251">
        <f>O173+P173</f>
        <v>0</v>
      </c>
      <c r="R173" s="249">
        <v>0</v>
      </c>
      <c r="S173" s="250">
        <v>0</v>
      </c>
      <c r="T173" s="251">
        <f>R173+S173</f>
        <v>0</v>
      </c>
      <c r="U173" s="252">
        <v>0</v>
      </c>
      <c r="V173" s="251">
        <f>T173+U173</f>
        <v>0</v>
      </c>
      <c r="W173" s="252">
        <f>IF(Q173=0,0,((V173/Q173)-1)*100)</f>
        <v>0</v>
      </c>
    </row>
    <row r="174" spans="1:23" ht="14.25" customHeight="1" thickTop="1" thickBot="1" x14ac:dyDescent="0.25">
      <c r="L174" s="254" t="s">
        <v>38</v>
      </c>
      <c r="M174" s="255">
        <f t="shared" ref="M174:V174" si="214">+M171+M172+M173</f>
        <v>0</v>
      </c>
      <c r="N174" s="256">
        <f t="shared" si="214"/>
        <v>0</v>
      </c>
      <c r="O174" s="257">
        <f t="shared" si="214"/>
        <v>0</v>
      </c>
      <c r="P174" s="255">
        <f t="shared" si="214"/>
        <v>0</v>
      </c>
      <c r="Q174" s="257">
        <f t="shared" si="214"/>
        <v>0</v>
      </c>
      <c r="R174" s="255">
        <f t="shared" si="214"/>
        <v>0</v>
      </c>
      <c r="S174" s="256">
        <f t="shared" si="214"/>
        <v>0</v>
      </c>
      <c r="T174" s="257">
        <f t="shared" si="214"/>
        <v>0</v>
      </c>
      <c r="U174" s="255">
        <f t="shared" si="214"/>
        <v>0</v>
      </c>
      <c r="V174" s="257">
        <f t="shared" si="214"/>
        <v>0</v>
      </c>
      <c r="W174" s="358">
        <f t="shared" ref="W174" si="215">IF(Q174=0,0,((V174/Q174)-1)*100)</f>
        <v>0</v>
      </c>
    </row>
    <row r="175" spans="1:23" ht="14.25" customHeight="1" thickTop="1" thickBot="1" x14ac:dyDescent="0.25">
      <c r="L175" s="254" t="s">
        <v>63</v>
      </c>
      <c r="M175" s="255">
        <f t="shared" ref="M175:V175" si="216">+M162+M166+M170+M174</f>
        <v>0</v>
      </c>
      <c r="N175" s="256">
        <f t="shared" si="216"/>
        <v>0</v>
      </c>
      <c r="O175" s="257">
        <f t="shared" si="216"/>
        <v>0</v>
      </c>
      <c r="P175" s="255">
        <f t="shared" si="216"/>
        <v>0</v>
      </c>
      <c r="Q175" s="257">
        <f t="shared" si="216"/>
        <v>0</v>
      </c>
      <c r="R175" s="255">
        <f t="shared" si="216"/>
        <v>0</v>
      </c>
      <c r="S175" s="256">
        <f t="shared" si="216"/>
        <v>0</v>
      </c>
      <c r="T175" s="257">
        <f t="shared" si="216"/>
        <v>0</v>
      </c>
      <c r="U175" s="255">
        <f t="shared" si="216"/>
        <v>0</v>
      </c>
      <c r="V175" s="257">
        <f t="shared" si="216"/>
        <v>0</v>
      </c>
      <c r="W175" s="358">
        <f>IF(Q175=0,0,((V175/Q175)-1)*100)</f>
        <v>0</v>
      </c>
    </row>
    <row r="176" spans="1:23" ht="13.5" customHeight="1" thickTop="1" thickBot="1" x14ac:dyDescent="0.25">
      <c r="L176" s="267" t="s">
        <v>60</v>
      </c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</row>
    <row r="177" spans="1:23" ht="13.5" customHeight="1" thickTop="1" x14ac:dyDescent="0.2">
      <c r="L177" s="656" t="s">
        <v>55</v>
      </c>
      <c r="M177" s="657"/>
      <c r="N177" s="657"/>
      <c r="O177" s="657"/>
      <c r="P177" s="657"/>
      <c r="Q177" s="657"/>
      <c r="R177" s="657"/>
      <c r="S177" s="657"/>
      <c r="T177" s="657"/>
      <c r="U177" s="657"/>
      <c r="V177" s="657"/>
      <c r="W177" s="658"/>
    </row>
    <row r="178" spans="1:23" ht="13.5" thickBot="1" x14ac:dyDescent="0.25">
      <c r="L178" s="659" t="s">
        <v>52</v>
      </c>
      <c r="M178" s="660"/>
      <c r="N178" s="660"/>
      <c r="O178" s="660"/>
      <c r="P178" s="660"/>
      <c r="Q178" s="660"/>
      <c r="R178" s="660"/>
      <c r="S178" s="660"/>
      <c r="T178" s="660"/>
      <c r="U178" s="660"/>
      <c r="V178" s="660"/>
      <c r="W178" s="661"/>
    </row>
    <row r="179" spans="1:23" ht="14.25" thickTop="1" thickBot="1" x14ac:dyDescent="0.25">
      <c r="L179" s="226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8" t="s">
        <v>34</v>
      </c>
    </row>
    <row r="180" spans="1:23" ht="14.25" thickTop="1" thickBot="1" x14ac:dyDescent="0.25">
      <c r="L180" s="229"/>
      <c r="M180" s="230" t="s">
        <v>64</v>
      </c>
      <c r="N180" s="230"/>
      <c r="O180" s="230"/>
      <c r="P180" s="230"/>
      <c r="Q180" s="231"/>
      <c r="R180" s="230" t="s">
        <v>65</v>
      </c>
      <c r="S180" s="230"/>
      <c r="T180" s="230"/>
      <c r="U180" s="230"/>
      <c r="V180" s="231"/>
      <c r="W180" s="232" t="s">
        <v>2</v>
      </c>
    </row>
    <row r="181" spans="1:23" ht="13.5" thickTop="1" x14ac:dyDescent="0.2">
      <c r="L181" s="233" t="s">
        <v>3</v>
      </c>
      <c r="M181" s="234"/>
      <c r="N181" s="226"/>
      <c r="O181" s="235"/>
      <c r="P181" s="269"/>
      <c r="Q181" s="235"/>
      <c r="R181" s="234"/>
      <c r="S181" s="226"/>
      <c r="T181" s="235"/>
      <c r="U181" s="269"/>
      <c r="V181" s="235"/>
      <c r="W181" s="237" t="s">
        <v>4</v>
      </c>
    </row>
    <row r="182" spans="1:23" ht="13.5" thickBot="1" x14ac:dyDescent="0.25">
      <c r="L182" s="238"/>
      <c r="M182" s="239" t="s">
        <v>35</v>
      </c>
      <c r="N182" s="240" t="s">
        <v>36</v>
      </c>
      <c r="O182" s="241" t="s">
        <v>37</v>
      </c>
      <c r="P182" s="270" t="s">
        <v>32</v>
      </c>
      <c r="Q182" s="241" t="s">
        <v>7</v>
      </c>
      <c r="R182" s="239" t="s">
        <v>35</v>
      </c>
      <c r="S182" s="240" t="s">
        <v>36</v>
      </c>
      <c r="T182" s="241" t="s">
        <v>37</v>
      </c>
      <c r="U182" s="270" t="s">
        <v>32</v>
      </c>
      <c r="V182" s="241" t="s">
        <v>7</v>
      </c>
      <c r="W182" s="243"/>
    </row>
    <row r="183" spans="1:23" ht="6" customHeight="1" thickTop="1" x14ac:dyDescent="0.2">
      <c r="L183" s="233"/>
      <c r="M183" s="244"/>
      <c r="N183" s="245"/>
      <c r="O183" s="246"/>
      <c r="P183" s="271"/>
      <c r="Q183" s="246"/>
      <c r="R183" s="244"/>
      <c r="S183" s="245"/>
      <c r="T183" s="246"/>
      <c r="U183" s="271"/>
      <c r="V183" s="246"/>
      <c r="W183" s="272"/>
    </row>
    <row r="184" spans="1:23" ht="14.25" customHeight="1" x14ac:dyDescent="0.2">
      <c r="L184" s="233" t="s">
        <v>13</v>
      </c>
      <c r="M184" s="249">
        <v>0</v>
      </c>
      <c r="N184" s="250">
        <v>0</v>
      </c>
      <c r="O184" s="251">
        <f>M184+N184</f>
        <v>0</v>
      </c>
      <c r="P184" s="252">
        <v>0</v>
      </c>
      <c r="Q184" s="251">
        <f>O184+P184</f>
        <v>0</v>
      </c>
      <c r="R184" s="249">
        <v>0</v>
      </c>
      <c r="S184" s="250">
        <v>0</v>
      </c>
      <c r="T184" s="251">
        <f>R184+S184</f>
        <v>0</v>
      </c>
      <c r="U184" s="252">
        <v>0</v>
      </c>
      <c r="V184" s="251">
        <f>T184+U184</f>
        <v>0</v>
      </c>
      <c r="W184" s="299">
        <f t="shared" ref="W184:W194" si="217">IF(Q184=0,0,((V184/Q184)-1)*100)</f>
        <v>0</v>
      </c>
    </row>
    <row r="185" spans="1:23" ht="14.25" customHeight="1" x14ac:dyDescent="0.2">
      <c r="L185" s="233" t="s">
        <v>14</v>
      </c>
      <c r="M185" s="249">
        <v>0</v>
      </c>
      <c r="N185" s="250">
        <v>0</v>
      </c>
      <c r="O185" s="251">
        <f>M185+N185</f>
        <v>0</v>
      </c>
      <c r="P185" s="252">
        <v>0</v>
      </c>
      <c r="Q185" s="251">
        <f>O185+P185</f>
        <v>0</v>
      </c>
      <c r="R185" s="249">
        <v>0</v>
      </c>
      <c r="S185" s="250">
        <v>0</v>
      </c>
      <c r="T185" s="251">
        <f>R185+S185</f>
        <v>0</v>
      </c>
      <c r="U185" s="252">
        <v>0</v>
      </c>
      <c r="V185" s="251">
        <f>T185+U185</f>
        <v>0</v>
      </c>
      <c r="W185" s="299">
        <f>IF(Q185=0,0,((V185/Q185)-1)*100)</f>
        <v>0</v>
      </c>
    </row>
    <row r="186" spans="1:23" ht="14.25" customHeight="1" thickBot="1" x14ac:dyDescent="0.25">
      <c r="L186" s="233" t="s">
        <v>15</v>
      </c>
      <c r="M186" s="249">
        <v>0</v>
      </c>
      <c r="N186" s="250">
        <v>0</v>
      </c>
      <c r="O186" s="251">
        <f>M186+N186</f>
        <v>0</v>
      </c>
      <c r="P186" s="252">
        <v>0</v>
      </c>
      <c r="Q186" s="251">
        <f>O186+P186</f>
        <v>0</v>
      </c>
      <c r="R186" s="249">
        <v>0</v>
      </c>
      <c r="S186" s="250">
        <v>0</v>
      </c>
      <c r="T186" s="251">
        <f>R186+S186</f>
        <v>0</v>
      </c>
      <c r="U186" s="252">
        <v>0</v>
      </c>
      <c r="V186" s="251">
        <f>T186+U186</f>
        <v>0</v>
      </c>
      <c r="W186" s="299">
        <f>IF(Q186=0,0,((V186/Q186)-1)*100)</f>
        <v>0</v>
      </c>
    </row>
    <row r="187" spans="1:23" ht="14.25" customHeight="1" thickTop="1" thickBot="1" x14ac:dyDescent="0.25">
      <c r="L187" s="254" t="s">
        <v>61</v>
      </c>
      <c r="M187" s="255">
        <f t="shared" ref="M187:U187" si="218">+M184+M185+M186</f>
        <v>0</v>
      </c>
      <c r="N187" s="256">
        <f t="shared" si="218"/>
        <v>0</v>
      </c>
      <c r="O187" s="257">
        <f t="shared" si="218"/>
        <v>0</v>
      </c>
      <c r="P187" s="255">
        <f t="shared" si="218"/>
        <v>0</v>
      </c>
      <c r="Q187" s="257">
        <f t="shared" si="218"/>
        <v>0</v>
      </c>
      <c r="R187" s="255">
        <f t="shared" si="218"/>
        <v>0</v>
      </c>
      <c r="S187" s="256">
        <f t="shared" si="218"/>
        <v>0</v>
      </c>
      <c r="T187" s="257">
        <f t="shared" si="218"/>
        <v>0</v>
      </c>
      <c r="U187" s="255">
        <f t="shared" si="218"/>
        <v>0</v>
      </c>
      <c r="V187" s="257">
        <f t="shared" ref="V187" si="219">+V184+V185+V186</f>
        <v>0</v>
      </c>
      <c r="W187" s="358">
        <f t="shared" ref="W187" si="220">IF(Q187=0,0,((V187/Q187)-1)*100)</f>
        <v>0</v>
      </c>
    </row>
    <row r="188" spans="1:23" ht="14.25" customHeight="1" thickTop="1" x14ac:dyDescent="0.2">
      <c r="L188" s="233" t="s">
        <v>16</v>
      </c>
      <c r="M188" s="249">
        <v>0</v>
      </c>
      <c r="N188" s="250">
        <v>0</v>
      </c>
      <c r="O188" s="251">
        <f>SUM(M188:N188)</f>
        <v>0</v>
      </c>
      <c r="P188" s="252">
        <v>0</v>
      </c>
      <c r="Q188" s="251">
        <f>O188+P188</f>
        <v>0</v>
      </c>
      <c r="R188" s="249">
        <v>0</v>
      </c>
      <c r="S188" s="250">
        <v>0</v>
      </c>
      <c r="T188" s="251">
        <f>SUM(R188:S188)</f>
        <v>0</v>
      </c>
      <c r="U188" s="252">
        <v>0</v>
      </c>
      <c r="V188" s="251">
        <f>T188+U188</f>
        <v>0</v>
      </c>
      <c r="W188" s="299">
        <f t="shared" si="217"/>
        <v>0</v>
      </c>
    </row>
    <row r="189" spans="1:23" ht="14.25" customHeight="1" x14ac:dyDescent="0.2">
      <c r="L189" s="233" t="s">
        <v>17</v>
      </c>
      <c r="M189" s="249">
        <v>0</v>
      </c>
      <c r="N189" s="250">
        <v>0</v>
      </c>
      <c r="O189" s="251">
        <f>SUM(M189:N189)</f>
        <v>0</v>
      </c>
      <c r="P189" s="252">
        <v>0</v>
      </c>
      <c r="Q189" s="251">
        <f>O189+P189</f>
        <v>0</v>
      </c>
      <c r="R189" s="249">
        <v>0</v>
      </c>
      <c r="S189" s="250">
        <v>0</v>
      </c>
      <c r="T189" s="251">
        <f>SUM(R189:S189)</f>
        <v>0</v>
      </c>
      <c r="U189" s="252">
        <v>0</v>
      </c>
      <c r="V189" s="251">
        <f>T189+U189</f>
        <v>0</v>
      </c>
      <c r="W189" s="299">
        <f>IF(Q189=0,0,((V189/Q189)-1)*100)</f>
        <v>0</v>
      </c>
    </row>
    <row r="190" spans="1:23" ht="14.25" customHeight="1" thickBot="1" x14ac:dyDescent="0.25">
      <c r="L190" s="233" t="s">
        <v>18</v>
      </c>
      <c r="M190" s="249">
        <v>0</v>
      </c>
      <c r="N190" s="250">
        <v>0</v>
      </c>
      <c r="O190" s="259">
        <f>SUM(M190:N190)</f>
        <v>0</v>
      </c>
      <c r="P190" s="260">
        <v>0</v>
      </c>
      <c r="Q190" s="251">
        <f>O190+P190</f>
        <v>0</v>
      </c>
      <c r="R190" s="249">
        <v>0</v>
      </c>
      <c r="S190" s="250">
        <v>0</v>
      </c>
      <c r="T190" s="259">
        <f>SUM(R190:S190)</f>
        <v>0</v>
      </c>
      <c r="U190" s="260">
        <v>0</v>
      </c>
      <c r="V190" s="251">
        <f>T190+U190</f>
        <v>0</v>
      </c>
      <c r="W190" s="299">
        <f>IF(Q190=0,0,((V190/Q190)-1)*100)</f>
        <v>0</v>
      </c>
    </row>
    <row r="191" spans="1:23" ht="14.25" customHeight="1" thickTop="1" thickBot="1" x14ac:dyDescent="0.25">
      <c r="L191" s="261" t="s">
        <v>19</v>
      </c>
      <c r="M191" s="262">
        <f t="shared" ref="M191:U191" si="221">+M188+M189+M190</f>
        <v>0</v>
      </c>
      <c r="N191" s="262">
        <f t="shared" si="221"/>
        <v>0</v>
      </c>
      <c r="O191" s="263">
        <f t="shared" si="221"/>
        <v>0</v>
      </c>
      <c r="P191" s="264">
        <f t="shared" si="221"/>
        <v>0</v>
      </c>
      <c r="Q191" s="263">
        <f t="shared" si="221"/>
        <v>0</v>
      </c>
      <c r="R191" s="262">
        <f t="shared" si="221"/>
        <v>0</v>
      </c>
      <c r="S191" s="262">
        <f t="shared" si="221"/>
        <v>0</v>
      </c>
      <c r="T191" s="399">
        <f t="shared" si="221"/>
        <v>0</v>
      </c>
      <c r="U191" s="400">
        <f t="shared" si="221"/>
        <v>0</v>
      </c>
      <c r="V191" s="263">
        <f t="shared" ref="V191" si="222">+V188+V189+V190</f>
        <v>0</v>
      </c>
      <c r="W191" s="359">
        <f>IF(Q191=0,0,((V191/Q191)-1)*100)</f>
        <v>0</v>
      </c>
    </row>
    <row r="192" spans="1:23" ht="14.25" customHeight="1" thickTop="1" x14ac:dyDescent="0.2">
      <c r="A192" s="364"/>
      <c r="K192" s="364"/>
      <c r="L192" s="233" t="s">
        <v>21</v>
      </c>
      <c r="M192" s="249">
        <v>0</v>
      </c>
      <c r="N192" s="250">
        <v>0</v>
      </c>
      <c r="O192" s="259">
        <f>SUM(M192:N192)</f>
        <v>0</v>
      </c>
      <c r="P192" s="266">
        <v>0</v>
      </c>
      <c r="Q192" s="251">
        <f>O192+P192</f>
        <v>0</v>
      </c>
      <c r="R192" s="249">
        <v>0</v>
      </c>
      <c r="S192" s="250">
        <v>0</v>
      </c>
      <c r="T192" s="259">
        <f>SUM(R192:S192)</f>
        <v>0</v>
      </c>
      <c r="U192" s="266">
        <v>0</v>
      </c>
      <c r="V192" s="251">
        <f>T192+U192</f>
        <v>0</v>
      </c>
      <c r="W192" s="299">
        <f>IF(Q192=0,0,((V192/Q192)-1)*100)</f>
        <v>0</v>
      </c>
    </row>
    <row r="193" spans="1:23" ht="14.25" customHeight="1" x14ac:dyDescent="0.2">
      <c r="A193" s="364"/>
      <c r="K193" s="364"/>
      <c r="L193" s="233" t="s">
        <v>22</v>
      </c>
      <c r="M193" s="249">
        <v>0</v>
      </c>
      <c r="N193" s="250">
        <v>0</v>
      </c>
      <c r="O193" s="259">
        <f>SUM(M193:N193)</f>
        <v>0</v>
      </c>
      <c r="P193" s="252">
        <v>0</v>
      </c>
      <c r="Q193" s="251">
        <f>O193+P193</f>
        <v>0</v>
      </c>
      <c r="R193" s="249">
        <v>0</v>
      </c>
      <c r="S193" s="250">
        <v>0</v>
      </c>
      <c r="T193" s="259">
        <f>SUM(R193:S193)</f>
        <v>0</v>
      </c>
      <c r="U193" s="252">
        <v>0</v>
      </c>
      <c r="V193" s="251">
        <f>T193+U193</f>
        <v>0</v>
      </c>
      <c r="W193" s="299">
        <f t="shared" si="217"/>
        <v>0</v>
      </c>
    </row>
    <row r="194" spans="1:23" ht="14.25" customHeight="1" thickBot="1" x14ac:dyDescent="0.25">
      <c r="A194" s="364"/>
      <c r="K194" s="364"/>
      <c r="L194" s="233" t="s">
        <v>23</v>
      </c>
      <c r="M194" s="249">
        <v>0</v>
      </c>
      <c r="N194" s="250">
        <v>0</v>
      </c>
      <c r="O194" s="259">
        <f>SUM(M194:N194)</f>
        <v>0</v>
      </c>
      <c r="P194" s="252">
        <v>0</v>
      </c>
      <c r="Q194" s="251">
        <f>O194+P194</f>
        <v>0</v>
      </c>
      <c r="R194" s="249">
        <v>0</v>
      </c>
      <c r="S194" s="250">
        <v>0</v>
      </c>
      <c r="T194" s="259">
        <f>SUM(R194:S194)</f>
        <v>0</v>
      </c>
      <c r="U194" s="252">
        <v>0</v>
      </c>
      <c r="V194" s="251">
        <f>T194+U194</f>
        <v>0</v>
      </c>
      <c r="W194" s="299">
        <f t="shared" si="217"/>
        <v>0</v>
      </c>
    </row>
    <row r="195" spans="1:23" ht="14.25" customHeight="1" thickTop="1" thickBot="1" x14ac:dyDescent="0.25">
      <c r="A195" s="364"/>
      <c r="K195" s="364"/>
      <c r="L195" s="254" t="s">
        <v>40</v>
      </c>
      <c r="M195" s="255">
        <f t="shared" ref="M195:Q195" si="223">+M192+M193+M194</f>
        <v>0</v>
      </c>
      <c r="N195" s="256">
        <f t="shared" si="223"/>
        <v>0</v>
      </c>
      <c r="O195" s="257">
        <f t="shared" si="223"/>
        <v>0</v>
      </c>
      <c r="P195" s="255">
        <f t="shared" si="223"/>
        <v>0</v>
      </c>
      <c r="Q195" s="276">
        <f t="shared" si="223"/>
        <v>0</v>
      </c>
      <c r="R195" s="255">
        <f t="shared" ref="R195:V195" si="224">+R192+R193+R194</f>
        <v>0</v>
      </c>
      <c r="S195" s="256">
        <f t="shared" si="224"/>
        <v>0</v>
      </c>
      <c r="T195" s="257">
        <f t="shared" si="224"/>
        <v>0</v>
      </c>
      <c r="U195" s="255">
        <f t="shared" si="224"/>
        <v>0</v>
      </c>
      <c r="V195" s="276">
        <f t="shared" si="224"/>
        <v>0</v>
      </c>
      <c r="W195" s="360">
        <f t="shared" ref="W195" si="225">IF(Q195=0,0,((V195/Q195)-1)*100)</f>
        <v>0</v>
      </c>
    </row>
    <row r="196" spans="1:23" ht="14.25" customHeight="1" thickTop="1" x14ac:dyDescent="0.2">
      <c r="L196" s="233" t="s">
        <v>10</v>
      </c>
      <c r="M196" s="249">
        <v>0</v>
      </c>
      <c r="N196" s="250">
        <v>0</v>
      </c>
      <c r="O196" s="251">
        <f>+M196+N196</f>
        <v>0</v>
      </c>
      <c r="P196" s="252">
        <v>0</v>
      </c>
      <c r="Q196" s="251">
        <f>O196+P196</f>
        <v>0</v>
      </c>
      <c r="R196" s="249">
        <v>0</v>
      </c>
      <c r="S196" s="250">
        <v>0</v>
      </c>
      <c r="T196" s="251">
        <f>+R196+S196</f>
        <v>0</v>
      </c>
      <c r="U196" s="252">
        <v>0</v>
      </c>
      <c r="V196" s="251">
        <f>T196+U196</f>
        <v>0</v>
      </c>
      <c r="W196" s="299">
        <f>IF(Q196=0,0,((V196/Q196)-1)*100)</f>
        <v>0</v>
      </c>
    </row>
    <row r="197" spans="1:23" ht="14.25" customHeight="1" x14ac:dyDescent="0.2">
      <c r="L197" s="233" t="s">
        <v>11</v>
      </c>
      <c r="M197" s="249">
        <v>0</v>
      </c>
      <c r="N197" s="250">
        <v>0</v>
      </c>
      <c r="O197" s="251">
        <f>+M197+N197</f>
        <v>0</v>
      </c>
      <c r="P197" s="252">
        <v>0</v>
      </c>
      <c r="Q197" s="251">
        <f>O197+P197</f>
        <v>0</v>
      </c>
      <c r="R197" s="249">
        <v>0</v>
      </c>
      <c r="S197" s="250">
        <v>0</v>
      </c>
      <c r="T197" s="251">
        <f>+R197+S197</f>
        <v>0</v>
      </c>
      <c r="U197" s="252">
        <v>0</v>
      </c>
      <c r="V197" s="251">
        <f>T197+U197</f>
        <v>0</v>
      </c>
      <c r="W197" s="299">
        <f>IF(Q197=0,0,((V197/Q197)-1)*100)</f>
        <v>0</v>
      </c>
    </row>
    <row r="198" spans="1:23" ht="14.25" customHeight="1" thickBot="1" x14ac:dyDescent="0.25">
      <c r="L198" s="238" t="s">
        <v>12</v>
      </c>
      <c r="M198" s="249">
        <v>0</v>
      </c>
      <c r="N198" s="250">
        <v>0</v>
      </c>
      <c r="O198" s="251">
        <f t="shared" ref="O198" si="226">+M198+N198</f>
        <v>0</v>
      </c>
      <c r="P198" s="252">
        <v>0</v>
      </c>
      <c r="Q198" s="251">
        <f>O198+P198</f>
        <v>0</v>
      </c>
      <c r="R198" s="249">
        <v>0</v>
      </c>
      <c r="S198" s="250">
        <v>0</v>
      </c>
      <c r="T198" s="251">
        <f t="shared" ref="T198" si="227">+R198+S198</f>
        <v>0</v>
      </c>
      <c r="U198" s="252">
        <v>0</v>
      </c>
      <c r="V198" s="251">
        <f>T198+U198</f>
        <v>0</v>
      </c>
      <c r="W198" s="299">
        <f>IF(Q198=0,0,((V198/Q198)-1)*100)</f>
        <v>0</v>
      </c>
    </row>
    <row r="199" spans="1:23" ht="14.25" customHeight="1" thickTop="1" thickBot="1" x14ac:dyDescent="0.25">
      <c r="L199" s="254" t="s">
        <v>38</v>
      </c>
      <c r="M199" s="255">
        <f t="shared" ref="M199:V199" si="228">+M196+M197+M198</f>
        <v>0</v>
      </c>
      <c r="N199" s="256">
        <f t="shared" si="228"/>
        <v>0</v>
      </c>
      <c r="O199" s="257">
        <f t="shared" si="228"/>
        <v>0</v>
      </c>
      <c r="P199" s="255">
        <f t="shared" si="228"/>
        <v>0</v>
      </c>
      <c r="Q199" s="257">
        <f t="shared" si="228"/>
        <v>0</v>
      </c>
      <c r="R199" s="255">
        <f t="shared" si="228"/>
        <v>0</v>
      </c>
      <c r="S199" s="256">
        <f t="shared" si="228"/>
        <v>0</v>
      </c>
      <c r="T199" s="257">
        <f t="shared" si="228"/>
        <v>0</v>
      </c>
      <c r="U199" s="255">
        <f t="shared" si="228"/>
        <v>0</v>
      </c>
      <c r="V199" s="257">
        <f t="shared" si="228"/>
        <v>0</v>
      </c>
      <c r="W199" s="358">
        <f t="shared" ref="W199" si="229">IF(Q199=0,0,((V199/Q199)-1)*100)</f>
        <v>0</v>
      </c>
    </row>
    <row r="200" spans="1:23" ht="14.25" customHeight="1" thickTop="1" thickBot="1" x14ac:dyDescent="0.25">
      <c r="L200" s="254" t="s">
        <v>63</v>
      </c>
      <c r="M200" s="255">
        <f t="shared" ref="M200:V200" si="230">+M187+M191+M195+M199</f>
        <v>0</v>
      </c>
      <c r="N200" s="256">
        <f t="shared" si="230"/>
        <v>0</v>
      </c>
      <c r="O200" s="257">
        <f t="shared" si="230"/>
        <v>0</v>
      </c>
      <c r="P200" s="255">
        <f t="shared" si="230"/>
        <v>0</v>
      </c>
      <c r="Q200" s="257">
        <f t="shared" si="230"/>
        <v>0</v>
      </c>
      <c r="R200" s="255">
        <f t="shared" si="230"/>
        <v>0</v>
      </c>
      <c r="S200" s="256">
        <f t="shared" si="230"/>
        <v>0</v>
      </c>
      <c r="T200" s="257">
        <f t="shared" si="230"/>
        <v>0</v>
      </c>
      <c r="U200" s="255">
        <f t="shared" si="230"/>
        <v>0</v>
      </c>
      <c r="V200" s="257">
        <f t="shared" si="230"/>
        <v>0</v>
      </c>
      <c r="W200" s="358">
        <f>IF(Q200=0,0,((V200/Q200)-1)*100)</f>
        <v>0</v>
      </c>
    </row>
    <row r="201" spans="1:23" ht="13.5" customHeight="1" thickTop="1" thickBot="1" x14ac:dyDescent="0.25">
      <c r="L201" s="267" t="s">
        <v>60</v>
      </c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  <c r="W201" s="227"/>
    </row>
    <row r="202" spans="1:23" ht="13.5" thickTop="1" x14ac:dyDescent="0.2">
      <c r="L202" s="624" t="s">
        <v>56</v>
      </c>
      <c r="M202" s="625"/>
      <c r="N202" s="625"/>
      <c r="O202" s="625"/>
      <c r="P202" s="625"/>
      <c r="Q202" s="625"/>
      <c r="R202" s="625"/>
      <c r="S202" s="625"/>
      <c r="T202" s="625"/>
      <c r="U202" s="625"/>
      <c r="V202" s="625"/>
      <c r="W202" s="626"/>
    </row>
    <row r="203" spans="1:23" ht="13.5" thickBot="1" x14ac:dyDescent="0.25">
      <c r="L203" s="627" t="s">
        <v>53</v>
      </c>
      <c r="M203" s="628"/>
      <c r="N203" s="628"/>
      <c r="O203" s="628"/>
      <c r="P203" s="628"/>
      <c r="Q203" s="628"/>
      <c r="R203" s="628"/>
      <c r="S203" s="628"/>
      <c r="T203" s="628"/>
      <c r="U203" s="628"/>
      <c r="V203" s="628"/>
      <c r="W203" s="629"/>
    </row>
    <row r="204" spans="1:23" ht="14.25" thickTop="1" thickBot="1" x14ac:dyDescent="0.25">
      <c r="L204" s="226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8" t="s">
        <v>34</v>
      </c>
    </row>
    <row r="205" spans="1:23" ht="12.75" customHeight="1" thickTop="1" thickBot="1" x14ac:dyDescent="0.25">
      <c r="L205" s="229"/>
      <c r="M205" s="230" t="s">
        <v>64</v>
      </c>
      <c r="N205" s="230"/>
      <c r="O205" s="230"/>
      <c r="P205" s="230"/>
      <c r="Q205" s="231"/>
      <c r="R205" s="230" t="s">
        <v>65</v>
      </c>
      <c r="S205" s="230"/>
      <c r="T205" s="230"/>
      <c r="U205" s="230"/>
      <c r="V205" s="231"/>
      <c r="W205" s="232" t="s">
        <v>2</v>
      </c>
    </row>
    <row r="206" spans="1:23" ht="13.5" thickTop="1" x14ac:dyDescent="0.2">
      <c r="L206" s="233" t="s">
        <v>3</v>
      </c>
      <c r="M206" s="234"/>
      <c r="N206" s="226"/>
      <c r="O206" s="235"/>
      <c r="P206" s="269"/>
      <c r="Q206" s="235"/>
      <c r="R206" s="234"/>
      <c r="S206" s="226"/>
      <c r="T206" s="235"/>
      <c r="U206" s="269"/>
      <c r="V206" s="235"/>
      <c r="W206" s="237" t="s">
        <v>4</v>
      </c>
    </row>
    <row r="207" spans="1:23" ht="13.5" thickBot="1" x14ac:dyDescent="0.25">
      <c r="L207" s="238"/>
      <c r="M207" s="239" t="s">
        <v>35</v>
      </c>
      <c r="N207" s="240" t="s">
        <v>36</v>
      </c>
      <c r="O207" s="241" t="s">
        <v>37</v>
      </c>
      <c r="P207" s="270" t="s">
        <v>32</v>
      </c>
      <c r="Q207" s="241" t="s">
        <v>7</v>
      </c>
      <c r="R207" s="239" t="s">
        <v>35</v>
      </c>
      <c r="S207" s="240" t="s">
        <v>36</v>
      </c>
      <c r="T207" s="241" t="s">
        <v>37</v>
      </c>
      <c r="U207" s="270" t="s">
        <v>32</v>
      </c>
      <c r="V207" s="241" t="s">
        <v>7</v>
      </c>
      <c r="W207" s="243"/>
    </row>
    <row r="208" spans="1:23" ht="4.5" customHeight="1" thickTop="1" x14ac:dyDescent="0.2">
      <c r="L208" s="233"/>
      <c r="M208" s="244"/>
      <c r="N208" s="245"/>
      <c r="O208" s="246"/>
      <c r="P208" s="271"/>
      <c r="Q208" s="246"/>
      <c r="R208" s="244"/>
      <c r="S208" s="245"/>
      <c r="T208" s="246"/>
      <c r="U208" s="271"/>
      <c r="V208" s="246"/>
      <c r="W208" s="272"/>
    </row>
    <row r="209" spans="1:23" ht="14.25" customHeight="1" x14ac:dyDescent="0.2">
      <c r="L209" s="233" t="s">
        <v>13</v>
      </c>
      <c r="M209" s="249">
        <f t="shared" ref="M209:N211" si="231">+M159+M184</f>
        <v>0</v>
      </c>
      <c r="N209" s="250">
        <f t="shared" si="231"/>
        <v>0</v>
      </c>
      <c r="O209" s="251">
        <f t="shared" ref="O209:O210" si="232">M209+N209</f>
        <v>0</v>
      </c>
      <c r="P209" s="273">
        <f>+P159+P184</f>
        <v>0</v>
      </c>
      <c r="Q209" s="251">
        <f>O209+P209</f>
        <v>0</v>
      </c>
      <c r="R209" s="249">
        <f t="shared" ref="R209:S211" si="233">+R159+R184</f>
        <v>0</v>
      </c>
      <c r="S209" s="250">
        <f t="shared" si="233"/>
        <v>0</v>
      </c>
      <c r="T209" s="251">
        <f t="shared" ref="T209:T210" si="234">R209+S209</f>
        <v>0</v>
      </c>
      <c r="U209" s="273">
        <f>+U159+U184</f>
        <v>0</v>
      </c>
      <c r="V209" s="251">
        <f>T209+U209</f>
        <v>0</v>
      </c>
      <c r="W209" s="299">
        <f>IF(Q209=0,0,((V209/Q209)-1)*100)</f>
        <v>0</v>
      </c>
    </row>
    <row r="210" spans="1:23" ht="14.25" customHeight="1" x14ac:dyDescent="0.2">
      <c r="L210" s="233" t="s">
        <v>14</v>
      </c>
      <c r="M210" s="249">
        <f t="shared" si="231"/>
        <v>0</v>
      </c>
      <c r="N210" s="250">
        <f t="shared" si="231"/>
        <v>0</v>
      </c>
      <c r="O210" s="251">
        <f t="shared" si="232"/>
        <v>0</v>
      </c>
      <c r="P210" s="273">
        <f>+P160+P185</f>
        <v>0</v>
      </c>
      <c r="Q210" s="251">
        <f>O210+P210</f>
        <v>0</v>
      </c>
      <c r="R210" s="249">
        <f t="shared" si="233"/>
        <v>0</v>
      </c>
      <c r="S210" s="250">
        <f t="shared" si="233"/>
        <v>0</v>
      </c>
      <c r="T210" s="251">
        <f t="shared" si="234"/>
        <v>0</v>
      </c>
      <c r="U210" s="273">
        <f>+U160+U185</f>
        <v>0</v>
      </c>
      <c r="V210" s="251">
        <f>T210+U210</f>
        <v>0</v>
      </c>
      <c r="W210" s="299">
        <f t="shared" ref="W210:W220" si="235">IF(Q210=0,0,((V210/Q210)-1)*100)</f>
        <v>0</v>
      </c>
    </row>
    <row r="211" spans="1:23" ht="14.25" customHeight="1" thickBot="1" x14ac:dyDescent="0.25">
      <c r="L211" s="233" t="s">
        <v>15</v>
      </c>
      <c r="M211" s="249">
        <f t="shared" si="231"/>
        <v>0</v>
      </c>
      <c r="N211" s="250">
        <f t="shared" si="231"/>
        <v>0</v>
      </c>
      <c r="O211" s="251">
        <f>M211+N211</f>
        <v>0</v>
      </c>
      <c r="P211" s="273">
        <f>+P161+P186</f>
        <v>0</v>
      </c>
      <c r="Q211" s="251">
        <f>O211+P211</f>
        <v>0</v>
      </c>
      <c r="R211" s="249">
        <f t="shared" si="233"/>
        <v>0</v>
      </c>
      <c r="S211" s="250">
        <f t="shared" si="233"/>
        <v>0</v>
      </c>
      <c r="T211" s="251">
        <f>R211+S211</f>
        <v>0</v>
      </c>
      <c r="U211" s="273">
        <f>+U161+U186</f>
        <v>0</v>
      </c>
      <c r="V211" s="251">
        <f>T211+U211</f>
        <v>0</v>
      </c>
      <c r="W211" s="299">
        <f>IF(Q211=0,0,((V211/Q211)-1)*100)</f>
        <v>0</v>
      </c>
    </row>
    <row r="212" spans="1:23" ht="14.25" customHeight="1" thickTop="1" thickBot="1" x14ac:dyDescent="0.25">
      <c r="L212" s="254" t="s">
        <v>61</v>
      </c>
      <c r="M212" s="255">
        <f t="shared" ref="M212:Q212" si="236">+M209+M210+M211</f>
        <v>0</v>
      </c>
      <c r="N212" s="256">
        <f t="shared" si="236"/>
        <v>0</v>
      </c>
      <c r="O212" s="257">
        <f t="shared" si="236"/>
        <v>0</v>
      </c>
      <c r="P212" s="255">
        <f t="shared" si="236"/>
        <v>0</v>
      </c>
      <c r="Q212" s="257">
        <f t="shared" si="236"/>
        <v>0</v>
      </c>
      <c r="R212" s="255">
        <f t="shared" ref="R212" si="237">+R209+R210+R211</f>
        <v>0</v>
      </c>
      <c r="S212" s="256">
        <f t="shared" ref="S212" si="238">+S209+S210+S211</f>
        <v>0</v>
      </c>
      <c r="T212" s="257">
        <f t="shared" ref="T212" si="239">+T209+T210+T211</f>
        <v>0</v>
      </c>
      <c r="U212" s="255">
        <f t="shared" ref="U212" si="240">+U209+U210+U211</f>
        <v>0</v>
      </c>
      <c r="V212" s="257">
        <f t="shared" ref="V212" si="241">+V209+V210+V211</f>
        <v>0</v>
      </c>
      <c r="W212" s="358">
        <f t="shared" si="235"/>
        <v>0</v>
      </c>
    </row>
    <row r="213" spans="1:23" ht="14.25" customHeight="1" thickTop="1" x14ac:dyDescent="0.2">
      <c r="L213" s="233" t="s">
        <v>16</v>
      </c>
      <c r="M213" s="249">
        <f t="shared" ref="M213:N215" si="242">+M163+M188</f>
        <v>0</v>
      </c>
      <c r="N213" s="250">
        <f t="shared" si="242"/>
        <v>0</v>
      </c>
      <c r="O213" s="251">
        <f t="shared" ref="O213" si="243">M213+N213</f>
        <v>0</v>
      </c>
      <c r="P213" s="273">
        <f>+P163+P188</f>
        <v>0</v>
      </c>
      <c r="Q213" s="251">
        <f>O213+P213</f>
        <v>0</v>
      </c>
      <c r="R213" s="249">
        <f t="shared" ref="R213:S215" si="244">+R163+R188</f>
        <v>0</v>
      </c>
      <c r="S213" s="250">
        <f t="shared" si="244"/>
        <v>0</v>
      </c>
      <c r="T213" s="251">
        <f t="shared" ref="T213:T215" si="245">R213+S213</f>
        <v>0</v>
      </c>
      <c r="U213" s="273">
        <f>+U163+U188</f>
        <v>0</v>
      </c>
      <c r="V213" s="251">
        <f>T213+U213</f>
        <v>0</v>
      </c>
      <c r="W213" s="299">
        <f t="shared" si="235"/>
        <v>0</v>
      </c>
    </row>
    <row r="214" spans="1:23" ht="14.25" customHeight="1" x14ac:dyDescent="0.2">
      <c r="L214" s="233" t="s">
        <v>17</v>
      </c>
      <c r="M214" s="249">
        <f t="shared" si="242"/>
        <v>0</v>
      </c>
      <c r="N214" s="250">
        <f t="shared" si="242"/>
        <v>0</v>
      </c>
      <c r="O214" s="251">
        <f>M214+N214</f>
        <v>0</v>
      </c>
      <c r="P214" s="273">
        <f>+P164+P189</f>
        <v>0</v>
      </c>
      <c r="Q214" s="251">
        <f>O214+P214</f>
        <v>0</v>
      </c>
      <c r="R214" s="249">
        <f t="shared" si="244"/>
        <v>0</v>
      </c>
      <c r="S214" s="250">
        <f t="shared" si="244"/>
        <v>0</v>
      </c>
      <c r="T214" s="251">
        <f>R214+S214</f>
        <v>0</v>
      </c>
      <c r="U214" s="273">
        <f>+U164+U189</f>
        <v>0</v>
      </c>
      <c r="V214" s="251">
        <f>T214+U214</f>
        <v>0</v>
      </c>
      <c r="W214" s="299">
        <f>IF(Q214=0,0,((V214/Q214)-1)*100)</f>
        <v>0</v>
      </c>
    </row>
    <row r="215" spans="1:23" ht="14.25" customHeight="1" thickBot="1" x14ac:dyDescent="0.25">
      <c r="L215" s="233" t="s">
        <v>18</v>
      </c>
      <c r="M215" s="249">
        <f t="shared" si="242"/>
        <v>0</v>
      </c>
      <c r="N215" s="250">
        <f t="shared" si="242"/>
        <v>0</v>
      </c>
      <c r="O215" s="259">
        <f t="shared" ref="O215" si="246">M215+N215</f>
        <v>0</v>
      </c>
      <c r="P215" s="278">
        <f>+P165+P190</f>
        <v>0</v>
      </c>
      <c r="Q215" s="251">
        <f>O215+P215</f>
        <v>0</v>
      </c>
      <c r="R215" s="249">
        <f t="shared" si="244"/>
        <v>0</v>
      </c>
      <c r="S215" s="250">
        <f t="shared" si="244"/>
        <v>0</v>
      </c>
      <c r="T215" s="259">
        <f t="shared" si="245"/>
        <v>0</v>
      </c>
      <c r="U215" s="278">
        <f>+U165+U190</f>
        <v>0</v>
      </c>
      <c r="V215" s="251">
        <f>T215+U215</f>
        <v>0</v>
      </c>
      <c r="W215" s="299">
        <f t="shared" si="235"/>
        <v>0</v>
      </c>
    </row>
    <row r="216" spans="1:23" ht="14.25" customHeight="1" thickTop="1" thickBot="1" x14ac:dyDescent="0.25">
      <c r="L216" s="261" t="s">
        <v>39</v>
      </c>
      <c r="M216" s="262">
        <f t="shared" ref="M216:Q216" si="247">+M213+M214+M215</f>
        <v>0</v>
      </c>
      <c r="N216" s="262">
        <f t="shared" si="247"/>
        <v>0</v>
      </c>
      <c r="O216" s="263">
        <f t="shared" si="247"/>
        <v>0</v>
      </c>
      <c r="P216" s="279">
        <f t="shared" si="247"/>
        <v>0</v>
      </c>
      <c r="Q216" s="280">
        <f t="shared" si="247"/>
        <v>0</v>
      </c>
      <c r="R216" s="262">
        <f t="shared" ref="R216" si="248">+R213+R214+R215</f>
        <v>0</v>
      </c>
      <c r="S216" s="262">
        <f t="shared" ref="S216" si="249">+S213+S214+S215</f>
        <v>0</v>
      </c>
      <c r="T216" s="263">
        <f t="shared" ref="T216" si="250">+T213+T214+T215</f>
        <v>0</v>
      </c>
      <c r="U216" s="279">
        <f t="shared" ref="U216" si="251">+U213+U214+U215</f>
        <v>0</v>
      </c>
      <c r="V216" s="280">
        <f t="shared" ref="V216" si="252">+V213+V214+V215</f>
        <v>0</v>
      </c>
      <c r="W216" s="362">
        <f t="shared" si="235"/>
        <v>0</v>
      </c>
    </row>
    <row r="217" spans="1:23" ht="14.25" customHeight="1" thickTop="1" x14ac:dyDescent="0.2">
      <c r="A217" s="364"/>
      <c r="K217" s="364"/>
      <c r="L217" s="233" t="s">
        <v>21</v>
      </c>
      <c r="M217" s="249">
        <f t="shared" ref="M217:N219" si="253">+M167+M192</f>
        <v>0</v>
      </c>
      <c r="N217" s="250">
        <f t="shared" si="253"/>
        <v>0</v>
      </c>
      <c r="O217" s="259">
        <f t="shared" ref="O217:O219" si="254">M217+N217</f>
        <v>0</v>
      </c>
      <c r="P217" s="281">
        <f>+P167+P192</f>
        <v>0</v>
      </c>
      <c r="Q217" s="251">
        <f>O217+P217</f>
        <v>0</v>
      </c>
      <c r="R217" s="249">
        <f t="shared" ref="R217:S219" si="255">+R167+R192</f>
        <v>0</v>
      </c>
      <c r="S217" s="250">
        <f t="shared" si="255"/>
        <v>0</v>
      </c>
      <c r="T217" s="259">
        <f t="shared" ref="T217:T219" si="256">R217+S217</f>
        <v>0</v>
      </c>
      <c r="U217" s="281">
        <f>+U167+U192</f>
        <v>0</v>
      </c>
      <c r="V217" s="251">
        <f>T217+U217</f>
        <v>0</v>
      </c>
      <c r="W217" s="299">
        <f t="shared" si="235"/>
        <v>0</v>
      </c>
    </row>
    <row r="218" spans="1:23" ht="14.25" customHeight="1" x14ac:dyDescent="0.2">
      <c r="A218" s="364"/>
      <c r="K218" s="364"/>
      <c r="L218" s="233" t="s">
        <v>22</v>
      </c>
      <c r="M218" s="249">
        <f t="shared" si="253"/>
        <v>0</v>
      </c>
      <c r="N218" s="250">
        <f t="shared" si="253"/>
        <v>0</v>
      </c>
      <c r="O218" s="259">
        <f t="shared" si="254"/>
        <v>0</v>
      </c>
      <c r="P218" s="273">
        <f>+P168+P193</f>
        <v>0</v>
      </c>
      <c r="Q218" s="251">
        <f>O218+P218</f>
        <v>0</v>
      </c>
      <c r="R218" s="249">
        <f t="shared" si="255"/>
        <v>0</v>
      </c>
      <c r="S218" s="250">
        <f t="shared" si="255"/>
        <v>0</v>
      </c>
      <c r="T218" s="259">
        <f t="shared" si="256"/>
        <v>0</v>
      </c>
      <c r="U218" s="273">
        <f>+U168+U193</f>
        <v>0</v>
      </c>
      <c r="V218" s="251">
        <f>T218+U218</f>
        <v>0</v>
      </c>
      <c r="W218" s="299">
        <f t="shared" si="235"/>
        <v>0</v>
      </c>
    </row>
    <row r="219" spans="1:23" ht="14.25" customHeight="1" thickBot="1" x14ac:dyDescent="0.25">
      <c r="A219" s="364"/>
      <c r="K219" s="364"/>
      <c r="L219" s="233" t="s">
        <v>23</v>
      </c>
      <c r="M219" s="249">
        <f t="shared" si="253"/>
        <v>0</v>
      </c>
      <c r="N219" s="250">
        <f t="shared" si="253"/>
        <v>0</v>
      </c>
      <c r="O219" s="259">
        <f t="shared" si="254"/>
        <v>0</v>
      </c>
      <c r="P219" s="273">
        <f>+P169+P194</f>
        <v>0</v>
      </c>
      <c r="Q219" s="251">
        <f>O219+P219</f>
        <v>0</v>
      </c>
      <c r="R219" s="249">
        <f t="shared" si="255"/>
        <v>0</v>
      </c>
      <c r="S219" s="250">
        <f t="shared" si="255"/>
        <v>0</v>
      </c>
      <c r="T219" s="259">
        <f t="shared" si="256"/>
        <v>0</v>
      </c>
      <c r="U219" s="273">
        <f>+U169+U194</f>
        <v>0</v>
      </c>
      <c r="V219" s="251">
        <f>T219+U219</f>
        <v>0</v>
      </c>
      <c r="W219" s="299">
        <f t="shared" si="235"/>
        <v>0</v>
      </c>
    </row>
    <row r="220" spans="1:23" ht="14.25" customHeight="1" thickTop="1" thickBot="1" x14ac:dyDescent="0.25">
      <c r="L220" s="254" t="s">
        <v>40</v>
      </c>
      <c r="M220" s="255">
        <f t="shared" ref="M220:Q220" si="257">+M217+M218+M219</f>
        <v>0</v>
      </c>
      <c r="N220" s="256">
        <f t="shared" si="257"/>
        <v>0</v>
      </c>
      <c r="O220" s="257">
        <f t="shared" si="257"/>
        <v>0</v>
      </c>
      <c r="P220" s="275">
        <f t="shared" si="257"/>
        <v>0</v>
      </c>
      <c r="Q220" s="276">
        <f t="shared" si="257"/>
        <v>0</v>
      </c>
      <c r="R220" s="255">
        <f t="shared" ref="R220:V220" si="258">+R217+R218+R219</f>
        <v>0</v>
      </c>
      <c r="S220" s="256">
        <f t="shared" si="258"/>
        <v>0</v>
      </c>
      <c r="T220" s="257">
        <f t="shared" si="258"/>
        <v>0</v>
      </c>
      <c r="U220" s="275">
        <f t="shared" si="258"/>
        <v>0</v>
      </c>
      <c r="V220" s="276">
        <f t="shared" si="258"/>
        <v>0</v>
      </c>
      <c r="W220" s="360">
        <f t="shared" si="235"/>
        <v>0</v>
      </c>
    </row>
    <row r="221" spans="1:23" ht="14.25" customHeight="1" thickTop="1" x14ac:dyDescent="0.2">
      <c r="L221" s="233" t="s">
        <v>10</v>
      </c>
      <c r="M221" s="249">
        <f t="shared" ref="M221:N223" si="259">+M171+M196</f>
        <v>0</v>
      </c>
      <c r="N221" s="250">
        <f t="shared" si="259"/>
        <v>0</v>
      </c>
      <c r="O221" s="251">
        <f>M221+N221</f>
        <v>0</v>
      </c>
      <c r="P221" s="273">
        <f>+P171+P196</f>
        <v>0</v>
      </c>
      <c r="Q221" s="251">
        <f>O221+P221</f>
        <v>0</v>
      </c>
      <c r="R221" s="249">
        <f t="shared" ref="R221:S223" si="260">+R171+R196</f>
        <v>0</v>
      </c>
      <c r="S221" s="250">
        <f t="shared" si="260"/>
        <v>0</v>
      </c>
      <c r="T221" s="251">
        <f>R221+S221</f>
        <v>0</v>
      </c>
      <c r="U221" s="273">
        <f>+U171+U196</f>
        <v>0</v>
      </c>
      <c r="V221" s="251">
        <f>T221+U221</f>
        <v>0</v>
      </c>
      <c r="W221" s="299">
        <f>IF(Q221=0,0,((V221/Q221)-1)*100)</f>
        <v>0</v>
      </c>
    </row>
    <row r="222" spans="1:23" ht="14.25" customHeight="1" x14ac:dyDescent="0.2">
      <c r="L222" s="233" t="s">
        <v>11</v>
      </c>
      <c r="M222" s="249">
        <f t="shared" si="259"/>
        <v>0</v>
      </c>
      <c r="N222" s="250">
        <f t="shared" si="259"/>
        <v>0</v>
      </c>
      <c r="O222" s="251">
        <f>M222+N222</f>
        <v>0</v>
      </c>
      <c r="P222" s="273">
        <f>+P172+P197</f>
        <v>0</v>
      </c>
      <c r="Q222" s="251">
        <f>O222+P222</f>
        <v>0</v>
      </c>
      <c r="R222" s="249">
        <f t="shared" si="260"/>
        <v>0</v>
      </c>
      <c r="S222" s="250">
        <f t="shared" si="260"/>
        <v>0</v>
      </c>
      <c r="T222" s="251">
        <f>R222+S222</f>
        <v>0</v>
      </c>
      <c r="U222" s="273">
        <f>+U172+U197</f>
        <v>0</v>
      </c>
      <c r="V222" s="251">
        <f>T222+U222</f>
        <v>0</v>
      </c>
      <c r="W222" s="299">
        <f>IF(Q222=0,0,((V222/Q222)-1)*100)</f>
        <v>0</v>
      </c>
    </row>
    <row r="223" spans="1:23" ht="14.25" customHeight="1" thickBot="1" x14ac:dyDescent="0.25">
      <c r="L223" s="238" t="s">
        <v>12</v>
      </c>
      <c r="M223" s="249">
        <f t="shared" si="259"/>
        <v>0</v>
      </c>
      <c r="N223" s="250">
        <f t="shared" si="259"/>
        <v>0</v>
      </c>
      <c r="O223" s="251">
        <f t="shared" ref="O223" si="261">M223+N223</f>
        <v>0</v>
      </c>
      <c r="P223" s="273">
        <f>+P173+P198</f>
        <v>0</v>
      </c>
      <c r="Q223" s="251">
        <f>O223+P223</f>
        <v>0</v>
      </c>
      <c r="R223" s="249">
        <f t="shared" si="260"/>
        <v>0</v>
      </c>
      <c r="S223" s="250">
        <f t="shared" si="260"/>
        <v>0</v>
      </c>
      <c r="T223" s="251">
        <f t="shared" ref="T223" si="262">R223+S223</f>
        <v>0</v>
      </c>
      <c r="U223" s="273">
        <f>+U173+U198</f>
        <v>0</v>
      </c>
      <c r="V223" s="251">
        <f>T223+U223</f>
        <v>0</v>
      </c>
      <c r="W223" s="299">
        <f>IF(Q223=0,0,((V223/Q223)-1)*100)</f>
        <v>0</v>
      </c>
    </row>
    <row r="224" spans="1:23" ht="14.25" customHeight="1" thickTop="1" thickBot="1" x14ac:dyDescent="0.25">
      <c r="L224" s="254" t="s">
        <v>38</v>
      </c>
      <c r="M224" s="255">
        <f t="shared" ref="M224:V224" si="263">+M221+M222+M223</f>
        <v>0</v>
      </c>
      <c r="N224" s="256">
        <f t="shared" si="263"/>
        <v>0</v>
      </c>
      <c r="O224" s="257">
        <f t="shared" si="263"/>
        <v>0</v>
      </c>
      <c r="P224" s="255">
        <f t="shared" si="263"/>
        <v>0</v>
      </c>
      <c r="Q224" s="257">
        <f t="shared" si="263"/>
        <v>0</v>
      </c>
      <c r="R224" s="255">
        <f t="shared" si="263"/>
        <v>0</v>
      </c>
      <c r="S224" s="256">
        <f t="shared" si="263"/>
        <v>0</v>
      </c>
      <c r="T224" s="257">
        <f t="shared" si="263"/>
        <v>0</v>
      </c>
      <c r="U224" s="255">
        <f t="shared" si="263"/>
        <v>0</v>
      </c>
      <c r="V224" s="257">
        <f t="shared" si="263"/>
        <v>0</v>
      </c>
      <c r="W224" s="358">
        <f t="shared" ref="W224" si="264">IF(Q224=0,0,((V224/Q224)-1)*100)</f>
        <v>0</v>
      </c>
    </row>
    <row r="225" spans="12:23" ht="14.25" customHeight="1" thickTop="1" thickBot="1" x14ac:dyDescent="0.25">
      <c r="L225" s="254" t="s">
        <v>63</v>
      </c>
      <c r="M225" s="255">
        <f t="shared" ref="M225:V225" si="265">+M212+M216+M220+M224</f>
        <v>0</v>
      </c>
      <c r="N225" s="256">
        <f t="shared" si="265"/>
        <v>0</v>
      </c>
      <c r="O225" s="257">
        <f t="shared" si="265"/>
        <v>0</v>
      </c>
      <c r="P225" s="255">
        <f t="shared" si="265"/>
        <v>0</v>
      </c>
      <c r="Q225" s="257">
        <f t="shared" si="265"/>
        <v>0</v>
      </c>
      <c r="R225" s="255">
        <f t="shared" si="265"/>
        <v>0</v>
      </c>
      <c r="S225" s="256">
        <f t="shared" si="265"/>
        <v>0</v>
      </c>
      <c r="T225" s="257">
        <f t="shared" si="265"/>
        <v>0</v>
      </c>
      <c r="U225" s="255">
        <f t="shared" si="265"/>
        <v>0</v>
      </c>
      <c r="V225" s="257">
        <f t="shared" si="265"/>
        <v>0</v>
      </c>
      <c r="W225" s="358">
        <f>IF(Q225=0,0,((V225/Q225)-1)*100)</f>
        <v>0</v>
      </c>
    </row>
    <row r="226" spans="12:23" ht="13.5" thickTop="1" x14ac:dyDescent="0.2">
      <c r="L226" s="267" t="s">
        <v>60</v>
      </c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</row>
  </sheetData>
  <sheetProtection algorithmName="SHA-512" hashValue="DP5hLyKHNiwm38w+MmYjbmjgySzgO+MEXCq5/x9uQRdDp5fu/NQfwk22EjyLQ8kN/BzciFZbehGDAeVZrkfPrA==" saltValue="mL6ljhgnozCimo2I10yNcg==" spinCount="100000" sheet="1" objects="1" scenarios="1"/>
  <mergeCells count="42">
    <mergeCell ref="B27:I27"/>
    <mergeCell ref="B28:I28"/>
    <mergeCell ref="C30:E30"/>
    <mergeCell ref="F30:H30"/>
    <mergeCell ref="L27:W27"/>
    <mergeCell ref="L28:W28"/>
    <mergeCell ref="M30:Q30"/>
    <mergeCell ref="R30:V30"/>
    <mergeCell ref="B2:I2"/>
    <mergeCell ref="B3:I3"/>
    <mergeCell ref="C5:E5"/>
    <mergeCell ref="F5:H5"/>
    <mergeCell ref="L2:W2"/>
    <mergeCell ref="L3:W3"/>
    <mergeCell ref="M5:Q5"/>
    <mergeCell ref="R5:V5"/>
    <mergeCell ref="L103:W103"/>
    <mergeCell ref="L127:W127"/>
    <mergeCell ref="L128:W128"/>
    <mergeCell ref="L77:W77"/>
    <mergeCell ref="L78:W78"/>
    <mergeCell ref="L102:W102"/>
    <mergeCell ref="M80:Q80"/>
    <mergeCell ref="R80:V80"/>
    <mergeCell ref="R105:V105"/>
    <mergeCell ref="M105:Q105"/>
    <mergeCell ref="B52:I52"/>
    <mergeCell ref="B53:I53"/>
    <mergeCell ref="C55:E55"/>
    <mergeCell ref="F55:H55"/>
    <mergeCell ref="L52:W52"/>
    <mergeCell ref="L53:W53"/>
    <mergeCell ref="M55:Q55"/>
    <mergeCell ref="R55:V55"/>
    <mergeCell ref="M130:Q130"/>
    <mergeCell ref="L202:W202"/>
    <mergeCell ref="L203:W203"/>
    <mergeCell ref="L152:W152"/>
    <mergeCell ref="L153:W153"/>
    <mergeCell ref="L177:W177"/>
    <mergeCell ref="L178:W178"/>
    <mergeCell ref="R130:V130"/>
  </mergeCells>
  <conditionalFormatting sqref="A1:A8 K1:K8 A26:A29 K26:K29 A76:A83 K76:K83 A101:A108 K101:K108 A151:A158 K151:K158 A176:A183 K176:K183 A226:A1048576 K226:K1048576 A51:A54 K51:K54 K31:K33 A31:A33 K20:K23 A20:A23 K45:K48 A45:A48 A56:A73 K56:K73 K97:K98 A95:A98 K120:K123 A120:A123 K126:K148 A126:A148 K170:K173 A170:A173 K195:K198 A195:A198 K201:K223 A201:A223">
    <cfRule type="containsText" dxfId="276" priority="149" operator="containsText" text="NOT OK">
      <formula>NOT(ISERROR(SEARCH("NOT OK",A1)))</formula>
    </cfRule>
  </conditionalFormatting>
  <conditionalFormatting sqref="K95:K97">
    <cfRule type="containsText" dxfId="275" priority="145" operator="containsText" text="NOT OK">
      <formula>NOT(ISERROR(SEARCH("NOT OK",K95)))</formula>
    </cfRule>
  </conditionalFormatting>
  <conditionalFormatting sqref="A159:A169 K159:K169">
    <cfRule type="containsText" dxfId="274" priority="143" operator="containsText" text="NOT OK">
      <formula>NOT(ISERROR(SEARCH("NOT OK",A159)))</formula>
    </cfRule>
  </conditionalFormatting>
  <conditionalFormatting sqref="A184:A194 K184:K194">
    <cfRule type="containsText" dxfId="273" priority="142" operator="containsText" text="NOT OK">
      <formula>NOT(ISERROR(SEARCH("NOT OK",A184)))</formula>
    </cfRule>
  </conditionalFormatting>
  <conditionalFormatting sqref="A25 K25">
    <cfRule type="containsText" dxfId="272" priority="141" operator="containsText" text="NOT OK">
      <formula>NOT(ISERROR(SEARCH("NOT OK",A25)))</formula>
    </cfRule>
  </conditionalFormatting>
  <conditionalFormatting sqref="A100 K100">
    <cfRule type="containsText" dxfId="271" priority="138" operator="containsText" text="NOT OK">
      <formula>NOT(ISERROR(SEARCH("NOT OK",A100)))</formula>
    </cfRule>
  </conditionalFormatting>
  <conditionalFormatting sqref="A175 K175">
    <cfRule type="containsText" dxfId="270" priority="135" operator="containsText" text="NOT OK">
      <formula>NOT(ISERROR(SEARCH("NOT OK",A175)))</formula>
    </cfRule>
  </conditionalFormatting>
  <conditionalFormatting sqref="A24 K24">
    <cfRule type="containsText" dxfId="269" priority="132" operator="containsText" text="NOT OK">
      <formula>NOT(ISERROR(SEARCH("NOT OK",A24)))</formula>
    </cfRule>
  </conditionalFormatting>
  <conditionalFormatting sqref="A50 K50">
    <cfRule type="containsText" dxfId="268" priority="131" operator="containsText" text="NOT OK">
      <formula>NOT(ISERROR(SEARCH("NOT OK",A50)))</formula>
    </cfRule>
  </conditionalFormatting>
  <conditionalFormatting sqref="A49 K49">
    <cfRule type="containsText" dxfId="267" priority="130" operator="containsText" text="NOT OK">
      <formula>NOT(ISERROR(SEARCH("NOT OK",A49)))</formula>
    </cfRule>
  </conditionalFormatting>
  <conditionalFormatting sqref="A75 K75">
    <cfRule type="containsText" dxfId="266" priority="129" operator="containsText" text="NOT OK">
      <formula>NOT(ISERROR(SEARCH("NOT OK",A75)))</formula>
    </cfRule>
  </conditionalFormatting>
  <conditionalFormatting sqref="A74 K74">
    <cfRule type="containsText" dxfId="265" priority="128" operator="containsText" text="NOT OK">
      <formula>NOT(ISERROR(SEARCH("NOT OK",A74)))</formula>
    </cfRule>
  </conditionalFormatting>
  <conditionalFormatting sqref="A99 K99">
    <cfRule type="containsText" dxfId="264" priority="127" operator="containsText" text="NOT OK">
      <formula>NOT(ISERROR(SEARCH("NOT OK",A99)))</formula>
    </cfRule>
  </conditionalFormatting>
  <conditionalFormatting sqref="A125 K125">
    <cfRule type="containsText" dxfId="263" priority="126" operator="containsText" text="NOT OK">
      <formula>NOT(ISERROR(SEARCH("NOT OK",A125)))</formula>
    </cfRule>
  </conditionalFormatting>
  <conditionalFormatting sqref="A124 K124">
    <cfRule type="containsText" dxfId="262" priority="125" operator="containsText" text="NOT OK">
      <formula>NOT(ISERROR(SEARCH("NOT OK",A124)))</formula>
    </cfRule>
  </conditionalFormatting>
  <conditionalFormatting sqref="A150 K150">
    <cfRule type="containsText" dxfId="261" priority="124" operator="containsText" text="NOT OK">
      <formula>NOT(ISERROR(SEARCH("NOT OK",A150)))</formula>
    </cfRule>
  </conditionalFormatting>
  <conditionalFormatting sqref="A149 K149">
    <cfRule type="containsText" dxfId="260" priority="123" operator="containsText" text="NOT OK">
      <formula>NOT(ISERROR(SEARCH("NOT OK",A149)))</formula>
    </cfRule>
  </conditionalFormatting>
  <conditionalFormatting sqref="A174 K174">
    <cfRule type="containsText" dxfId="259" priority="122" operator="containsText" text="NOT OK">
      <formula>NOT(ISERROR(SEARCH("NOT OK",A174)))</formula>
    </cfRule>
  </conditionalFormatting>
  <conditionalFormatting sqref="A200 K200">
    <cfRule type="containsText" dxfId="258" priority="121" operator="containsText" text="NOT OK">
      <formula>NOT(ISERROR(SEARCH("NOT OK",A200)))</formula>
    </cfRule>
  </conditionalFormatting>
  <conditionalFormatting sqref="A199 K199">
    <cfRule type="containsText" dxfId="257" priority="120" operator="containsText" text="NOT OK">
      <formula>NOT(ISERROR(SEARCH("NOT OK",A199)))</formula>
    </cfRule>
  </conditionalFormatting>
  <conditionalFormatting sqref="A225 K225">
    <cfRule type="containsText" dxfId="256" priority="119" operator="containsText" text="NOT OK">
      <formula>NOT(ISERROR(SEARCH("NOT OK",A225)))</formula>
    </cfRule>
  </conditionalFormatting>
  <conditionalFormatting sqref="A224 K224">
    <cfRule type="containsText" dxfId="255" priority="118" operator="containsText" text="NOT OK">
      <formula>NOT(ISERROR(SEARCH("NOT OK",A224)))</formula>
    </cfRule>
  </conditionalFormatting>
  <conditionalFormatting sqref="A9:A10 K9:K10 K13:K19 A13:A19">
    <cfRule type="containsText" dxfId="254" priority="76" operator="containsText" text="NOT OK">
      <formula>NOT(ISERROR(SEARCH("NOT OK",A9)))</formula>
    </cfRule>
  </conditionalFormatting>
  <conditionalFormatting sqref="A11:A12 K11:K12">
    <cfRule type="containsText" dxfId="253" priority="75" operator="containsText" text="NOT OK">
      <formula>NOT(ISERROR(SEARCH("NOT OK",A11)))</formula>
    </cfRule>
  </conditionalFormatting>
  <conditionalFormatting sqref="K34:K35 A34:A35 K38:K40 A38:A40 A42:A44 K42:K44">
    <cfRule type="containsText" dxfId="252" priority="74" operator="containsText" text="NOT OK">
      <formula>NOT(ISERROR(SEARCH("NOT OK",A34)))</formula>
    </cfRule>
  </conditionalFormatting>
  <conditionalFormatting sqref="K36 A36">
    <cfRule type="containsText" dxfId="251" priority="73" operator="containsText" text="NOT OK">
      <formula>NOT(ISERROR(SEARCH("NOT OK",A36)))</formula>
    </cfRule>
  </conditionalFormatting>
  <conditionalFormatting sqref="A37:A40 K37:K40">
    <cfRule type="containsText" dxfId="250" priority="72" operator="containsText" text="NOT OK">
      <formula>NOT(ISERROR(SEARCH("NOT OK",A37)))</formula>
    </cfRule>
  </conditionalFormatting>
  <conditionalFormatting sqref="A41:A43 K41:K43">
    <cfRule type="containsText" dxfId="249" priority="71" operator="containsText" text="NOT OK">
      <formula>NOT(ISERROR(SEARCH("NOT OK",A41)))</formula>
    </cfRule>
  </conditionalFormatting>
  <conditionalFormatting sqref="K84:K85 A84:A85 A88:A94 K88:K94">
    <cfRule type="containsText" dxfId="248" priority="70" operator="containsText" text="NOT OK">
      <formula>NOT(ISERROR(SEARCH("NOT OK",A84)))</formula>
    </cfRule>
  </conditionalFormatting>
  <conditionalFormatting sqref="K86:K93 A86:A93">
    <cfRule type="containsText" dxfId="247" priority="69" operator="containsText" text="NOT OK">
      <formula>NOT(ISERROR(SEARCH("NOT OK",A86)))</formula>
    </cfRule>
  </conditionalFormatting>
  <conditionalFormatting sqref="A109:A110 K109:K110 K113:K115 A113:A115 K117:K119 A117:A119">
    <cfRule type="containsText" dxfId="246" priority="68" operator="containsText" text="NOT OK">
      <formula>NOT(ISERROR(SEARCH("NOT OK",A109)))</formula>
    </cfRule>
  </conditionalFormatting>
  <conditionalFormatting sqref="A111 K111">
    <cfRule type="containsText" dxfId="245" priority="67" operator="containsText" text="NOT OK">
      <formula>NOT(ISERROR(SEARCH("NOT OK",A111)))</formula>
    </cfRule>
  </conditionalFormatting>
  <conditionalFormatting sqref="K112:K115 A112:A115">
    <cfRule type="containsText" dxfId="244" priority="66" operator="containsText" text="NOT OK">
      <formula>NOT(ISERROR(SEARCH("NOT OK",A112)))</formula>
    </cfRule>
  </conditionalFormatting>
  <conditionalFormatting sqref="K116:K118 A116:A118">
    <cfRule type="containsText" dxfId="243" priority="65" operator="containsText" text="NOT OK">
      <formula>NOT(ISERROR(SEARCH("NOT OK",A116)))</formula>
    </cfRule>
  </conditionalFormatting>
  <conditionalFormatting sqref="K116:K118 A116:A118">
    <cfRule type="containsText" dxfId="242" priority="64" operator="containsText" text="NOT OK">
      <formula>NOT(ISERROR(SEARCH("NOT OK",A116)))</formula>
    </cfRule>
  </conditionalFormatting>
  <conditionalFormatting sqref="A30 K30">
    <cfRule type="containsText" dxfId="241" priority="30" operator="containsText" text="NOT OK">
      <formula>NOT(ISERROR(SEARCH("NOT OK",A30)))</formula>
    </cfRule>
  </conditionalFormatting>
  <conditionalFormatting sqref="A55 K55">
    <cfRule type="containsText" dxfId="240" priority="29" operator="containsText" text="NOT OK">
      <formula>NOT(ISERROR(SEARCH("NOT OK",A55)))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Suvarnabhumi Airport</oddHeader>
  </headerFooter>
  <rowBreaks count="2" manualBreakCount="2">
    <brk id="76" min="11" max="22" man="1"/>
    <brk id="151" min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226"/>
  <sheetViews>
    <sheetView zoomScaleNormal="100" workbookViewId="0">
      <selection activeCell="U1" sqref="U1:U1048576"/>
    </sheetView>
  </sheetViews>
  <sheetFormatPr defaultColWidth="7" defaultRowHeight="12.75" x14ac:dyDescent="0.2"/>
  <cols>
    <col min="1" max="1" width="7" style="3"/>
    <col min="2" max="3" width="12.42578125" style="1" customWidth="1"/>
    <col min="4" max="5" width="12.28515625" style="1" customWidth="1"/>
    <col min="6" max="6" width="13.28515625" style="1" customWidth="1"/>
    <col min="7" max="7" width="12.5703125" style="1" customWidth="1"/>
    <col min="8" max="8" width="11.85546875" style="1" customWidth="1"/>
    <col min="9" max="9" width="11.7109375" style="2" customWidth="1"/>
    <col min="10" max="10" width="7" style="1" customWidth="1"/>
    <col min="11" max="11" width="7" style="3"/>
    <col min="12" max="12" width="13" style="1" customWidth="1"/>
    <col min="13" max="13" width="12.42578125" style="1" customWidth="1"/>
    <col min="14" max="14" width="12.7109375" style="1" customWidth="1"/>
    <col min="15" max="15" width="14.140625" style="1" bestFit="1" customWidth="1"/>
    <col min="16" max="16" width="12.28515625" style="1" customWidth="1"/>
    <col min="17" max="17" width="12.7109375" style="1" customWidth="1"/>
    <col min="18" max="18" width="12.85546875" style="1" customWidth="1"/>
    <col min="19" max="19" width="13" style="1" customWidth="1"/>
    <col min="20" max="20" width="14.7109375" style="1" customWidth="1"/>
    <col min="21" max="21" width="13" style="1" customWidth="1"/>
    <col min="22" max="22" width="12.85546875" style="1" customWidth="1"/>
    <col min="23" max="23" width="13.140625" style="2" customWidth="1"/>
    <col min="24" max="16384" width="7" style="1"/>
  </cols>
  <sheetData>
    <row r="1" spans="1:23" ht="13.5" thickBot="1" x14ac:dyDescent="0.25"/>
    <row r="2" spans="1:23" ht="13.5" thickTop="1" x14ac:dyDescent="0.2">
      <c r="B2" s="638" t="s">
        <v>0</v>
      </c>
      <c r="C2" s="639"/>
      <c r="D2" s="639"/>
      <c r="E2" s="639"/>
      <c r="F2" s="639"/>
      <c r="G2" s="639"/>
      <c r="H2" s="639"/>
      <c r="I2" s="640"/>
      <c r="J2" s="3"/>
      <c r="L2" s="641" t="s">
        <v>1</v>
      </c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3"/>
    </row>
    <row r="3" spans="1:23" ht="13.5" thickBot="1" x14ac:dyDescent="0.25">
      <c r="B3" s="644" t="s">
        <v>46</v>
      </c>
      <c r="C3" s="645"/>
      <c r="D3" s="645"/>
      <c r="E3" s="645"/>
      <c r="F3" s="645"/>
      <c r="G3" s="645"/>
      <c r="H3" s="645"/>
      <c r="I3" s="646"/>
      <c r="J3" s="3"/>
      <c r="L3" s="647" t="s">
        <v>48</v>
      </c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9"/>
    </row>
    <row r="4" spans="1:23" ht="14.25" thickTop="1" thickBot="1" x14ac:dyDescent="0.25">
      <c r="B4" s="103"/>
      <c r="C4" s="104"/>
      <c r="D4" s="104"/>
      <c r="E4" s="104"/>
      <c r="F4" s="104"/>
      <c r="G4" s="104"/>
      <c r="H4" s="104"/>
      <c r="I4" s="105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6"/>
      <c r="C5" s="650" t="s">
        <v>64</v>
      </c>
      <c r="D5" s="651"/>
      <c r="E5" s="652"/>
      <c r="F5" s="650" t="s">
        <v>65</v>
      </c>
      <c r="G5" s="651"/>
      <c r="H5" s="652"/>
      <c r="I5" s="107" t="s">
        <v>2</v>
      </c>
      <c r="J5" s="3"/>
      <c r="L5" s="11"/>
      <c r="M5" s="653" t="s">
        <v>64</v>
      </c>
      <c r="N5" s="654"/>
      <c r="O5" s="654"/>
      <c r="P5" s="654"/>
      <c r="Q5" s="655"/>
      <c r="R5" s="653" t="s">
        <v>65</v>
      </c>
      <c r="S5" s="654"/>
      <c r="T5" s="654"/>
      <c r="U5" s="654"/>
      <c r="V5" s="655"/>
      <c r="W5" s="12" t="s">
        <v>2</v>
      </c>
    </row>
    <row r="6" spans="1:23" ht="13.5" thickTop="1" x14ac:dyDescent="0.2">
      <c r="B6" s="108" t="s">
        <v>3</v>
      </c>
      <c r="C6" s="109"/>
      <c r="D6" s="110"/>
      <c r="E6" s="111"/>
      <c r="F6" s="109"/>
      <c r="G6" s="110"/>
      <c r="H6" s="111"/>
      <c r="I6" s="112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3"/>
      <c r="C7" s="114" t="s">
        <v>5</v>
      </c>
      <c r="D7" s="115" t="s">
        <v>6</v>
      </c>
      <c r="E7" s="404" t="s">
        <v>7</v>
      </c>
      <c r="F7" s="114" t="s">
        <v>5</v>
      </c>
      <c r="G7" s="115" t="s">
        <v>6</v>
      </c>
      <c r="H7" s="116" t="s">
        <v>7</v>
      </c>
      <c r="I7" s="117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thickBot="1" x14ac:dyDescent="0.25">
      <c r="B8" s="108"/>
      <c r="C8" s="118"/>
      <c r="D8" s="119"/>
      <c r="E8" s="168"/>
      <c r="F8" s="118"/>
      <c r="G8" s="119"/>
      <c r="H8" s="168"/>
      <c r="I8" s="121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ht="13.5" thickTop="1" x14ac:dyDescent="0.2">
      <c r="A9" s="3" t="str">
        <f t="shared" ref="A9:A13" si="0">IF(ISERROR(F9/G9)," ",IF(F9/G9&gt;0.5,IF(F9/G9&lt;1.5," ","NOT OK"),"NOT OK"))</f>
        <v xml:space="preserve"> </v>
      </c>
      <c r="B9" s="108" t="s">
        <v>13</v>
      </c>
      <c r="C9" s="122">
        <v>3658</v>
      </c>
      <c r="D9" s="124">
        <v>3649</v>
      </c>
      <c r="E9" s="169">
        <f>SUM(C9:D9)</f>
        <v>7307</v>
      </c>
      <c r="F9" s="122">
        <v>4206</v>
      </c>
      <c r="G9" s="124">
        <v>4194</v>
      </c>
      <c r="H9" s="169">
        <f>SUM(F9:G9)</f>
        <v>8400</v>
      </c>
      <c r="I9" s="125">
        <f t="shared" ref="I9:I13" si="1">IF(E9=0,0,((H9/E9)-1)*100)</f>
        <v>14.958259203503488</v>
      </c>
      <c r="J9" s="7"/>
      <c r="L9" s="13" t="s">
        <v>13</v>
      </c>
      <c r="M9" s="39">
        <v>636804</v>
      </c>
      <c r="N9" s="37">
        <v>633269</v>
      </c>
      <c r="O9" s="181">
        <f t="shared" ref="O9" si="2">+M9+N9</f>
        <v>1270073</v>
      </c>
      <c r="P9" s="143">
        <v>1709</v>
      </c>
      <c r="Q9" s="181">
        <f>O9+P9</f>
        <v>1271782</v>
      </c>
      <c r="R9" s="39">
        <v>734780</v>
      </c>
      <c r="S9" s="407">
        <v>737892</v>
      </c>
      <c r="T9" s="181">
        <f t="shared" ref="T9" si="3">+R9+S9</f>
        <v>1472672</v>
      </c>
      <c r="U9" s="143">
        <v>3935</v>
      </c>
      <c r="V9" s="181">
        <f>T9+U9</f>
        <v>1476607</v>
      </c>
      <c r="W9" s="40">
        <f t="shared" ref="W9:W13" si="4">IF(Q9=0,0,((V9/Q9)-1)*100)</f>
        <v>16.105354534031768</v>
      </c>
    </row>
    <row r="10" spans="1:23" x14ac:dyDescent="0.2">
      <c r="A10" s="3" t="str">
        <f t="shared" si="0"/>
        <v xml:space="preserve"> </v>
      </c>
      <c r="B10" s="108" t="s">
        <v>14</v>
      </c>
      <c r="C10" s="122">
        <v>3374</v>
      </c>
      <c r="D10" s="124">
        <v>3373</v>
      </c>
      <c r="E10" s="169">
        <f>SUM(C10:D10)</f>
        <v>6747</v>
      </c>
      <c r="F10" s="122">
        <v>3899</v>
      </c>
      <c r="G10" s="124">
        <v>3885</v>
      </c>
      <c r="H10" s="169">
        <f>SUM(F10:G10)</f>
        <v>7784</v>
      </c>
      <c r="I10" s="125">
        <f t="shared" si="1"/>
        <v>15.36979398251075</v>
      </c>
      <c r="J10" s="3"/>
      <c r="L10" s="13" t="s">
        <v>14</v>
      </c>
      <c r="M10" s="39">
        <v>609776</v>
      </c>
      <c r="N10" s="37">
        <v>625797</v>
      </c>
      <c r="O10" s="181">
        <f>+M10+N10</f>
        <v>1235573</v>
      </c>
      <c r="P10" s="143">
        <v>2577</v>
      </c>
      <c r="Q10" s="181">
        <f>O10+P10</f>
        <v>1238150</v>
      </c>
      <c r="R10" s="37">
        <v>683132</v>
      </c>
      <c r="S10" s="408">
        <v>713458</v>
      </c>
      <c r="T10" s="184">
        <f>+R10+S10</f>
        <v>1396590</v>
      </c>
      <c r="U10" s="143">
        <v>4088</v>
      </c>
      <c r="V10" s="181">
        <f>T10+U10</f>
        <v>1400678</v>
      </c>
      <c r="W10" s="40">
        <f t="shared" si="4"/>
        <v>13.126680935266322</v>
      </c>
    </row>
    <row r="11" spans="1:23" ht="13.5" thickBot="1" x14ac:dyDescent="0.25">
      <c r="A11" s="7" t="str">
        <f t="shared" si="0"/>
        <v xml:space="preserve"> </v>
      </c>
      <c r="B11" s="108" t="s">
        <v>15</v>
      </c>
      <c r="C11" s="122">
        <v>3678</v>
      </c>
      <c r="D11" s="124">
        <v>3669</v>
      </c>
      <c r="E11" s="169">
        <f>SUM(C11:D11)</f>
        <v>7347</v>
      </c>
      <c r="F11" s="122">
        <v>4342</v>
      </c>
      <c r="G11" s="124">
        <v>4334</v>
      </c>
      <c r="H11" s="169">
        <f>SUM(F11:G11)</f>
        <v>8676</v>
      </c>
      <c r="I11" s="125">
        <f t="shared" si="1"/>
        <v>18.08901592486729</v>
      </c>
      <c r="J11" s="7"/>
      <c r="L11" s="13" t="s">
        <v>15</v>
      </c>
      <c r="M11" s="39">
        <v>654618</v>
      </c>
      <c r="N11" s="37">
        <v>669337</v>
      </c>
      <c r="O11" s="181">
        <f>+M11+N11</f>
        <v>1323955</v>
      </c>
      <c r="P11" s="143">
        <v>3195</v>
      </c>
      <c r="Q11" s="181">
        <f>O11+P11</f>
        <v>1327150</v>
      </c>
      <c r="R11" s="37">
        <v>754570</v>
      </c>
      <c r="S11" s="417">
        <v>781575</v>
      </c>
      <c r="T11" s="418">
        <f>+R11+S11</f>
        <v>1536145</v>
      </c>
      <c r="U11" s="410">
        <v>5841</v>
      </c>
      <c r="V11" s="181">
        <f>T11+U11</f>
        <v>1541986</v>
      </c>
      <c r="W11" s="40">
        <f t="shared" si="4"/>
        <v>16.187770787024824</v>
      </c>
    </row>
    <row r="12" spans="1:23" ht="14.25" thickTop="1" thickBot="1" x14ac:dyDescent="0.25">
      <c r="A12" s="3" t="str">
        <f t="shared" si="0"/>
        <v xml:space="preserve"> </v>
      </c>
      <c r="B12" s="129" t="s">
        <v>61</v>
      </c>
      <c r="C12" s="130">
        <f t="shared" ref="C12:G12" si="5">+C9+C10+C11</f>
        <v>10710</v>
      </c>
      <c r="D12" s="132">
        <f t="shared" si="5"/>
        <v>10691</v>
      </c>
      <c r="E12" s="173">
        <f t="shared" si="5"/>
        <v>21401</v>
      </c>
      <c r="F12" s="130">
        <f t="shared" si="5"/>
        <v>12447</v>
      </c>
      <c r="G12" s="132">
        <f t="shared" si="5"/>
        <v>12413</v>
      </c>
      <c r="H12" s="173">
        <f t="shared" ref="H12" si="6">+H9+H10+H11</f>
        <v>24860</v>
      </c>
      <c r="I12" s="133">
        <f t="shared" si="1"/>
        <v>16.162796131021917</v>
      </c>
      <c r="J12" s="3"/>
      <c r="L12" s="41" t="s">
        <v>61</v>
      </c>
      <c r="M12" s="45">
        <f t="shared" ref="M12:U12" si="7">+M9+M10+M11</f>
        <v>1901198</v>
      </c>
      <c r="N12" s="43">
        <f t="shared" si="7"/>
        <v>1928403</v>
      </c>
      <c r="O12" s="182">
        <f t="shared" si="7"/>
        <v>3829601</v>
      </c>
      <c r="P12" s="43">
        <f t="shared" si="7"/>
        <v>7481</v>
      </c>
      <c r="Q12" s="182">
        <f t="shared" si="7"/>
        <v>3837082</v>
      </c>
      <c r="R12" s="43">
        <f t="shared" si="7"/>
        <v>2172482</v>
      </c>
      <c r="S12" s="411">
        <f t="shared" si="7"/>
        <v>2232925</v>
      </c>
      <c r="T12" s="419">
        <f t="shared" si="7"/>
        <v>4405407</v>
      </c>
      <c r="U12" s="413">
        <f t="shared" si="7"/>
        <v>13864</v>
      </c>
      <c r="V12" s="182">
        <f t="shared" ref="V12" si="8">+V9+V10+V11</f>
        <v>4419271</v>
      </c>
      <c r="W12" s="46">
        <f t="shared" si="4"/>
        <v>15.172701547686508</v>
      </c>
    </row>
    <row r="13" spans="1:23" ht="13.5" thickTop="1" x14ac:dyDescent="0.2">
      <c r="A13" s="3" t="str">
        <f t="shared" si="0"/>
        <v xml:space="preserve"> </v>
      </c>
      <c r="B13" s="108" t="s">
        <v>16</v>
      </c>
      <c r="C13" s="122">
        <v>3518</v>
      </c>
      <c r="D13" s="124">
        <v>3522</v>
      </c>
      <c r="E13" s="169">
        <f t="shared" ref="E13" si="9">SUM(C13:D13)</f>
        <v>7040</v>
      </c>
      <c r="F13" s="122">
        <v>4201</v>
      </c>
      <c r="G13" s="124">
        <v>4187</v>
      </c>
      <c r="H13" s="169">
        <f t="shared" ref="H13" si="10">SUM(F13:G13)</f>
        <v>8388</v>
      </c>
      <c r="I13" s="125">
        <f t="shared" si="1"/>
        <v>19.147727272727266</v>
      </c>
      <c r="J13" s="7"/>
      <c r="L13" s="13" t="s">
        <v>16</v>
      </c>
      <c r="M13" s="39">
        <v>628369</v>
      </c>
      <c r="N13" s="37">
        <v>636842</v>
      </c>
      <c r="O13" s="181">
        <f>+M13+N13</f>
        <v>1265211</v>
      </c>
      <c r="P13" s="143">
        <v>1898</v>
      </c>
      <c r="Q13" s="181">
        <f>O13+P13</f>
        <v>1267109</v>
      </c>
      <c r="R13" s="37">
        <v>743301</v>
      </c>
      <c r="S13" s="408">
        <v>731080</v>
      </c>
      <c r="T13" s="418">
        <f>+R13+S13</f>
        <v>1474381</v>
      </c>
      <c r="U13" s="410">
        <v>3326</v>
      </c>
      <c r="V13" s="181">
        <f>T13+U13</f>
        <v>1477707</v>
      </c>
      <c r="W13" s="40">
        <f t="shared" si="4"/>
        <v>16.620353892206595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8" t="s">
        <v>17</v>
      </c>
      <c r="C14" s="122">
        <v>3666</v>
      </c>
      <c r="D14" s="124">
        <v>3656</v>
      </c>
      <c r="E14" s="169">
        <f>SUM(C14:D14)</f>
        <v>7322</v>
      </c>
      <c r="F14" s="122">
        <v>4261</v>
      </c>
      <c r="G14" s="124">
        <v>4261</v>
      </c>
      <c r="H14" s="169">
        <f>SUM(F14:G14)</f>
        <v>8522</v>
      </c>
      <c r="I14" s="125">
        <f>IF(E14=0,0,((H14/E14)-1)*100)</f>
        <v>16.388964763725756</v>
      </c>
      <c r="L14" s="13" t="s">
        <v>17</v>
      </c>
      <c r="M14" s="39">
        <v>620812</v>
      </c>
      <c r="N14" s="37">
        <v>635513</v>
      </c>
      <c r="O14" s="181">
        <f>+M14+N14</f>
        <v>1256325</v>
      </c>
      <c r="P14" s="143">
        <v>1987</v>
      </c>
      <c r="Q14" s="181">
        <f>O14+P14</f>
        <v>1258312</v>
      </c>
      <c r="R14" s="37">
        <v>670676</v>
      </c>
      <c r="S14" s="408">
        <v>692999</v>
      </c>
      <c r="T14" s="418">
        <f>+R14+S14</f>
        <v>1363675</v>
      </c>
      <c r="U14" s="410">
        <v>3650</v>
      </c>
      <c r="V14" s="181">
        <f>T14+U14</f>
        <v>1367325</v>
      </c>
      <c r="W14" s="40">
        <f>IF(Q14=0,0,((V14/Q14)-1)*100)</f>
        <v>8.6634316449338389</v>
      </c>
    </row>
    <row r="15" spans="1:23" ht="13.5" thickBot="1" x14ac:dyDescent="0.25">
      <c r="A15" s="8" t="str">
        <f>IF(ISERROR(F15/G15)," ",IF(F15/G15&gt;0.5,IF(F15/G15&lt;1.5," ","NOT OK"),"NOT OK"))</f>
        <v xml:space="preserve"> </v>
      </c>
      <c r="B15" s="108" t="s">
        <v>18</v>
      </c>
      <c r="C15" s="122">
        <v>3617</v>
      </c>
      <c r="D15" s="124">
        <v>3615</v>
      </c>
      <c r="E15" s="169">
        <f>SUM(C15:D15)</f>
        <v>7232</v>
      </c>
      <c r="F15" s="122">
        <v>4205</v>
      </c>
      <c r="G15" s="124">
        <v>4191</v>
      </c>
      <c r="H15" s="169">
        <f>SUM(F15:G15)</f>
        <v>8396</v>
      </c>
      <c r="I15" s="125">
        <f>IF(E15=0,0,((H15/E15)-1)*100)</f>
        <v>16.095132743362829</v>
      </c>
      <c r="J15" s="8"/>
      <c r="L15" s="13" t="s">
        <v>18</v>
      </c>
      <c r="M15" s="39">
        <v>621724</v>
      </c>
      <c r="N15" s="37">
        <v>619780</v>
      </c>
      <c r="O15" s="181">
        <f>+M15+N15</f>
        <v>1241504</v>
      </c>
      <c r="P15" s="143">
        <v>2545</v>
      </c>
      <c r="Q15" s="181">
        <f>O15+P15</f>
        <v>1244049</v>
      </c>
      <c r="R15" s="37">
        <v>676374</v>
      </c>
      <c r="S15" s="408">
        <v>674526</v>
      </c>
      <c r="T15" s="418">
        <f>+R15+S15</f>
        <v>1350900</v>
      </c>
      <c r="U15" s="410">
        <v>2180</v>
      </c>
      <c r="V15" s="181">
        <f>T15+U15</f>
        <v>1353080</v>
      </c>
      <c r="W15" s="40">
        <f>IF(Q15=0,0,((V15/Q15)-1)*100)</f>
        <v>8.7642046253805006</v>
      </c>
    </row>
    <row r="16" spans="1:23" ht="15.75" customHeight="1" thickTop="1" thickBot="1" x14ac:dyDescent="0.25">
      <c r="A16" s="9" t="str">
        <f>IF(ISERROR(F16/G16)," ",IF(F16/G16&gt;0.5,IF(F16/G16&lt;1.5," ","NOT OK"),"NOT OK"))</f>
        <v xml:space="preserve"> </v>
      </c>
      <c r="B16" s="393" t="s">
        <v>19</v>
      </c>
      <c r="C16" s="130">
        <f t="shared" ref="C16:G16" si="11">+C13+C14+C15</f>
        <v>10801</v>
      </c>
      <c r="D16" s="138">
        <f t="shared" si="11"/>
        <v>10793</v>
      </c>
      <c r="E16" s="171">
        <f t="shared" si="11"/>
        <v>21594</v>
      </c>
      <c r="F16" s="130">
        <f t="shared" si="11"/>
        <v>12667</v>
      </c>
      <c r="G16" s="138">
        <f t="shared" si="11"/>
        <v>12639</v>
      </c>
      <c r="H16" s="171">
        <f t="shared" ref="H16" si="12">+H13+H14+H15</f>
        <v>25306</v>
      </c>
      <c r="I16" s="133">
        <f>IF(E16=0,0,((H16/E16)-1)*100)</f>
        <v>17.189960174122444</v>
      </c>
      <c r="J16" s="9"/>
      <c r="K16" s="10"/>
      <c r="L16" s="394" t="s">
        <v>19</v>
      </c>
      <c r="M16" s="48">
        <f t="shared" ref="M16:U16" si="13">+M13+M14+M15</f>
        <v>1870905</v>
      </c>
      <c r="N16" s="49">
        <f t="shared" si="13"/>
        <v>1892135</v>
      </c>
      <c r="O16" s="183">
        <f t="shared" si="13"/>
        <v>3763040</v>
      </c>
      <c r="P16" s="49">
        <f t="shared" si="13"/>
        <v>6430</v>
      </c>
      <c r="Q16" s="183">
        <f t="shared" si="13"/>
        <v>3769470</v>
      </c>
      <c r="R16" s="49">
        <f t="shared" si="13"/>
        <v>2090351</v>
      </c>
      <c r="S16" s="414">
        <f t="shared" si="13"/>
        <v>2098605</v>
      </c>
      <c r="T16" s="420">
        <f t="shared" si="13"/>
        <v>4188956</v>
      </c>
      <c r="U16" s="203">
        <f t="shared" si="13"/>
        <v>9156</v>
      </c>
      <c r="V16" s="183">
        <f t="shared" ref="V16" si="14">+V13+V14+V15</f>
        <v>4198112</v>
      </c>
      <c r="W16" s="50">
        <f>IF(Q16=0,0,((V16/Q16)-1)*100)</f>
        <v>11.371412957259253</v>
      </c>
    </row>
    <row r="17" spans="1:23" ht="13.5" thickTop="1" x14ac:dyDescent="0.2">
      <c r="A17" s="3" t="str">
        <f>IF(ISERROR(F17/G17)," ",IF(F17/G17&gt;0.5,IF(F17/G17&lt;1.5," ","NOT OK"),"NOT OK"))</f>
        <v xml:space="preserve"> </v>
      </c>
      <c r="B17" s="108" t="s">
        <v>20</v>
      </c>
      <c r="C17" s="122">
        <v>3813</v>
      </c>
      <c r="D17" s="124">
        <v>3795</v>
      </c>
      <c r="E17" s="172">
        <f>SUM(C17:D17)</f>
        <v>7608</v>
      </c>
      <c r="F17" s="122">
        <v>4433</v>
      </c>
      <c r="G17" s="124">
        <v>4432</v>
      </c>
      <c r="H17" s="172">
        <f>SUM(F17:G17)</f>
        <v>8865</v>
      </c>
      <c r="I17" s="125">
        <f>IF(E17=0,0,((H17/E17)-1)*100)</f>
        <v>16.522082018927442</v>
      </c>
      <c r="J17" s="3"/>
      <c r="L17" s="13" t="s">
        <v>21</v>
      </c>
      <c r="M17" s="39">
        <v>638014</v>
      </c>
      <c r="N17" s="37">
        <v>648350</v>
      </c>
      <c r="O17" s="181">
        <f>+M17+N17</f>
        <v>1286364</v>
      </c>
      <c r="P17" s="143">
        <v>2638</v>
      </c>
      <c r="Q17" s="181">
        <f>O17+P17</f>
        <v>1289002</v>
      </c>
      <c r="R17" s="37">
        <v>739278</v>
      </c>
      <c r="S17" s="408">
        <v>741348</v>
      </c>
      <c r="T17" s="418">
        <f>+R17+S17</f>
        <v>1480626</v>
      </c>
      <c r="U17" s="410">
        <v>2158</v>
      </c>
      <c r="V17" s="181">
        <f>T17+U17</f>
        <v>1482784</v>
      </c>
      <c r="W17" s="40">
        <f>IF(Q17=0,0,((V17/Q17)-1)*100)</f>
        <v>15.033491026390955</v>
      </c>
    </row>
    <row r="18" spans="1:23" x14ac:dyDescent="0.2">
      <c r="A18" s="3" t="str">
        <f t="shared" ref="A18" si="15">IF(ISERROR(F18/G18)," ",IF(F18/G18&gt;0.5,IF(F18/G18&lt;1.5," ","NOT OK"),"NOT OK"))</f>
        <v xml:space="preserve"> </v>
      </c>
      <c r="B18" s="108" t="s">
        <v>22</v>
      </c>
      <c r="C18" s="122">
        <v>3829</v>
      </c>
      <c r="D18" s="124">
        <v>3831</v>
      </c>
      <c r="E18" s="163">
        <f t="shared" ref="E18" si="16">SUM(C18:D18)</f>
        <v>7660</v>
      </c>
      <c r="F18" s="122">
        <v>4594</v>
      </c>
      <c r="G18" s="124">
        <v>4567</v>
      </c>
      <c r="H18" s="163">
        <f t="shared" ref="H18" si="17">SUM(F18:G18)</f>
        <v>9161</v>
      </c>
      <c r="I18" s="125">
        <f t="shared" ref="I18" si="18">IF(E18=0,0,((H18/E18)-1)*100)</f>
        <v>19.595300261096614</v>
      </c>
      <c r="J18" s="3"/>
      <c r="L18" s="13" t="s">
        <v>22</v>
      </c>
      <c r="M18" s="39">
        <v>645053</v>
      </c>
      <c r="N18" s="37">
        <v>647972</v>
      </c>
      <c r="O18" s="181">
        <f t="shared" ref="O18" si="19">+M18+N18</f>
        <v>1293025</v>
      </c>
      <c r="P18" s="143">
        <v>4434</v>
      </c>
      <c r="Q18" s="181">
        <f>O18+P18</f>
        <v>1297459</v>
      </c>
      <c r="R18" s="37">
        <v>779923</v>
      </c>
      <c r="S18" s="408">
        <v>782383</v>
      </c>
      <c r="T18" s="418">
        <f t="shared" ref="T18" si="20">+R18+S18</f>
        <v>1562306</v>
      </c>
      <c r="U18" s="410">
        <v>4231</v>
      </c>
      <c r="V18" s="181">
        <f>T18+U18</f>
        <v>1566537</v>
      </c>
      <c r="W18" s="40">
        <f t="shared" ref="W18" si="21">IF(Q18=0,0,((V18/Q18)-1)*100)</f>
        <v>20.738844156154457</v>
      </c>
    </row>
    <row r="19" spans="1:23" ht="13.5" thickBot="1" x14ac:dyDescent="0.25">
      <c r="A19" s="3" t="str">
        <f>IF(ISERROR(F19/G19)," ",IF(F19/G19&gt;0.5,IF(F19/G19&lt;1.5," ","NOT OK"),"NOT OK"))</f>
        <v xml:space="preserve"> </v>
      </c>
      <c r="B19" s="108" t="s">
        <v>23</v>
      </c>
      <c r="C19" s="122">
        <v>3639</v>
      </c>
      <c r="D19" s="139">
        <v>3641</v>
      </c>
      <c r="E19" s="167">
        <f>SUM(C19:D19)</f>
        <v>7280</v>
      </c>
      <c r="F19" s="122">
        <v>4385</v>
      </c>
      <c r="G19" s="139">
        <v>4390</v>
      </c>
      <c r="H19" s="167">
        <f>SUM(F19:G19)</f>
        <v>8775</v>
      </c>
      <c r="I19" s="140">
        <f>IF(E19=0,0,((H19/E19)-1)*100)</f>
        <v>20.535714285714278</v>
      </c>
      <c r="J19" s="3"/>
      <c r="L19" s="13" t="s">
        <v>23</v>
      </c>
      <c r="M19" s="39">
        <v>559163</v>
      </c>
      <c r="N19" s="37">
        <v>579342</v>
      </c>
      <c r="O19" s="181">
        <f>+M19+N19</f>
        <v>1138505</v>
      </c>
      <c r="P19" s="143">
        <v>4549</v>
      </c>
      <c r="Q19" s="181">
        <f>O19+P19</f>
        <v>1143054</v>
      </c>
      <c r="R19" s="37">
        <v>680236</v>
      </c>
      <c r="S19" s="408">
        <v>700647</v>
      </c>
      <c r="T19" s="418">
        <f>+R19+S19</f>
        <v>1380883</v>
      </c>
      <c r="U19" s="410">
        <v>3427</v>
      </c>
      <c r="V19" s="181">
        <f>T19+U19</f>
        <v>1384310</v>
      </c>
      <c r="W19" s="40">
        <f>IF(Q19=0,0,((V19/Q19)-1)*100)</f>
        <v>21.106264445949186</v>
      </c>
    </row>
    <row r="20" spans="1:23" ht="14.25" customHeight="1" thickTop="1" thickBot="1" x14ac:dyDescent="0.25">
      <c r="A20" s="3" t="str">
        <f t="shared" ref="A20:A63" si="22">IF(ISERROR(F20/G20)," ",IF(F20/G20&gt;0.5,IF(F20/G20&lt;1.5," ","NOT OK"),"NOT OK"))</f>
        <v xml:space="preserve"> </v>
      </c>
      <c r="B20" s="129" t="s">
        <v>24</v>
      </c>
      <c r="C20" s="130">
        <f t="shared" ref="C20:E20" si="23">+C17+C18+C19</f>
        <v>11281</v>
      </c>
      <c r="D20" s="132">
        <f t="shared" si="23"/>
        <v>11267</v>
      </c>
      <c r="E20" s="153">
        <f t="shared" si="23"/>
        <v>22548</v>
      </c>
      <c r="F20" s="130">
        <f t="shared" ref="F20:H20" si="24">+F17+F18+F19</f>
        <v>13412</v>
      </c>
      <c r="G20" s="132">
        <f t="shared" si="24"/>
        <v>13389</v>
      </c>
      <c r="H20" s="173">
        <f t="shared" si="24"/>
        <v>26801</v>
      </c>
      <c r="I20" s="133">
        <f t="shared" ref="I20:I25" si="25">IF(E20=0,0,((H20/E20)-1)*100)</f>
        <v>18.86198332446336</v>
      </c>
      <c r="J20" s="3"/>
      <c r="L20" s="41" t="s">
        <v>24</v>
      </c>
      <c r="M20" s="45">
        <f t="shared" ref="M20:Q20" si="26">+M17+M18+M19</f>
        <v>1842230</v>
      </c>
      <c r="N20" s="43">
        <f t="shared" si="26"/>
        <v>1875664</v>
      </c>
      <c r="O20" s="182">
        <f t="shared" si="26"/>
        <v>3717894</v>
      </c>
      <c r="P20" s="43">
        <f t="shared" si="26"/>
        <v>11621</v>
      </c>
      <c r="Q20" s="182">
        <f t="shared" si="26"/>
        <v>3729515</v>
      </c>
      <c r="R20" s="45">
        <f t="shared" ref="R20:V20" si="27">+R17+R18+R19</f>
        <v>2199437</v>
      </c>
      <c r="S20" s="43">
        <f t="shared" si="27"/>
        <v>2224378</v>
      </c>
      <c r="T20" s="182">
        <f t="shared" si="27"/>
        <v>4423815</v>
      </c>
      <c r="U20" s="43">
        <f t="shared" si="27"/>
        <v>9816</v>
      </c>
      <c r="V20" s="182">
        <f t="shared" si="27"/>
        <v>4433631</v>
      </c>
      <c r="W20" s="46">
        <f t="shared" ref="W20:W21" si="28">IF(Q20=0,0,((V20/Q20)-1)*100)</f>
        <v>18.879559406517998</v>
      </c>
    </row>
    <row r="21" spans="1:23" ht="14.25" customHeight="1" thickTop="1" x14ac:dyDescent="0.2">
      <c r="A21" s="3" t="str">
        <f t="shared" si="22"/>
        <v xml:space="preserve"> </v>
      </c>
      <c r="B21" s="108" t="s">
        <v>10</v>
      </c>
      <c r="C21" s="122">
        <v>3853</v>
      </c>
      <c r="D21" s="124">
        <v>3835</v>
      </c>
      <c r="E21" s="169">
        <f>SUM(C21:D21)</f>
        <v>7688</v>
      </c>
      <c r="F21" s="122">
        <v>4507</v>
      </c>
      <c r="G21" s="124">
        <v>4486</v>
      </c>
      <c r="H21" s="169">
        <f>SUM(F21:G21)</f>
        <v>8993</v>
      </c>
      <c r="I21" s="125">
        <f t="shared" si="25"/>
        <v>16.974505723205002</v>
      </c>
      <c r="J21" s="3"/>
      <c r="L21" s="13" t="s">
        <v>10</v>
      </c>
      <c r="M21" s="39">
        <v>600949</v>
      </c>
      <c r="N21" s="37">
        <v>620391</v>
      </c>
      <c r="O21" s="181">
        <f>SUM(M21:N21)</f>
        <v>1221340</v>
      </c>
      <c r="P21" s="143">
        <v>2379</v>
      </c>
      <c r="Q21" s="181">
        <f>O21+P21</f>
        <v>1223719</v>
      </c>
      <c r="R21" s="39">
        <v>738453</v>
      </c>
      <c r="S21" s="37">
        <v>762478</v>
      </c>
      <c r="T21" s="181">
        <f>SUM(R21:S21)</f>
        <v>1500931</v>
      </c>
      <c r="U21" s="143">
        <v>2236</v>
      </c>
      <c r="V21" s="181">
        <f>T21+U21</f>
        <v>1503167</v>
      </c>
      <c r="W21" s="40">
        <f t="shared" si="28"/>
        <v>22.835961523846571</v>
      </c>
    </row>
    <row r="22" spans="1:23" ht="14.25" customHeight="1" x14ac:dyDescent="0.2">
      <c r="A22" s="3" t="str">
        <f>IF(ISERROR(F22/G22)," ",IF(F22/G22&gt;0.5,IF(F22/G22&lt;1.5," ","NOT OK"),"NOT OK"))</f>
        <v xml:space="preserve"> </v>
      </c>
      <c r="B22" s="108" t="s">
        <v>11</v>
      </c>
      <c r="C22" s="122">
        <v>3746</v>
      </c>
      <c r="D22" s="124">
        <v>3746</v>
      </c>
      <c r="E22" s="169">
        <f>SUM(C22:D22)</f>
        <v>7492</v>
      </c>
      <c r="F22" s="122">
        <v>4216</v>
      </c>
      <c r="G22" s="124">
        <v>4216</v>
      </c>
      <c r="H22" s="169">
        <f>SUM(F22:G22)</f>
        <v>8432</v>
      </c>
      <c r="I22" s="125">
        <f>IF(E22=0,0,((H22/E22)-1)*100)</f>
        <v>12.546716497597444</v>
      </c>
      <c r="J22" s="3"/>
      <c r="K22" s="6"/>
      <c r="L22" s="13" t="s">
        <v>11</v>
      </c>
      <c r="M22" s="39">
        <v>612559</v>
      </c>
      <c r="N22" s="37">
        <v>609111</v>
      </c>
      <c r="O22" s="181">
        <f>SUM(M22:N22)</f>
        <v>1221670</v>
      </c>
      <c r="P22" s="143">
        <v>3026</v>
      </c>
      <c r="Q22" s="181">
        <f>O22+P22</f>
        <v>1224696</v>
      </c>
      <c r="R22" s="39">
        <v>727416</v>
      </c>
      <c r="S22" s="37">
        <v>728667</v>
      </c>
      <c r="T22" s="181">
        <f>SUM(R22:S22)</f>
        <v>1456083</v>
      </c>
      <c r="U22" s="143">
        <v>2758</v>
      </c>
      <c r="V22" s="181">
        <f>T22+U22</f>
        <v>1458841</v>
      </c>
      <c r="W22" s="40">
        <f>IF(Q22=0,0,((V22/Q22)-1)*100)</f>
        <v>19.118622090706584</v>
      </c>
    </row>
    <row r="23" spans="1:23" ht="14.25" customHeight="1" thickBot="1" x14ac:dyDescent="0.25">
      <c r="A23" s="3" t="str">
        <f>IF(ISERROR(F23/G23)," ",IF(F23/G23&gt;0.5,IF(F23/G23&lt;1.5," ","NOT OK"),"NOT OK"))</f>
        <v xml:space="preserve"> </v>
      </c>
      <c r="B23" s="113" t="s">
        <v>12</v>
      </c>
      <c r="C23" s="126">
        <v>4066</v>
      </c>
      <c r="D23" s="128">
        <v>4050</v>
      </c>
      <c r="E23" s="169">
        <f>SUM(C23:D23)</f>
        <v>8116</v>
      </c>
      <c r="F23" s="126">
        <v>4474</v>
      </c>
      <c r="G23" s="128">
        <v>4464</v>
      </c>
      <c r="H23" s="169">
        <f>SUM(F23:G23)</f>
        <v>8938</v>
      </c>
      <c r="I23" s="125">
        <f>IF(E23=0,0,((H23/E23)-1)*100)</f>
        <v>10.128141941843282</v>
      </c>
      <c r="J23" s="3"/>
      <c r="K23" s="6"/>
      <c r="L23" s="22" t="s">
        <v>12</v>
      </c>
      <c r="M23" s="39">
        <v>710337</v>
      </c>
      <c r="N23" s="37">
        <v>706253</v>
      </c>
      <c r="O23" s="181">
        <f t="shared" ref="O23" si="29">SUM(M23:N23)</f>
        <v>1416590</v>
      </c>
      <c r="P23" s="38">
        <v>7542</v>
      </c>
      <c r="Q23" s="292">
        <f t="shared" ref="Q23" si="30">O23+P23</f>
        <v>1424132</v>
      </c>
      <c r="R23" s="39">
        <v>803218</v>
      </c>
      <c r="S23" s="37">
        <v>800517</v>
      </c>
      <c r="T23" s="181">
        <f t="shared" ref="T23" si="31">SUM(R23:S23)</f>
        <v>1603735</v>
      </c>
      <c r="U23" s="38">
        <v>4088</v>
      </c>
      <c r="V23" s="292">
        <f t="shared" ref="V23" si="32">T23+U23</f>
        <v>1607823</v>
      </c>
      <c r="W23" s="40">
        <f>IF(Q23=0,0,((V23/Q23)-1)*100)</f>
        <v>12.898453233267704</v>
      </c>
    </row>
    <row r="24" spans="1:23" ht="14.25" customHeight="1" thickTop="1" thickBot="1" x14ac:dyDescent="0.25">
      <c r="A24" s="3" t="str">
        <f t="shared" ref="A24" si="33">IF(ISERROR(F24/G24)," ",IF(F24/G24&gt;0.5,IF(F24/G24&lt;1.5," ","NOT OK"),"NOT OK"))</f>
        <v xml:space="preserve"> </v>
      </c>
      <c r="B24" s="129" t="s">
        <v>38</v>
      </c>
      <c r="C24" s="130">
        <f t="shared" ref="C24:H24" si="34">+C21+C22+C23</f>
        <v>11665</v>
      </c>
      <c r="D24" s="132">
        <f t="shared" si="34"/>
        <v>11631</v>
      </c>
      <c r="E24" s="173">
        <f t="shared" si="34"/>
        <v>23296</v>
      </c>
      <c r="F24" s="130">
        <f t="shared" si="34"/>
        <v>13197</v>
      </c>
      <c r="G24" s="132">
        <f t="shared" si="34"/>
        <v>13166</v>
      </c>
      <c r="H24" s="173">
        <f t="shared" si="34"/>
        <v>26363</v>
      </c>
      <c r="I24" s="133">
        <f t="shared" ref="I24" si="35">IF(E24=0,0,((H24/E24)-1)*100)</f>
        <v>13.165350274725274</v>
      </c>
      <c r="J24" s="3"/>
      <c r="L24" s="41" t="s">
        <v>38</v>
      </c>
      <c r="M24" s="45">
        <f t="shared" ref="M24:V24" si="36">+M21+M22+M23</f>
        <v>1923845</v>
      </c>
      <c r="N24" s="43">
        <f t="shared" si="36"/>
        <v>1935755</v>
      </c>
      <c r="O24" s="182">
        <f t="shared" si="36"/>
        <v>3859600</v>
      </c>
      <c r="P24" s="43">
        <f t="shared" si="36"/>
        <v>12947</v>
      </c>
      <c r="Q24" s="182">
        <f t="shared" si="36"/>
        <v>3872547</v>
      </c>
      <c r="R24" s="45">
        <f t="shared" si="36"/>
        <v>2269087</v>
      </c>
      <c r="S24" s="43">
        <f t="shared" si="36"/>
        <v>2291662</v>
      </c>
      <c r="T24" s="182">
        <f t="shared" si="36"/>
        <v>4560749</v>
      </c>
      <c r="U24" s="43">
        <f t="shared" si="36"/>
        <v>9082</v>
      </c>
      <c r="V24" s="182">
        <f t="shared" si="36"/>
        <v>4569831</v>
      </c>
      <c r="W24" s="46">
        <f>IF(Q24=0,0,((V24/Q24)-1)*100)</f>
        <v>18.005824073923439</v>
      </c>
    </row>
    <row r="25" spans="1:23" ht="14.25" customHeight="1" thickTop="1" thickBot="1" x14ac:dyDescent="0.25">
      <c r="A25" s="6" t="str">
        <f t="shared" si="22"/>
        <v xml:space="preserve"> </v>
      </c>
      <c r="B25" s="129" t="s">
        <v>63</v>
      </c>
      <c r="C25" s="130">
        <f t="shared" ref="C25:H25" si="37">+C12+C16+C20+C24</f>
        <v>44457</v>
      </c>
      <c r="D25" s="132">
        <f t="shared" si="37"/>
        <v>44382</v>
      </c>
      <c r="E25" s="170">
        <f t="shared" si="37"/>
        <v>88839</v>
      </c>
      <c r="F25" s="130">
        <f t="shared" si="37"/>
        <v>51723</v>
      </c>
      <c r="G25" s="132">
        <f t="shared" si="37"/>
        <v>51607</v>
      </c>
      <c r="H25" s="170">
        <f t="shared" si="37"/>
        <v>103330</v>
      </c>
      <c r="I25" s="134">
        <f t="shared" si="25"/>
        <v>16.311529846126138</v>
      </c>
      <c r="J25" s="7"/>
      <c r="L25" s="41" t="s">
        <v>63</v>
      </c>
      <c r="M25" s="45">
        <f t="shared" ref="M25:V25" si="38">+M12+M16+M20+M24</f>
        <v>7538178</v>
      </c>
      <c r="N25" s="43">
        <f t="shared" si="38"/>
        <v>7631957</v>
      </c>
      <c r="O25" s="182">
        <f t="shared" si="38"/>
        <v>15170135</v>
      </c>
      <c r="P25" s="44">
        <f t="shared" si="38"/>
        <v>38479</v>
      </c>
      <c r="Q25" s="185">
        <f t="shared" si="38"/>
        <v>15208614</v>
      </c>
      <c r="R25" s="45">
        <f t="shared" si="38"/>
        <v>8731357</v>
      </c>
      <c r="S25" s="43">
        <f t="shared" si="38"/>
        <v>8847570</v>
      </c>
      <c r="T25" s="182">
        <f t="shared" si="38"/>
        <v>17578927</v>
      </c>
      <c r="U25" s="44">
        <f t="shared" si="38"/>
        <v>41918</v>
      </c>
      <c r="V25" s="185">
        <f t="shared" si="38"/>
        <v>17620845</v>
      </c>
      <c r="W25" s="46">
        <f>IF(Q25=0,0,((V25/Q25)-1)*100)</f>
        <v>15.86095222089272</v>
      </c>
    </row>
    <row r="26" spans="1:23" ht="14.25" thickTop="1" thickBot="1" x14ac:dyDescent="0.25">
      <c r="B26" s="141" t="s">
        <v>60</v>
      </c>
      <c r="C26" s="104"/>
      <c r="D26" s="104"/>
      <c r="E26" s="104"/>
      <c r="F26" s="104"/>
      <c r="G26" s="104"/>
      <c r="H26" s="104"/>
      <c r="I26" s="105"/>
      <c r="J26" s="3"/>
      <c r="L26" s="53" t="s">
        <v>60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/>
    </row>
    <row r="27" spans="1:23" ht="13.5" thickTop="1" x14ac:dyDescent="0.2">
      <c r="B27" s="638" t="s">
        <v>25</v>
      </c>
      <c r="C27" s="639"/>
      <c r="D27" s="639"/>
      <c r="E27" s="639"/>
      <c r="F27" s="639"/>
      <c r="G27" s="639"/>
      <c r="H27" s="639"/>
      <c r="I27" s="640"/>
      <c r="J27" s="3"/>
      <c r="L27" s="641" t="s">
        <v>26</v>
      </c>
      <c r="M27" s="642"/>
      <c r="N27" s="642"/>
      <c r="O27" s="642"/>
      <c r="P27" s="642"/>
      <c r="Q27" s="642"/>
      <c r="R27" s="642"/>
      <c r="S27" s="642"/>
      <c r="T27" s="642"/>
      <c r="U27" s="642"/>
      <c r="V27" s="642"/>
      <c r="W27" s="643"/>
    </row>
    <row r="28" spans="1:23" ht="13.5" thickBot="1" x14ac:dyDescent="0.25">
      <c r="B28" s="644" t="s">
        <v>47</v>
      </c>
      <c r="C28" s="645"/>
      <c r="D28" s="645"/>
      <c r="E28" s="645"/>
      <c r="F28" s="645"/>
      <c r="G28" s="645"/>
      <c r="H28" s="645"/>
      <c r="I28" s="646"/>
      <c r="J28" s="3"/>
      <c r="L28" s="647" t="s">
        <v>49</v>
      </c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9"/>
    </row>
    <row r="29" spans="1:23" ht="14.25" thickTop="1" thickBot="1" x14ac:dyDescent="0.25">
      <c r="B29" s="103"/>
      <c r="C29" s="104"/>
      <c r="D29" s="104"/>
      <c r="E29" s="104"/>
      <c r="F29" s="104"/>
      <c r="G29" s="104"/>
      <c r="H29" s="104"/>
      <c r="I29" s="105"/>
      <c r="J29" s="3"/>
      <c r="L29" s="15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</row>
    <row r="30" spans="1:23" ht="14.25" thickTop="1" thickBot="1" x14ac:dyDescent="0.25">
      <c r="B30" s="106"/>
      <c r="C30" s="650" t="s">
        <v>64</v>
      </c>
      <c r="D30" s="651"/>
      <c r="E30" s="652"/>
      <c r="F30" s="650" t="s">
        <v>65</v>
      </c>
      <c r="G30" s="651"/>
      <c r="H30" s="652"/>
      <c r="I30" s="107" t="s">
        <v>2</v>
      </c>
      <c r="J30" s="3"/>
      <c r="L30" s="11"/>
      <c r="M30" s="653" t="s">
        <v>64</v>
      </c>
      <c r="N30" s="654"/>
      <c r="O30" s="654"/>
      <c r="P30" s="654"/>
      <c r="Q30" s="655"/>
      <c r="R30" s="653" t="s">
        <v>65</v>
      </c>
      <c r="S30" s="654"/>
      <c r="T30" s="654"/>
      <c r="U30" s="654"/>
      <c r="V30" s="655"/>
      <c r="W30" s="12" t="s">
        <v>2</v>
      </c>
    </row>
    <row r="31" spans="1:23" ht="13.5" thickTop="1" x14ac:dyDescent="0.2">
      <c r="B31" s="108" t="s">
        <v>3</v>
      </c>
      <c r="C31" s="109"/>
      <c r="D31" s="110"/>
      <c r="E31" s="111"/>
      <c r="F31" s="109"/>
      <c r="G31" s="110"/>
      <c r="H31" s="111"/>
      <c r="I31" s="112" t="s">
        <v>4</v>
      </c>
      <c r="J31" s="3"/>
      <c r="L31" s="13" t="s">
        <v>3</v>
      </c>
      <c r="M31" s="19"/>
      <c r="N31" s="15"/>
      <c r="O31" s="16"/>
      <c r="P31" s="17"/>
      <c r="Q31" s="20"/>
      <c r="R31" s="19"/>
      <c r="S31" s="15"/>
      <c r="T31" s="16"/>
      <c r="U31" s="17"/>
      <c r="V31" s="20"/>
      <c r="W31" s="21" t="s">
        <v>4</v>
      </c>
    </row>
    <row r="32" spans="1:23" ht="13.5" thickBot="1" x14ac:dyDescent="0.25">
      <c r="B32" s="113"/>
      <c r="C32" s="114" t="s">
        <v>5</v>
      </c>
      <c r="D32" s="115" t="s">
        <v>6</v>
      </c>
      <c r="E32" s="404" t="s">
        <v>7</v>
      </c>
      <c r="F32" s="114" t="s">
        <v>5</v>
      </c>
      <c r="G32" s="115" t="s">
        <v>6</v>
      </c>
      <c r="H32" s="116" t="s">
        <v>7</v>
      </c>
      <c r="I32" s="117"/>
      <c r="J32" s="3"/>
      <c r="L32" s="22"/>
      <c r="M32" s="27" t="s">
        <v>8</v>
      </c>
      <c r="N32" s="24" t="s">
        <v>9</v>
      </c>
      <c r="O32" s="25" t="s">
        <v>31</v>
      </c>
      <c r="P32" s="26" t="s">
        <v>32</v>
      </c>
      <c r="Q32" s="25" t="s">
        <v>7</v>
      </c>
      <c r="R32" s="27" t="s">
        <v>8</v>
      </c>
      <c r="S32" s="24" t="s">
        <v>9</v>
      </c>
      <c r="T32" s="25" t="s">
        <v>31</v>
      </c>
      <c r="U32" s="26" t="s">
        <v>32</v>
      </c>
      <c r="V32" s="25" t="s">
        <v>7</v>
      </c>
      <c r="W32" s="28"/>
    </row>
    <row r="33" spans="1:23" ht="5.25" customHeight="1" thickTop="1" x14ac:dyDescent="0.2">
      <c r="B33" s="108"/>
      <c r="C33" s="118"/>
      <c r="D33" s="119"/>
      <c r="E33" s="120"/>
      <c r="F33" s="118"/>
      <c r="G33" s="119"/>
      <c r="H33" s="120"/>
      <c r="I33" s="121"/>
      <c r="J33" s="3"/>
      <c r="L33" s="13"/>
      <c r="M33" s="33"/>
      <c r="N33" s="30"/>
      <c r="O33" s="31"/>
      <c r="P33" s="32"/>
      <c r="Q33" s="34"/>
      <c r="R33" s="33"/>
      <c r="S33" s="30"/>
      <c r="T33" s="31"/>
      <c r="U33" s="32"/>
      <c r="V33" s="34"/>
      <c r="W33" s="35"/>
    </row>
    <row r="34" spans="1:23" x14ac:dyDescent="0.2">
      <c r="A34" s="3" t="str">
        <f t="shared" ref="A34:A38" si="39">IF(ISERROR(F34/G34)," ",IF(F34/G34&gt;0.5,IF(F34/G34&lt;1.5," ","NOT OK"),"NOT OK"))</f>
        <v xml:space="preserve"> </v>
      </c>
      <c r="B34" s="108" t="s">
        <v>13</v>
      </c>
      <c r="C34" s="122">
        <v>7151</v>
      </c>
      <c r="D34" s="124">
        <v>7164</v>
      </c>
      <c r="E34" s="169">
        <f t="shared" ref="E34" si="40">SUM(C34:D34)</f>
        <v>14315</v>
      </c>
      <c r="F34" s="122">
        <v>7269</v>
      </c>
      <c r="G34" s="124">
        <v>7280</v>
      </c>
      <c r="H34" s="169">
        <f t="shared" ref="H34" si="41">SUM(F34:G34)</f>
        <v>14549</v>
      </c>
      <c r="I34" s="125">
        <f t="shared" ref="I34:I38" si="42">IF(E34=0,0,((H34/E34)-1)*100)</f>
        <v>1.6346489696122957</v>
      </c>
      <c r="L34" s="13" t="s">
        <v>13</v>
      </c>
      <c r="M34" s="39">
        <v>1117433</v>
      </c>
      <c r="N34" s="37">
        <v>1068804</v>
      </c>
      <c r="O34" s="181">
        <f t="shared" ref="O34" si="43">+M34+N34</f>
        <v>2186237</v>
      </c>
      <c r="P34" s="38">
        <v>168</v>
      </c>
      <c r="Q34" s="184">
        <f>O34+P34</f>
        <v>2186405</v>
      </c>
      <c r="R34" s="39">
        <v>1091974</v>
      </c>
      <c r="S34" s="37">
        <v>1030698</v>
      </c>
      <c r="T34" s="181">
        <f t="shared" ref="T34" si="44">+R34+S34</f>
        <v>2122672</v>
      </c>
      <c r="U34" s="38">
        <v>162</v>
      </c>
      <c r="V34" s="184">
        <f>T34+U34</f>
        <v>2122834</v>
      </c>
      <c r="W34" s="40">
        <f t="shared" ref="W34:W38" si="45">IF(Q34=0,0,((V34/Q34)-1)*100)</f>
        <v>-2.9075582977536207</v>
      </c>
    </row>
    <row r="35" spans="1:23" x14ac:dyDescent="0.2">
      <c r="A35" s="3" t="str">
        <f t="shared" si="39"/>
        <v xml:space="preserve"> </v>
      </c>
      <c r="B35" s="108" t="s">
        <v>14</v>
      </c>
      <c r="C35" s="122">
        <v>6341</v>
      </c>
      <c r="D35" s="124">
        <v>6348</v>
      </c>
      <c r="E35" s="169">
        <f>SUM(C35:D35)</f>
        <v>12689</v>
      </c>
      <c r="F35" s="122">
        <v>6382</v>
      </c>
      <c r="G35" s="124">
        <v>6401</v>
      </c>
      <c r="H35" s="169">
        <f>SUM(F35:G35)</f>
        <v>12783</v>
      </c>
      <c r="I35" s="125">
        <f t="shared" si="42"/>
        <v>0.74079911734572512</v>
      </c>
      <c r="J35" s="3"/>
      <c r="L35" s="13" t="s">
        <v>14</v>
      </c>
      <c r="M35" s="39">
        <v>984583</v>
      </c>
      <c r="N35" s="37">
        <v>979888</v>
      </c>
      <c r="O35" s="181">
        <f>+M35+N35</f>
        <v>1964471</v>
      </c>
      <c r="P35" s="38">
        <v>487</v>
      </c>
      <c r="Q35" s="184">
        <f>O35+P35</f>
        <v>1964958</v>
      </c>
      <c r="R35" s="39">
        <v>980377</v>
      </c>
      <c r="S35" s="37">
        <v>964674</v>
      </c>
      <c r="T35" s="181">
        <f>+R35+S35</f>
        <v>1945051</v>
      </c>
      <c r="U35" s="38">
        <v>333</v>
      </c>
      <c r="V35" s="184">
        <f>T35+U35</f>
        <v>1945384</v>
      </c>
      <c r="W35" s="40">
        <f t="shared" si="45"/>
        <v>-0.99615360735445524</v>
      </c>
    </row>
    <row r="36" spans="1:23" ht="13.5" thickBot="1" x14ac:dyDescent="0.25">
      <c r="A36" s="3" t="str">
        <f t="shared" si="39"/>
        <v xml:space="preserve"> </v>
      </c>
      <c r="B36" s="108" t="s">
        <v>15</v>
      </c>
      <c r="C36" s="122">
        <v>7278</v>
      </c>
      <c r="D36" s="124">
        <v>7275</v>
      </c>
      <c r="E36" s="169">
        <f>SUM(C36:D36)</f>
        <v>14553</v>
      </c>
      <c r="F36" s="122">
        <v>6888</v>
      </c>
      <c r="G36" s="124">
        <v>6899</v>
      </c>
      <c r="H36" s="169">
        <f>SUM(F36:G36)</f>
        <v>13787</v>
      </c>
      <c r="I36" s="125">
        <f t="shared" si="42"/>
        <v>-5.2635195492338305</v>
      </c>
      <c r="J36" s="3"/>
      <c r="L36" s="13" t="s">
        <v>15</v>
      </c>
      <c r="M36" s="39">
        <v>1117269</v>
      </c>
      <c r="N36" s="37">
        <v>1091078</v>
      </c>
      <c r="O36" s="181">
        <f>+M36+N36</f>
        <v>2208347</v>
      </c>
      <c r="P36" s="38">
        <v>0</v>
      </c>
      <c r="Q36" s="184">
        <f>O36+P36</f>
        <v>2208347</v>
      </c>
      <c r="R36" s="39">
        <v>1059453</v>
      </c>
      <c r="S36" s="37">
        <v>1031587</v>
      </c>
      <c r="T36" s="181">
        <f>+R36+S36</f>
        <v>2091040</v>
      </c>
      <c r="U36" s="38">
        <v>806</v>
      </c>
      <c r="V36" s="184">
        <f>T36+U36</f>
        <v>2091846</v>
      </c>
      <c r="W36" s="40">
        <f t="shared" si="45"/>
        <v>-5.2754843328516765</v>
      </c>
    </row>
    <row r="37" spans="1:23" ht="14.25" thickTop="1" thickBot="1" x14ac:dyDescent="0.25">
      <c r="A37" s="3" t="str">
        <f t="shared" si="39"/>
        <v xml:space="preserve"> </v>
      </c>
      <c r="B37" s="129" t="s">
        <v>61</v>
      </c>
      <c r="C37" s="130">
        <f t="shared" ref="C37:G37" si="46">+C34+C35+C36</f>
        <v>20770</v>
      </c>
      <c r="D37" s="132">
        <f t="shared" si="46"/>
        <v>20787</v>
      </c>
      <c r="E37" s="173">
        <f t="shared" si="46"/>
        <v>41557</v>
      </c>
      <c r="F37" s="130">
        <f t="shared" si="46"/>
        <v>20539</v>
      </c>
      <c r="G37" s="132">
        <f t="shared" si="46"/>
        <v>20580</v>
      </c>
      <c r="H37" s="173">
        <f t="shared" ref="H37" si="47">+H34+H35+H36</f>
        <v>41119</v>
      </c>
      <c r="I37" s="133">
        <f t="shared" si="42"/>
        <v>-1.0539740597251934</v>
      </c>
      <c r="J37" s="3"/>
      <c r="L37" s="41" t="s">
        <v>61</v>
      </c>
      <c r="M37" s="45">
        <f t="shared" ref="M37:U37" si="48">+M34+M35+M36</f>
        <v>3219285</v>
      </c>
      <c r="N37" s="43">
        <f t="shared" si="48"/>
        <v>3139770</v>
      </c>
      <c r="O37" s="182">
        <f t="shared" si="48"/>
        <v>6359055</v>
      </c>
      <c r="P37" s="43">
        <f t="shared" si="48"/>
        <v>655</v>
      </c>
      <c r="Q37" s="182">
        <f t="shared" si="48"/>
        <v>6359710</v>
      </c>
      <c r="R37" s="43">
        <f t="shared" si="48"/>
        <v>3131804</v>
      </c>
      <c r="S37" s="411">
        <f t="shared" si="48"/>
        <v>3026959</v>
      </c>
      <c r="T37" s="419">
        <f t="shared" si="48"/>
        <v>6158763</v>
      </c>
      <c r="U37" s="413">
        <f t="shared" si="48"/>
        <v>1301</v>
      </c>
      <c r="V37" s="182">
        <f t="shared" ref="V37" si="49">+V34+V35+V36</f>
        <v>6160064</v>
      </c>
      <c r="W37" s="46">
        <f t="shared" si="45"/>
        <v>-3.1392311913593596</v>
      </c>
    </row>
    <row r="38" spans="1:23" ht="13.5" thickTop="1" x14ac:dyDescent="0.2">
      <c r="A38" s="3" t="str">
        <f t="shared" si="39"/>
        <v xml:space="preserve"> </v>
      </c>
      <c r="B38" s="108" t="s">
        <v>16</v>
      </c>
      <c r="C38" s="122">
        <v>7221</v>
      </c>
      <c r="D38" s="124">
        <v>7224</v>
      </c>
      <c r="E38" s="169">
        <f t="shared" ref="E38" si="50">SUM(C38:D38)</f>
        <v>14445</v>
      </c>
      <c r="F38" s="122">
        <v>6812</v>
      </c>
      <c r="G38" s="124">
        <v>6825</v>
      </c>
      <c r="H38" s="169">
        <f t="shared" ref="H38" si="51">SUM(F38:G38)</f>
        <v>13637</v>
      </c>
      <c r="I38" s="125">
        <f t="shared" si="42"/>
        <v>-5.5936310141917573</v>
      </c>
      <c r="J38" s="7"/>
      <c r="L38" s="13" t="s">
        <v>16</v>
      </c>
      <c r="M38" s="39">
        <v>1095315</v>
      </c>
      <c r="N38" s="37">
        <v>1082242</v>
      </c>
      <c r="O38" s="181">
        <f>+M38+N38</f>
        <v>2177557</v>
      </c>
      <c r="P38" s="143">
        <v>477</v>
      </c>
      <c r="Q38" s="294">
        <f>O38+P38</f>
        <v>2178034</v>
      </c>
      <c r="R38" s="39">
        <v>1006592</v>
      </c>
      <c r="S38" s="37">
        <v>1001667</v>
      </c>
      <c r="T38" s="181">
        <f>+R38+S38</f>
        <v>2008259</v>
      </c>
      <c r="U38" s="143">
        <v>651</v>
      </c>
      <c r="V38" s="294">
        <f>T38+U38</f>
        <v>2008910</v>
      </c>
      <c r="W38" s="40">
        <f t="shared" si="45"/>
        <v>-7.7649843850004174</v>
      </c>
    </row>
    <row r="39" spans="1:23" x14ac:dyDescent="0.2">
      <c r="A39" s="3" t="str">
        <f>IF(ISERROR(F39/G39)," ",IF(F39/G39&gt;0.5,IF(F39/G39&lt;1.5," ","NOT OK"),"NOT OK"))</f>
        <v xml:space="preserve"> </v>
      </c>
      <c r="B39" s="108" t="s">
        <v>17</v>
      </c>
      <c r="C39" s="122">
        <v>7304</v>
      </c>
      <c r="D39" s="124">
        <v>7313</v>
      </c>
      <c r="E39" s="169">
        <f>SUM(C39:D39)</f>
        <v>14617</v>
      </c>
      <c r="F39" s="122">
        <v>6694</v>
      </c>
      <c r="G39" s="124">
        <v>6698</v>
      </c>
      <c r="H39" s="169">
        <f>SUM(F39:G39)</f>
        <v>13392</v>
      </c>
      <c r="I39" s="125">
        <f>IF(E39=0,0,((H39/E39)-1)*100)</f>
        <v>-8.3806526647054795</v>
      </c>
      <c r="J39" s="3"/>
      <c r="L39" s="13" t="s">
        <v>17</v>
      </c>
      <c r="M39" s="39">
        <v>1055939</v>
      </c>
      <c r="N39" s="37">
        <v>1046286</v>
      </c>
      <c r="O39" s="181">
        <f>+M39+N39</f>
        <v>2102225</v>
      </c>
      <c r="P39" s="143">
        <v>506</v>
      </c>
      <c r="Q39" s="181">
        <f>O39+P39</f>
        <v>2102731</v>
      </c>
      <c r="R39" s="39">
        <v>973716</v>
      </c>
      <c r="S39" s="37">
        <v>969147</v>
      </c>
      <c r="T39" s="181">
        <f>+R39+S39</f>
        <v>1942863</v>
      </c>
      <c r="U39" s="143">
        <v>120</v>
      </c>
      <c r="V39" s="181">
        <f>T39+U39</f>
        <v>1942983</v>
      </c>
      <c r="W39" s="40">
        <f>IF(Q39=0,0,((V39/Q39)-1)*100)</f>
        <v>-7.5971676833603503</v>
      </c>
    </row>
    <row r="40" spans="1:23" ht="13.5" thickBot="1" x14ac:dyDescent="0.25">
      <c r="A40" s="3" t="str">
        <f>IF(ISERROR(F40/G40)," ",IF(F40/G40&gt;0.5,IF(F40/G40&lt;1.5," ","NOT OK"),"NOT OK"))</f>
        <v xml:space="preserve"> </v>
      </c>
      <c r="B40" s="108" t="s">
        <v>18</v>
      </c>
      <c r="C40" s="122">
        <v>7083</v>
      </c>
      <c r="D40" s="124">
        <v>7082</v>
      </c>
      <c r="E40" s="169">
        <f>SUM(C40:D40)</f>
        <v>14165</v>
      </c>
      <c r="F40" s="122">
        <v>6462</v>
      </c>
      <c r="G40" s="124">
        <v>6476</v>
      </c>
      <c r="H40" s="169">
        <f>SUM(F40:G40)</f>
        <v>12938</v>
      </c>
      <c r="I40" s="125">
        <f>IF(E40=0,0,((H40/E40)-1)*100)</f>
        <v>-8.6621955524179288</v>
      </c>
      <c r="J40" s="3"/>
      <c r="L40" s="13" t="s">
        <v>18</v>
      </c>
      <c r="M40" s="39">
        <v>980677</v>
      </c>
      <c r="N40" s="37">
        <v>978753</v>
      </c>
      <c r="O40" s="181">
        <f>+M40+N40</f>
        <v>1959430</v>
      </c>
      <c r="P40" s="143">
        <v>384</v>
      </c>
      <c r="Q40" s="181">
        <f>O40+P40</f>
        <v>1959814</v>
      </c>
      <c r="R40" s="37">
        <v>909671</v>
      </c>
      <c r="S40" s="408">
        <v>908736</v>
      </c>
      <c r="T40" s="184">
        <f>+R40+S40</f>
        <v>1818407</v>
      </c>
      <c r="U40" s="143">
        <v>347</v>
      </c>
      <c r="V40" s="181">
        <f>T40+U40</f>
        <v>1818754</v>
      </c>
      <c r="W40" s="40">
        <f>IF(Q40=0,0,((V40/Q40)-1)*100)</f>
        <v>-7.1976218151314386</v>
      </c>
    </row>
    <row r="41" spans="1:23" ht="15.75" customHeight="1" thickTop="1" thickBot="1" x14ac:dyDescent="0.25">
      <c r="A41" s="9" t="str">
        <f>IF(ISERROR(F41/G41)," ",IF(F41/G41&gt;0.5,IF(F41/G41&lt;1.5," ","NOT OK"),"NOT OK"))</f>
        <v xml:space="preserve"> </v>
      </c>
      <c r="B41" s="393" t="s">
        <v>19</v>
      </c>
      <c r="C41" s="130">
        <f t="shared" ref="C41:G41" si="52">+C38+C39+C40</f>
        <v>21608</v>
      </c>
      <c r="D41" s="138">
        <f t="shared" si="52"/>
        <v>21619</v>
      </c>
      <c r="E41" s="171">
        <f t="shared" si="52"/>
        <v>43227</v>
      </c>
      <c r="F41" s="130">
        <f t="shared" si="52"/>
        <v>19968</v>
      </c>
      <c r="G41" s="138">
        <f t="shared" si="52"/>
        <v>19999</v>
      </c>
      <c r="H41" s="171">
        <f t="shared" ref="H41" si="53">+H38+H39+H40</f>
        <v>39967</v>
      </c>
      <c r="I41" s="133">
        <f>IF(E41=0,0,((H41/E41)-1)*100)</f>
        <v>-7.5415828070418911</v>
      </c>
      <c r="J41" s="9"/>
      <c r="K41" s="10"/>
      <c r="L41" s="394" t="s">
        <v>19</v>
      </c>
      <c r="M41" s="48">
        <f t="shared" ref="M41:U41" si="54">+M38+M39+M40</f>
        <v>3131931</v>
      </c>
      <c r="N41" s="49">
        <f t="shared" si="54"/>
        <v>3107281</v>
      </c>
      <c r="O41" s="183">
        <f t="shared" si="54"/>
        <v>6239212</v>
      </c>
      <c r="P41" s="49">
        <f t="shared" si="54"/>
        <v>1367</v>
      </c>
      <c r="Q41" s="183">
        <f t="shared" si="54"/>
        <v>6240579</v>
      </c>
      <c r="R41" s="49">
        <f t="shared" si="54"/>
        <v>2889979</v>
      </c>
      <c r="S41" s="414">
        <f t="shared" si="54"/>
        <v>2879550</v>
      </c>
      <c r="T41" s="420">
        <f t="shared" si="54"/>
        <v>5769529</v>
      </c>
      <c r="U41" s="203">
        <f t="shared" si="54"/>
        <v>1118</v>
      </c>
      <c r="V41" s="183">
        <f t="shared" ref="V41" si="55">+V38+V39+V40</f>
        <v>5770647</v>
      </c>
      <c r="W41" s="50">
        <f>IF(Q41=0,0,((V41/Q41)-1)*100)</f>
        <v>-7.5302628169597767</v>
      </c>
    </row>
    <row r="42" spans="1:23" ht="13.5" thickTop="1" x14ac:dyDescent="0.2">
      <c r="A42" s="3" t="str">
        <f>IF(ISERROR(F42/G42)," ",IF(F42/G42&gt;0.5,IF(F42/G42&lt;1.5," ","NOT OK"),"NOT OK"))</f>
        <v xml:space="preserve"> </v>
      </c>
      <c r="B42" s="108" t="s">
        <v>20</v>
      </c>
      <c r="C42" s="122">
        <v>7229</v>
      </c>
      <c r="D42" s="124">
        <v>7252</v>
      </c>
      <c r="E42" s="172">
        <f>SUM(C42:D42)</f>
        <v>14481</v>
      </c>
      <c r="F42" s="122">
        <v>6607</v>
      </c>
      <c r="G42" s="124">
        <v>6612</v>
      </c>
      <c r="H42" s="172">
        <f>SUM(F42:G42)</f>
        <v>13219</v>
      </c>
      <c r="I42" s="125">
        <f>IF(E42=0,0,((H42/E42)-1)*100)</f>
        <v>-8.7148677577515326</v>
      </c>
      <c r="J42" s="3"/>
      <c r="L42" s="13" t="s">
        <v>21</v>
      </c>
      <c r="M42" s="39">
        <v>1020213</v>
      </c>
      <c r="N42" s="37">
        <v>1028250</v>
      </c>
      <c r="O42" s="181">
        <f>+M42+N42</f>
        <v>2048463</v>
      </c>
      <c r="P42" s="143">
        <v>225</v>
      </c>
      <c r="Q42" s="181">
        <f>O42+P42</f>
        <v>2048688</v>
      </c>
      <c r="R42" s="37">
        <v>937956</v>
      </c>
      <c r="S42" s="408">
        <v>943219</v>
      </c>
      <c r="T42" s="184">
        <f>+R42+S42</f>
        <v>1881175</v>
      </c>
      <c r="U42" s="143">
        <v>128</v>
      </c>
      <c r="V42" s="181">
        <f>T42+U42</f>
        <v>1881303</v>
      </c>
      <c r="W42" s="40">
        <f>IF(Q42=0,0,((V42/Q42)-1)*100)</f>
        <v>-8.1703509758440536</v>
      </c>
    </row>
    <row r="43" spans="1:23" x14ac:dyDescent="0.2">
      <c r="A43" s="3" t="str">
        <f t="shared" ref="A43" si="56">IF(ISERROR(F43/G43)," ",IF(F43/G43&gt;0.5,IF(F43/G43&lt;1.5," ","NOT OK"),"NOT OK"))</f>
        <v xml:space="preserve"> </v>
      </c>
      <c r="B43" s="108" t="s">
        <v>22</v>
      </c>
      <c r="C43" s="122">
        <v>7072</v>
      </c>
      <c r="D43" s="124">
        <v>7071</v>
      </c>
      <c r="E43" s="163">
        <f>SUM(C43:D43)</f>
        <v>14143</v>
      </c>
      <c r="F43" s="122">
        <v>6662</v>
      </c>
      <c r="G43" s="124">
        <v>6674</v>
      </c>
      <c r="H43" s="163">
        <f>SUM(F43:G43)</f>
        <v>13336</v>
      </c>
      <c r="I43" s="125">
        <f t="shared" ref="I43" si="57">IF(E43=0,0,((H43/E43)-1)*100)</f>
        <v>-5.7060029696669679</v>
      </c>
      <c r="J43" s="3"/>
      <c r="L43" s="13" t="s">
        <v>22</v>
      </c>
      <c r="M43" s="39">
        <v>1042515</v>
      </c>
      <c r="N43" s="37">
        <v>1009098</v>
      </c>
      <c r="O43" s="181">
        <f t="shared" ref="O43" si="58">+M43+N43</f>
        <v>2051613</v>
      </c>
      <c r="P43" s="143">
        <v>268</v>
      </c>
      <c r="Q43" s="181">
        <f>O43+P43</f>
        <v>2051881</v>
      </c>
      <c r="R43" s="37">
        <v>982232</v>
      </c>
      <c r="S43" s="408">
        <v>962607</v>
      </c>
      <c r="T43" s="181">
        <f t="shared" ref="T43" si="59">+R43+S43</f>
        <v>1944839</v>
      </c>
      <c r="U43" s="410">
        <v>79</v>
      </c>
      <c r="V43" s="181">
        <f>T43+U43</f>
        <v>1944918</v>
      </c>
      <c r="W43" s="40">
        <f t="shared" ref="W43" si="60">IF(Q43=0,0,((V43/Q43)-1)*100)</f>
        <v>-5.2129241413122918</v>
      </c>
    </row>
    <row r="44" spans="1:23" ht="13.5" thickBot="1" x14ac:dyDescent="0.25">
      <c r="A44" s="3" t="str">
        <f>IF(ISERROR(F44/G44)," ",IF(F44/G44&gt;0.5,IF(F44/G44&lt;1.5," ","NOT OK"),"NOT OK"))</f>
        <v xml:space="preserve"> </v>
      </c>
      <c r="B44" s="108" t="s">
        <v>23</v>
      </c>
      <c r="C44" s="122">
        <v>6475</v>
      </c>
      <c r="D44" s="139">
        <v>6474</v>
      </c>
      <c r="E44" s="167">
        <f t="shared" ref="E44" si="61">SUM(C44:D44)</f>
        <v>12949</v>
      </c>
      <c r="F44" s="122">
        <v>6085</v>
      </c>
      <c r="G44" s="139">
        <v>6092</v>
      </c>
      <c r="H44" s="167">
        <f t="shared" ref="H44" si="62">SUM(F44:G44)</f>
        <v>12177</v>
      </c>
      <c r="I44" s="140">
        <f>IF(E44=0,0,((H44/E44)-1)*100)</f>
        <v>-5.9618503359332724</v>
      </c>
      <c r="J44" s="3"/>
      <c r="L44" s="13" t="s">
        <v>23</v>
      </c>
      <c r="M44" s="39">
        <v>911223</v>
      </c>
      <c r="N44" s="37">
        <v>907155</v>
      </c>
      <c r="O44" s="181">
        <f>+M44+N44</f>
        <v>1818378</v>
      </c>
      <c r="P44" s="143">
        <v>0</v>
      </c>
      <c r="Q44" s="181">
        <f>O44+P44</f>
        <v>1818378</v>
      </c>
      <c r="R44" s="37">
        <v>865663</v>
      </c>
      <c r="S44" s="408">
        <v>869901</v>
      </c>
      <c r="T44" s="181">
        <f>+R44+S44</f>
        <v>1735564</v>
      </c>
      <c r="U44" s="410">
        <v>141</v>
      </c>
      <c r="V44" s="181">
        <f>T44+U44</f>
        <v>1735705</v>
      </c>
      <c r="W44" s="40">
        <f>IF(Q44=0,0,((V44/Q44)-1)*100)</f>
        <v>-4.5465244300139984</v>
      </c>
    </row>
    <row r="45" spans="1:23" ht="14.25" customHeight="1" thickTop="1" thickBot="1" x14ac:dyDescent="0.25">
      <c r="A45" s="3" t="str">
        <f t="shared" si="22"/>
        <v xml:space="preserve"> </v>
      </c>
      <c r="B45" s="129" t="s">
        <v>24</v>
      </c>
      <c r="C45" s="130">
        <f t="shared" ref="C45:E45" si="63">+C42+C43+C44</f>
        <v>20776</v>
      </c>
      <c r="D45" s="132">
        <f t="shared" si="63"/>
        <v>20797</v>
      </c>
      <c r="E45" s="173">
        <f t="shared" si="63"/>
        <v>41573</v>
      </c>
      <c r="F45" s="130">
        <f t="shared" ref="F45:H45" si="64">+F42+F43+F44</f>
        <v>19354</v>
      </c>
      <c r="G45" s="132">
        <f t="shared" si="64"/>
        <v>19378</v>
      </c>
      <c r="H45" s="173">
        <f t="shared" si="64"/>
        <v>38732</v>
      </c>
      <c r="I45" s="133">
        <f t="shared" ref="I45:I46" si="65">IF(E45=0,0,((H45/E45)-1)*100)</f>
        <v>-6.8337622976451069</v>
      </c>
      <c r="J45" s="3"/>
      <c r="L45" s="41" t="s">
        <v>24</v>
      </c>
      <c r="M45" s="45">
        <f t="shared" ref="M45:Q45" si="66">+M42+M43+M44</f>
        <v>2973951</v>
      </c>
      <c r="N45" s="43">
        <f t="shared" si="66"/>
        <v>2944503</v>
      </c>
      <c r="O45" s="182">
        <f t="shared" si="66"/>
        <v>5918454</v>
      </c>
      <c r="P45" s="43">
        <f t="shared" si="66"/>
        <v>493</v>
      </c>
      <c r="Q45" s="182">
        <f t="shared" si="66"/>
        <v>5918947</v>
      </c>
      <c r="R45" s="45">
        <f t="shared" ref="R45:V45" si="67">+R42+R43+R44</f>
        <v>2785851</v>
      </c>
      <c r="S45" s="43">
        <f t="shared" si="67"/>
        <v>2775727</v>
      </c>
      <c r="T45" s="182">
        <f t="shared" si="67"/>
        <v>5561578</v>
      </c>
      <c r="U45" s="43">
        <f t="shared" si="67"/>
        <v>348</v>
      </c>
      <c r="V45" s="182">
        <f t="shared" si="67"/>
        <v>5561926</v>
      </c>
      <c r="W45" s="46">
        <f t="shared" ref="W45:W46" si="68">IF(Q45=0,0,((V45/Q45)-1)*100)</f>
        <v>-6.0318330270570097</v>
      </c>
    </row>
    <row r="46" spans="1:23" ht="14.25" customHeight="1" thickTop="1" x14ac:dyDescent="0.2">
      <c r="A46" s="3" t="str">
        <f t="shared" si="22"/>
        <v xml:space="preserve"> </v>
      </c>
      <c r="B46" s="108" t="s">
        <v>10</v>
      </c>
      <c r="C46" s="122">
        <v>7163</v>
      </c>
      <c r="D46" s="124">
        <v>7178</v>
      </c>
      <c r="E46" s="169">
        <f t="shared" ref="E46" si="69">SUM(C46:D46)</f>
        <v>14341</v>
      </c>
      <c r="F46" s="122">
        <v>6718</v>
      </c>
      <c r="G46" s="124">
        <v>6732</v>
      </c>
      <c r="H46" s="169">
        <f t="shared" ref="H46" si="70">SUM(F46:G46)</f>
        <v>13450</v>
      </c>
      <c r="I46" s="125">
        <f t="shared" si="65"/>
        <v>-6.2129558608186368</v>
      </c>
      <c r="J46" s="3"/>
      <c r="K46" s="6"/>
      <c r="L46" s="13" t="s">
        <v>10</v>
      </c>
      <c r="M46" s="39">
        <v>1046908</v>
      </c>
      <c r="N46" s="37">
        <v>1051633</v>
      </c>
      <c r="O46" s="181">
        <f>SUM(M46:N46)</f>
        <v>2098541</v>
      </c>
      <c r="P46" s="143">
        <v>820</v>
      </c>
      <c r="Q46" s="181">
        <f>O46+P46</f>
        <v>2099361</v>
      </c>
      <c r="R46" s="39">
        <v>1014635</v>
      </c>
      <c r="S46" s="37">
        <v>1023443</v>
      </c>
      <c r="T46" s="181">
        <f>SUM(R46:S46)</f>
        <v>2038078</v>
      </c>
      <c r="U46" s="143">
        <v>217</v>
      </c>
      <c r="V46" s="181">
        <f>T46+U46</f>
        <v>2038295</v>
      </c>
      <c r="W46" s="40">
        <f t="shared" si="68"/>
        <v>-2.9087898651065758</v>
      </c>
    </row>
    <row r="47" spans="1:23" ht="14.25" customHeight="1" x14ac:dyDescent="0.2">
      <c r="A47" s="3" t="str">
        <f>IF(ISERROR(F47/G47)," ",IF(F47/G47&gt;0.5,IF(F47/G47&lt;1.5," ","NOT OK"),"NOT OK"))</f>
        <v xml:space="preserve"> </v>
      </c>
      <c r="B47" s="108" t="s">
        <v>11</v>
      </c>
      <c r="C47" s="122">
        <v>6957</v>
      </c>
      <c r="D47" s="124">
        <v>6956</v>
      </c>
      <c r="E47" s="169">
        <f>SUM(C47:D47)</f>
        <v>13913</v>
      </c>
      <c r="F47" s="122">
        <v>6414</v>
      </c>
      <c r="G47" s="124">
        <v>6417</v>
      </c>
      <c r="H47" s="169">
        <f>SUM(F47:G47)</f>
        <v>12831</v>
      </c>
      <c r="I47" s="125">
        <f>IF(E47=0,0,((H47/E47)-1)*100)</f>
        <v>-7.7768993028103246</v>
      </c>
      <c r="J47" s="3"/>
      <c r="K47" s="6"/>
      <c r="L47" s="13" t="s">
        <v>11</v>
      </c>
      <c r="M47" s="39">
        <v>996191</v>
      </c>
      <c r="N47" s="37">
        <v>1002046</v>
      </c>
      <c r="O47" s="181">
        <f>SUM(M47:N47)</f>
        <v>1998237</v>
      </c>
      <c r="P47" s="143">
        <v>659</v>
      </c>
      <c r="Q47" s="181">
        <f>O47+P47</f>
        <v>1998896</v>
      </c>
      <c r="R47" s="39">
        <v>962947</v>
      </c>
      <c r="S47" s="37">
        <v>964084</v>
      </c>
      <c r="T47" s="181">
        <f>SUM(R47:S47)</f>
        <v>1927031</v>
      </c>
      <c r="U47" s="143">
        <v>340</v>
      </c>
      <c r="V47" s="181">
        <f>T47+U47</f>
        <v>1927371</v>
      </c>
      <c r="W47" s="40">
        <f>IF(Q47=0,0,((V47/Q47)-1)*100)</f>
        <v>-3.5782251802995213</v>
      </c>
    </row>
    <row r="48" spans="1:23" ht="14.25" customHeight="1" thickBot="1" x14ac:dyDescent="0.25">
      <c r="A48" s="3" t="str">
        <f>IF(ISERROR(F48/G48)," ",IF(F48/G48&gt;0.5,IF(F48/G48&lt;1.5," ","NOT OK"),"NOT OK"))</f>
        <v xml:space="preserve"> </v>
      </c>
      <c r="B48" s="113" t="s">
        <v>12</v>
      </c>
      <c r="C48" s="126">
        <v>7340</v>
      </c>
      <c r="D48" s="128">
        <v>7360</v>
      </c>
      <c r="E48" s="169">
        <f>SUM(C48:D48)</f>
        <v>14700</v>
      </c>
      <c r="F48" s="126">
        <v>6701</v>
      </c>
      <c r="G48" s="128">
        <v>6704</v>
      </c>
      <c r="H48" s="169">
        <f>SUM(F48:G48)</f>
        <v>13405</v>
      </c>
      <c r="I48" s="125">
        <f>IF(E48=0,0,((H48/E48)-1)*100)</f>
        <v>-8.809523809523812</v>
      </c>
      <c r="J48" s="3"/>
      <c r="K48" s="6"/>
      <c r="L48" s="22" t="s">
        <v>12</v>
      </c>
      <c r="M48" s="39">
        <v>1019421</v>
      </c>
      <c r="N48" s="37">
        <v>1090494</v>
      </c>
      <c r="O48" s="181">
        <f t="shared" ref="O48" si="71">SUM(M48:N48)</f>
        <v>2109915</v>
      </c>
      <c r="P48" s="38">
        <v>165</v>
      </c>
      <c r="Q48" s="184">
        <f t="shared" ref="Q48" si="72">O48+P48</f>
        <v>2110080</v>
      </c>
      <c r="R48" s="39">
        <v>947568</v>
      </c>
      <c r="S48" s="37">
        <v>1015423</v>
      </c>
      <c r="T48" s="181">
        <f t="shared" ref="T48" si="73">SUM(R48:S48)</f>
        <v>1962991</v>
      </c>
      <c r="U48" s="38">
        <v>51</v>
      </c>
      <c r="V48" s="184">
        <f t="shared" ref="V48" si="74">T48+U48</f>
        <v>1963042</v>
      </c>
      <c r="W48" s="40">
        <f>IF(Q48=0,0,((V48/Q48)-1)*100)</f>
        <v>-6.9683613891416414</v>
      </c>
    </row>
    <row r="49" spans="1:23" ht="14.25" customHeight="1" thickTop="1" thickBot="1" x14ac:dyDescent="0.25">
      <c r="A49" s="3" t="str">
        <f t="shared" ref="A49:A50" si="75">IF(ISERROR(F49/G49)," ",IF(F49/G49&gt;0.5,IF(F49/G49&lt;1.5," ","NOT OK"),"NOT OK"))</f>
        <v xml:space="preserve"> </v>
      </c>
      <c r="B49" s="129" t="s">
        <v>38</v>
      </c>
      <c r="C49" s="130">
        <f t="shared" ref="C49:H49" si="76">+C46+C47+C48</f>
        <v>21460</v>
      </c>
      <c r="D49" s="132">
        <f t="shared" si="76"/>
        <v>21494</v>
      </c>
      <c r="E49" s="173">
        <f t="shared" si="76"/>
        <v>42954</v>
      </c>
      <c r="F49" s="130">
        <f t="shared" si="76"/>
        <v>19833</v>
      </c>
      <c r="G49" s="132">
        <f t="shared" si="76"/>
        <v>19853</v>
      </c>
      <c r="H49" s="173">
        <f t="shared" si="76"/>
        <v>39686</v>
      </c>
      <c r="I49" s="133">
        <f>IF(E49=0,0,((H49/E49)-1)*100)</f>
        <v>-7.6081389393304448</v>
      </c>
      <c r="J49" s="3"/>
      <c r="L49" s="41" t="s">
        <v>38</v>
      </c>
      <c r="M49" s="45">
        <f t="shared" ref="M49:V49" si="77">+M46+M47+M48</f>
        <v>3062520</v>
      </c>
      <c r="N49" s="43">
        <f t="shared" si="77"/>
        <v>3144173</v>
      </c>
      <c r="O49" s="182">
        <f t="shared" si="77"/>
        <v>6206693</v>
      </c>
      <c r="P49" s="43">
        <f t="shared" si="77"/>
        <v>1644</v>
      </c>
      <c r="Q49" s="182">
        <f t="shared" si="77"/>
        <v>6208337</v>
      </c>
      <c r="R49" s="45">
        <f t="shared" si="77"/>
        <v>2925150</v>
      </c>
      <c r="S49" s="43">
        <f t="shared" si="77"/>
        <v>3002950</v>
      </c>
      <c r="T49" s="182">
        <f t="shared" si="77"/>
        <v>5928100</v>
      </c>
      <c r="U49" s="43">
        <f t="shared" si="77"/>
        <v>608</v>
      </c>
      <c r="V49" s="182">
        <f t="shared" si="77"/>
        <v>5928708</v>
      </c>
      <c r="W49" s="46">
        <f>IF(Q49=0,0,((V49/Q49)-1)*100)</f>
        <v>-4.5040886150349069</v>
      </c>
    </row>
    <row r="50" spans="1:23" ht="14.25" customHeight="1" thickTop="1" thickBot="1" x14ac:dyDescent="0.25">
      <c r="A50" s="6" t="str">
        <f t="shared" si="75"/>
        <v xml:space="preserve"> </v>
      </c>
      <c r="B50" s="129" t="s">
        <v>63</v>
      </c>
      <c r="C50" s="130">
        <f t="shared" ref="C50:H50" si="78">+C37+C41+C45+C49</f>
        <v>84614</v>
      </c>
      <c r="D50" s="132">
        <f t="shared" si="78"/>
        <v>84697</v>
      </c>
      <c r="E50" s="170">
        <f t="shared" si="78"/>
        <v>169311</v>
      </c>
      <c r="F50" s="130">
        <f t="shared" si="78"/>
        <v>79694</v>
      </c>
      <c r="G50" s="132">
        <f t="shared" si="78"/>
        <v>79810</v>
      </c>
      <c r="H50" s="170">
        <f t="shared" si="78"/>
        <v>159504</v>
      </c>
      <c r="I50" s="134">
        <f t="shared" ref="I50" si="79">IF(E50=0,0,((H50/E50)-1)*100)</f>
        <v>-5.792299378067578</v>
      </c>
      <c r="J50" s="7"/>
      <c r="L50" s="41" t="s">
        <v>63</v>
      </c>
      <c r="M50" s="45">
        <f t="shared" ref="M50:V50" si="80">+M37+M41+M45+M49</f>
        <v>12387687</v>
      </c>
      <c r="N50" s="43">
        <f t="shared" si="80"/>
        <v>12335727</v>
      </c>
      <c r="O50" s="182">
        <f t="shared" si="80"/>
        <v>24723414</v>
      </c>
      <c r="P50" s="44">
        <f t="shared" si="80"/>
        <v>4159</v>
      </c>
      <c r="Q50" s="185">
        <f t="shared" si="80"/>
        <v>24727573</v>
      </c>
      <c r="R50" s="45">
        <f t="shared" si="80"/>
        <v>11732784</v>
      </c>
      <c r="S50" s="43">
        <f t="shared" si="80"/>
        <v>11685186</v>
      </c>
      <c r="T50" s="182">
        <f t="shared" si="80"/>
        <v>23417970</v>
      </c>
      <c r="U50" s="44">
        <f t="shared" si="80"/>
        <v>3375</v>
      </c>
      <c r="V50" s="185">
        <f t="shared" si="80"/>
        <v>23421345</v>
      </c>
      <c r="W50" s="46">
        <f>IF(Q50=0,0,((V50/Q50)-1)*100)</f>
        <v>-5.2824755587618677</v>
      </c>
    </row>
    <row r="51" spans="1:23" ht="14.25" thickTop="1" thickBot="1" x14ac:dyDescent="0.25">
      <c r="B51" s="141" t="s">
        <v>60</v>
      </c>
      <c r="C51" s="104"/>
      <c r="D51" s="104"/>
      <c r="E51" s="104"/>
      <c r="F51" s="104"/>
      <c r="G51" s="104"/>
      <c r="H51" s="104"/>
      <c r="I51" s="105"/>
      <c r="J51" s="3"/>
      <c r="L51" s="53" t="s">
        <v>60</v>
      </c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2"/>
    </row>
    <row r="52" spans="1:23" ht="13.5" thickTop="1" x14ac:dyDescent="0.2">
      <c r="B52" s="638" t="s">
        <v>27</v>
      </c>
      <c r="C52" s="639"/>
      <c r="D52" s="639"/>
      <c r="E52" s="639"/>
      <c r="F52" s="639"/>
      <c r="G52" s="639"/>
      <c r="H52" s="639"/>
      <c r="I52" s="640"/>
      <c r="J52" s="3"/>
      <c r="L52" s="641" t="s">
        <v>28</v>
      </c>
      <c r="M52" s="642"/>
      <c r="N52" s="642"/>
      <c r="O52" s="642"/>
      <c r="P52" s="642"/>
      <c r="Q52" s="642"/>
      <c r="R52" s="642"/>
      <c r="S52" s="642"/>
      <c r="T52" s="642"/>
      <c r="U52" s="642"/>
      <c r="V52" s="642"/>
      <c r="W52" s="643"/>
    </row>
    <row r="53" spans="1:23" ht="13.5" thickBot="1" x14ac:dyDescent="0.25">
      <c r="B53" s="644" t="s">
        <v>30</v>
      </c>
      <c r="C53" s="645"/>
      <c r="D53" s="645"/>
      <c r="E53" s="645"/>
      <c r="F53" s="645"/>
      <c r="G53" s="645"/>
      <c r="H53" s="645"/>
      <c r="I53" s="646"/>
      <c r="J53" s="3"/>
      <c r="L53" s="647" t="s">
        <v>50</v>
      </c>
      <c r="M53" s="648"/>
      <c r="N53" s="648"/>
      <c r="O53" s="648"/>
      <c r="P53" s="648"/>
      <c r="Q53" s="648"/>
      <c r="R53" s="648"/>
      <c r="S53" s="648"/>
      <c r="T53" s="648"/>
      <c r="U53" s="648"/>
      <c r="V53" s="648"/>
      <c r="W53" s="649"/>
    </row>
    <row r="54" spans="1:23" ht="14.25" thickTop="1" thickBot="1" x14ac:dyDescent="0.25">
      <c r="B54" s="103"/>
      <c r="C54" s="104"/>
      <c r="D54" s="104"/>
      <c r="E54" s="104"/>
      <c r="F54" s="104"/>
      <c r="G54" s="104"/>
      <c r="H54" s="104"/>
      <c r="I54" s="105"/>
      <c r="J54" s="3"/>
      <c r="L54" s="15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2"/>
    </row>
    <row r="55" spans="1:23" ht="14.25" thickTop="1" thickBot="1" x14ac:dyDescent="0.25">
      <c r="B55" s="106"/>
      <c r="C55" s="650" t="s">
        <v>64</v>
      </c>
      <c r="D55" s="651"/>
      <c r="E55" s="652"/>
      <c r="F55" s="650" t="s">
        <v>65</v>
      </c>
      <c r="G55" s="651"/>
      <c r="H55" s="652"/>
      <c r="I55" s="107" t="s">
        <v>2</v>
      </c>
      <c r="J55" s="3"/>
      <c r="L55" s="11"/>
      <c r="M55" s="653" t="s">
        <v>64</v>
      </c>
      <c r="N55" s="654"/>
      <c r="O55" s="654"/>
      <c r="P55" s="654"/>
      <c r="Q55" s="655"/>
      <c r="R55" s="653" t="s">
        <v>65</v>
      </c>
      <c r="S55" s="654"/>
      <c r="T55" s="654"/>
      <c r="U55" s="654"/>
      <c r="V55" s="655"/>
      <c r="W55" s="12" t="s">
        <v>2</v>
      </c>
    </row>
    <row r="56" spans="1:23" ht="13.5" thickTop="1" x14ac:dyDescent="0.2">
      <c r="B56" s="108" t="s">
        <v>3</v>
      </c>
      <c r="C56" s="109"/>
      <c r="D56" s="110"/>
      <c r="E56" s="111"/>
      <c r="F56" s="109"/>
      <c r="G56" s="110"/>
      <c r="H56" s="111"/>
      <c r="I56" s="112" t="s">
        <v>4</v>
      </c>
      <c r="J56" s="3"/>
      <c r="L56" s="13" t="s">
        <v>3</v>
      </c>
      <c r="M56" s="19"/>
      <c r="N56" s="15"/>
      <c r="O56" s="16"/>
      <c r="P56" s="17"/>
      <c r="Q56" s="20"/>
      <c r="R56" s="19"/>
      <c r="S56" s="15"/>
      <c r="T56" s="16"/>
      <c r="U56" s="17"/>
      <c r="V56" s="20"/>
      <c r="W56" s="21" t="s">
        <v>4</v>
      </c>
    </row>
    <row r="57" spans="1:23" ht="13.5" thickBot="1" x14ac:dyDescent="0.25">
      <c r="B57" s="113" t="s">
        <v>29</v>
      </c>
      <c r="C57" s="114" t="s">
        <v>5</v>
      </c>
      <c r="D57" s="115" t="s">
        <v>6</v>
      </c>
      <c r="E57" s="404" t="s">
        <v>7</v>
      </c>
      <c r="F57" s="114" t="s">
        <v>5</v>
      </c>
      <c r="G57" s="115" t="s">
        <v>6</v>
      </c>
      <c r="H57" s="116" t="s">
        <v>7</v>
      </c>
      <c r="I57" s="117"/>
      <c r="J57" s="3"/>
      <c r="L57" s="22"/>
      <c r="M57" s="27" t="s">
        <v>8</v>
      </c>
      <c r="N57" s="24" t="s">
        <v>9</v>
      </c>
      <c r="O57" s="25" t="s">
        <v>31</v>
      </c>
      <c r="P57" s="26" t="s">
        <v>32</v>
      </c>
      <c r="Q57" s="25" t="s">
        <v>7</v>
      </c>
      <c r="R57" s="27" t="s">
        <v>8</v>
      </c>
      <c r="S57" s="24" t="s">
        <v>9</v>
      </c>
      <c r="T57" s="25" t="s">
        <v>31</v>
      </c>
      <c r="U57" s="26" t="s">
        <v>32</v>
      </c>
      <c r="V57" s="25" t="s">
        <v>7</v>
      </c>
      <c r="W57" s="28"/>
    </row>
    <row r="58" spans="1:23" ht="5.25" customHeight="1" thickTop="1" x14ac:dyDescent="0.2">
      <c r="B58" s="108"/>
      <c r="C58" s="118"/>
      <c r="D58" s="119"/>
      <c r="E58" s="120"/>
      <c r="F58" s="118"/>
      <c r="G58" s="119"/>
      <c r="H58" s="120"/>
      <c r="I58" s="121"/>
      <c r="J58" s="3"/>
      <c r="L58" s="13"/>
      <c r="M58" s="33"/>
      <c r="N58" s="30"/>
      <c r="O58" s="31"/>
      <c r="P58" s="32"/>
      <c r="Q58" s="34"/>
      <c r="R58" s="33"/>
      <c r="S58" s="30"/>
      <c r="T58" s="31"/>
      <c r="U58" s="32"/>
      <c r="V58" s="34"/>
      <c r="W58" s="35"/>
    </row>
    <row r="59" spans="1:23" ht="14.25" customHeight="1" x14ac:dyDescent="0.2">
      <c r="A59" s="3" t="str">
        <f t="shared" si="22"/>
        <v xml:space="preserve"> </v>
      </c>
      <c r="B59" s="108" t="s">
        <v>13</v>
      </c>
      <c r="C59" s="122">
        <f t="shared" ref="C59:H61" si="81">+C9+C34</f>
        <v>10809</v>
      </c>
      <c r="D59" s="124">
        <f t="shared" si="81"/>
        <v>10813</v>
      </c>
      <c r="E59" s="169">
        <f t="shared" si="81"/>
        <v>21622</v>
      </c>
      <c r="F59" s="122">
        <f t="shared" si="81"/>
        <v>11475</v>
      </c>
      <c r="G59" s="124">
        <f t="shared" si="81"/>
        <v>11474</v>
      </c>
      <c r="H59" s="169">
        <f t="shared" si="81"/>
        <v>22949</v>
      </c>
      <c r="I59" s="125">
        <f t="shared" ref="I59:I71" si="82">IF(E59=0,0,((H59/E59)-1)*100)</f>
        <v>6.137267597817031</v>
      </c>
      <c r="J59" s="3"/>
      <c r="L59" s="13" t="s">
        <v>13</v>
      </c>
      <c r="M59" s="39">
        <f t="shared" ref="M59:N61" si="83">+M9+M34</f>
        <v>1754237</v>
      </c>
      <c r="N59" s="37">
        <f t="shared" si="83"/>
        <v>1702073</v>
      </c>
      <c r="O59" s="181">
        <f t="shared" ref="O59:O60" si="84">SUM(M59:N59)</f>
        <v>3456310</v>
      </c>
      <c r="P59" s="38">
        <f>P9+P34</f>
        <v>1877</v>
      </c>
      <c r="Q59" s="184">
        <f>+O59+P59</f>
        <v>3458187</v>
      </c>
      <c r="R59" s="39">
        <f t="shared" ref="R59:S61" si="85">+R9+R34</f>
        <v>1826754</v>
      </c>
      <c r="S59" s="37">
        <f t="shared" si="85"/>
        <v>1768590</v>
      </c>
      <c r="T59" s="181">
        <f t="shared" ref="T59:T60" si="86">SUM(R59:S59)</f>
        <v>3595344</v>
      </c>
      <c r="U59" s="38">
        <f>U9+U34</f>
        <v>4097</v>
      </c>
      <c r="V59" s="184">
        <f>+T59+U59</f>
        <v>3599441</v>
      </c>
      <c r="W59" s="40">
        <f t="shared" ref="W59:W71" si="87">IF(Q59=0,0,((V59/Q59)-1)*100)</f>
        <v>4.0846258458550722</v>
      </c>
    </row>
    <row r="60" spans="1:23" ht="14.25" customHeight="1" x14ac:dyDescent="0.2">
      <c r="A60" s="3" t="str">
        <f t="shared" si="22"/>
        <v xml:space="preserve"> </v>
      </c>
      <c r="B60" s="108" t="s">
        <v>14</v>
      </c>
      <c r="C60" s="122">
        <f t="shared" si="81"/>
        <v>9715</v>
      </c>
      <c r="D60" s="124">
        <f t="shared" si="81"/>
        <v>9721</v>
      </c>
      <c r="E60" s="169">
        <f t="shared" si="81"/>
        <v>19436</v>
      </c>
      <c r="F60" s="122">
        <f t="shared" si="81"/>
        <v>10281</v>
      </c>
      <c r="G60" s="124">
        <f t="shared" si="81"/>
        <v>10286</v>
      </c>
      <c r="H60" s="169">
        <f t="shared" si="81"/>
        <v>20567</v>
      </c>
      <c r="I60" s="125">
        <f t="shared" si="82"/>
        <v>5.819098579954729</v>
      </c>
      <c r="J60" s="3"/>
      <c r="L60" s="13" t="s">
        <v>14</v>
      </c>
      <c r="M60" s="39">
        <f t="shared" si="83"/>
        <v>1594359</v>
      </c>
      <c r="N60" s="37">
        <f t="shared" si="83"/>
        <v>1605685</v>
      </c>
      <c r="O60" s="181">
        <f t="shared" si="84"/>
        <v>3200044</v>
      </c>
      <c r="P60" s="38">
        <f>P10+P35</f>
        <v>3064</v>
      </c>
      <c r="Q60" s="184">
        <f>+O60+P60</f>
        <v>3203108</v>
      </c>
      <c r="R60" s="39">
        <f t="shared" si="85"/>
        <v>1663509</v>
      </c>
      <c r="S60" s="37">
        <f t="shared" si="85"/>
        <v>1678132</v>
      </c>
      <c r="T60" s="181">
        <f t="shared" si="86"/>
        <v>3341641</v>
      </c>
      <c r="U60" s="38">
        <f>U10+U35</f>
        <v>4421</v>
      </c>
      <c r="V60" s="184">
        <f>+T60+U60</f>
        <v>3346062</v>
      </c>
      <c r="W60" s="40">
        <f t="shared" si="87"/>
        <v>4.462977832779913</v>
      </c>
    </row>
    <row r="61" spans="1:23" ht="14.25" customHeight="1" thickBot="1" x14ac:dyDescent="0.25">
      <c r="A61" s="3" t="str">
        <f>IF(ISERROR(F61/G61)," ",IF(F61/G61&gt;0.5,IF(F61/G61&lt;1.5," ","NOT OK"),"NOT OK"))</f>
        <v xml:space="preserve"> </v>
      </c>
      <c r="B61" s="108" t="s">
        <v>15</v>
      </c>
      <c r="C61" s="122">
        <f t="shared" si="81"/>
        <v>10956</v>
      </c>
      <c r="D61" s="124">
        <f t="shared" si="81"/>
        <v>10944</v>
      </c>
      <c r="E61" s="169">
        <f t="shared" si="81"/>
        <v>21900</v>
      </c>
      <c r="F61" s="122">
        <f t="shared" si="81"/>
        <v>11230</v>
      </c>
      <c r="G61" s="124">
        <f t="shared" si="81"/>
        <v>11233</v>
      </c>
      <c r="H61" s="169">
        <f t="shared" si="81"/>
        <v>22463</v>
      </c>
      <c r="I61" s="125">
        <f>IF(E61=0,0,((H61/E61)-1)*100)</f>
        <v>2.5707762557077629</v>
      </c>
      <c r="J61" s="3"/>
      <c r="L61" s="13" t="s">
        <v>15</v>
      </c>
      <c r="M61" s="39">
        <f t="shared" si="83"/>
        <v>1771887</v>
      </c>
      <c r="N61" s="37">
        <f t="shared" si="83"/>
        <v>1760415</v>
      </c>
      <c r="O61" s="181">
        <f>SUM(M61:N61)</f>
        <v>3532302</v>
      </c>
      <c r="P61" s="38">
        <f>P11+P36</f>
        <v>3195</v>
      </c>
      <c r="Q61" s="184">
        <f>+O61+P61</f>
        <v>3535497</v>
      </c>
      <c r="R61" s="39">
        <f t="shared" si="85"/>
        <v>1814023</v>
      </c>
      <c r="S61" s="37">
        <f t="shared" si="85"/>
        <v>1813162</v>
      </c>
      <c r="T61" s="181">
        <f>SUM(R61:S61)</f>
        <v>3627185</v>
      </c>
      <c r="U61" s="38">
        <f>U11+U36</f>
        <v>6647</v>
      </c>
      <c r="V61" s="184">
        <f>+T61+U61</f>
        <v>3633832</v>
      </c>
      <c r="W61" s="40">
        <f>IF(Q61=0,0,((V61/Q61)-1)*100)</f>
        <v>2.7813628465813922</v>
      </c>
    </row>
    <row r="62" spans="1:23" ht="14.25" customHeight="1" thickTop="1" thickBot="1" x14ac:dyDescent="0.25">
      <c r="A62" s="3" t="str">
        <f t="shared" si="22"/>
        <v xml:space="preserve"> </v>
      </c>
      <c r="B62" s="129" t="s">
        <v>61</v>
      </c>
      <c r="C62" s="130">
        <f t="shared" ref="C62:E62" si="88">+C59+C60+C61</f>
        <v>31480</v>
      </c>
      <c r="D62" s="132">
        <f t="shared" si="88"/>
        <v>31478</v>
      </c>
      <c r="E62" s="170">
        <f t="shared" si="88"/>
        <v>62958</v>
      </c>
      <c r="F62" s="130">
        <f t="shared" ref="F62:H62" si="89">+F59+F60+F61</f>
        <v>32986</v>
      </c>
      <c r="G62" s="132">
        <f t="shared" si="89"/>
        <v>32993</v>
      </c>
      <c r="H62" s="170">
        <f t="shared" si="89"/>
        <v>65979</v>
      </c>
      <c r="I62" s="134">
        <f>IF(E62=0,0,((H62/E62)-1)*100)</f>
        <v>4.7984370532736076</v>
      </c>
      <c r="J62" s="7"/>
      <c r="L62" s="41" t="s">
        <v>61</v>
      </c>
      <c r="M62" s="45">
        <f t="shared" ref="M62:Q62" si="90">+M59+M60+M61</f>
        <v>5120483</v>
      </c>
      <c r="N62" s="43">
        <f t="shared" si="90"/>
        <v>5068173</v>
      </c>
      <c r="O62" s="182">
        <f t="shared" si="90"/>
        <v>10188656</v>
      </c>
      <c r="P62" s="44">
        <f t="shared" si="90"/>
        <v>8136</v>
      </c>
      <c r="Q62" s="185">
        <f t="shared" si="90"/>
        <v>10196792</v>
      </c>
      <c r="R62" s="45">
        <f t="shared" ref="R62:V62" si="91">+R59+R60+R61</f>
        <v>5304286</v>
      </c>
      <c r="S62" s="43">
        <f t="shared" si="91"/>
        <v>5259884</v>
      </c>
      <c r="T62" s="182">
        <f t="shared" si="91"/>
        <v>10564170</v>
      </c>
      <c r="U62" s="44">
        <f t="shared" si="91"/>
        <v>15165</v>
      </c>
      <c r="V62" s="185">
        <f t="shared" si="91"/>
        <v>10579335</v>
      </c>
      <c r="W62" s="46">
        <f>IF(Q62=0,0,((V62/Q62)-1)*100)</f>
        <v>3.751601484074607</v>
      </c>
    </row>
    <row r="63" spans="1:23" ht="14.25" customHeight="1" thickTop="1" x14ac:dyDescent="0.2">
      <c r="A63" s="3" t="str">
        <f t="shared" si="22"/>
        <v xml:space="preserve"> </v>
      </c>
      <c r="B63" s="108" t="s">
        <v>16</v>
      </c>
      <c r="C63" s="122">
        <f t="shared" ref="C63:H65" si="92">+C13+C38</f>
        <v>10739</v>
      </c>
      <c r="D63" s="124">
        <f t="shared" si="92"/>
        <v>10746</v>
      </c>
      <c r="E63" s="169">
        <f t="shared" si="92"/>
        <v>21485</v>
      </c>
      <c r="F63" s="122">
        <f t="shared" si="92"/>
        <v>11013</v>
      </c>
      <c r="G63" s="124">
        <f t="shared" si="92"/>
        <v>11012</v>
      </c>
      <c r="H63" s="169">
        <f t="shared" si="92"/>
        <v>22025</v>
      </c>
      <c r="I63" s="125">
        <f t="shared" si="82"/>
        <v>2.5133814289038936</v>
      </c>
      <c r="J63" s="7"/>
      <c r="L63" s="13" t="s">
        <v>16</v>
      </c>
      <c r="M63" s="39">
        <f t="shared" ref="M63:N65" si="93">+M13+M38</f>
        <v>1723684</v>
      </c>
      <c r="N63" s="37">
        <f t="shared" si="93"/>
        <v>1719084</v>
      </c>
      <c r="O63" s="181">
        <f t="shared" ref="O63" si="94">SUM(M63:N63)</f>
        <v>3442768</v>
      </c>
      <c r="P63" s="38">
        <f>P13+P38</f>
        <v>2375</v>
      </c>
      <c r="Q63" s="184">
        <f>+O63+P63</f>
        <v>3445143</v>
      </c>
      <c r="R63" s="39">
        <f t="shared" ref="R63:S65" si="95">+R13+R38</f>
        <v>1749893</v>
      </c>
      <c r="S63" s="37">
        <f t="shared" si="95"/>
        <v>1732747</v>
      </c>
      <c r="T63" s="181">
        <f t="shared" ref="T63:T65" si="96">SUM(R63:S63)</f>
        <v>3482640</v>
      </c>
      <c r="U63" s="38">
        <f>U13+U38</f>
        <v>3977</v>
      </c>
      <c r="V63" s="184">
        <f>+T63+U63</f>
        <v>3486617</v>
      </c>
      <c r="W63" s="40">
        <f t="shared" si="87"/>
        <v>1.2038397245049071</v>
      </c>
    </row>
    <row r="64" spans="1:23" ht="14.25" customHeight="1" x14ac:dyDescent="0.2">
      <c r="A64" s="3" t="str">
        <f>IF(ISERROR(F64/G64)," ",IF(F64/G64&gt;0.5,IF(F64/G64&lt;1.5," ","NOT OK"),"NOT OK"))</f>
        <v xml:space="preserve"> </v>
      </c>
      <c r="B64" s="108" t="s">
        <v>17</v>
      </c>
      <c r="C64" s="122">
        <f t="shared" si="92"/>
        <v>10970</v>
      </c>
      <c r="D64" s="124">
        <f t="shared" si="92"/>
        <v>10969</v>
      </c>
      <c r="E64" s="169">
        <f t="shared" si="92"/>
        <v>21939</v>
      </c>
      <c r="F64" s="122">
        <f t="shared" si="92"/>
        <v>10955</v>
      </c>
      <c r="G64" s="124">
        <f t="shared" si="92"/>
        <v>10959</v>
      </c>
      <c r="H64" s="169">
        <f t="shared" si="92"/>
        <v>21914</v>
      </c>
      <c r="I64" s="125">
        <f>IF(E64=0,0,((H64/E64)-1)*100)</f>
        <v>-0.11395232234833186</v>
      </c>
      <c r="J64" s="3"/>
      <c r="L64" s="13" t="s">
        <v>17</v>
      </c>
      <c r="M64" s="39">
        <f t="shared" si="93"/>
        <v>1676751</v>
      </c>
      <c r="N64" s="37">
        <f t="shared" si="93"/>
        <v>1681799</v>
      </c>
      <c r="O64" s="181">
        <f>SUM(M64:N64)</f>
        <v>3358550</v>
      </c>
      <c r="P64" s="143">
        <f>P14+P39</f>
        <v>2493</v>
      </c>
      <c r="Q64" s="181">
        <f>+O64+P64</f>
        <v>3361043</v>
      </c>
      <c r="R64" s="39">
        <f t="shared" si="95"/>
        <v>1644392</v>
      </c>
      <c r="S64" s="37">
        <f t="shared" si="95"/>
        <v>1662146</v>
      </c>
      <c r="T64" s="181">
        <f>SUM(R64:S64)</f>
        <v>3306538</v>
      </c>
      <c r="U64" s="143">
        <f>U14+U39</f>
        <v>3770</v>
      </c>
      <c r="V64" s="181">
        <f>+T64+U64</f>
        <v>3310308</v>
      </c>
      <c r="W64" s="40">
        <f>IF(Q64=0,0,((V64/Q64)-1)*100)</f>
        <v>-1.5095016636204939</v>
      </c>
    </row>
    <row r="65" spans="1:23" ht="14.25" customHeight="1" thickBot="1" x14ac:dyDescent="0.25">
      <c r="A65" s="3" t="str">
        <f t="shared" ref="A65:A71" si="97">IF(ISERROR(F65/G65)," ",IF(F65/G65&gt;0.5,IF(F65/G65&lt;1.5," ","NOT OK"),"NOT OK"))</f>
        <v xml:space="preserve"> </v>
      </c>
      <c r="B65" s="108" t="s">
        <v>18</v>
      </c>
      <c r="C65" s="122">
        <f t="shared" si="92"/>
        <v>10700</v>
      </c>
      <c r="D65" s="124">
        <f t="shared" si="92"/>
        <v>10697</v>
      </c>
      <c r="E65" s="169">
        <f t="shared" si="92"/>
        <v>21397</v>
      </c>
      <c r="F65" s="122">
        <f t="shared" si="92"/>
        <v>10667</v>
      </c>
      <c r="G65" s="124">
        <f t="shared" si="92"/>
        <v>10667</v>
      </c>
      <c r="H65" s="169">
        <f t="shared" si="92"/>
        <v>21334</v>
      </c>
      <c r="I65" s="125">
        <f t="shared" si="82"/>
        <v>-0.29443379913072221</v>
      </c>
      <c r="J65" s="3"/>
      <c r="L65" s="13" t="s">
        <v>18</v>
      </c>
      <c r="M65" s="39">
        <f t="shared" si="93"/>
        <v>1602401</v>
      </c>
      <c r="N65" s="37">
        <f t="shared" si="93"/>
        <v>1598533</v>
      </c>
      <c r="O65" s="181">
        <f t="shared" ref="O65" si="98">SUM(M65:N65)</f>
        <v>3200934</v>
      </c>
      <c r="P65" s="143">
        <f>P15+P40</f>
        <v>2929</v>
      </c>
      <c r="Q65" s="181">
        <f>+O65+P65</f>
        <v>3203863</v>
      </c>
      <c r="R65" s="39">
        <f t="shared" si="95"/>
        <v>1586045</v>
      </c>
      <c r="S65" s="37">
        <f t="shared" si="95"/>
        <v>1583262</v>
      </c>
      <c r="T65" s="181">
        <f t="shared" si="96"/>
        <v>3169307</v>
      </c>
      <c r="U65" s="143">
        <f>U15+U40</f>
        <v>2527</v>
      </c>
      <c r="V65" s="181">
        <f>+T65+U65</f>
        <v>3171834</v>
      </c>
      <c r="W65" s="40">
        <f t="shared" si="87"/>
        <v>-0.9996994253499647</v>
      </c>
    </row>
    <row r="66" spans="1:23" ht="14.25" customHeight="1" thickTop="1" thickBot="1" x14ac:dyDescent="0.25">
      <c r="A66" s="9" t="str">
        <f t="shared" si="97"/>
        <v xml:space="preserve"> </v>
      </c>
      <c r="B66" s="393" t="s">
        <v>19</v>
      </c>
      <c r="C66" s="130">
        <f t="shared" ref="C66:E66" si="99">+C63+C64+C65</f>
        <v>32409</v>
      </c>
      <c r="D66" s="138">
        <f t="shared" si="99"/>
        <v>32412</v>
      </c>
      <c r="E66" s="171">
        <f t="shared" si="99"/>
        <v>64821</v>
      </c>
      <c r="F66" s="130">
        <f t="shared" ref="F66:H66" si="100">+F63+F64+F65</f>
        <v>32635</v>
      </c>
      <c r="G66" s="138">
        <f t="shared" si="100"/>
        <v>32638</v>
      </c>
      <c r="H66" s="171">
        <f t="shared" si="100"/>
        <v>65273</v>
      </c>
      <c r="I66" s="133">
        <f t="shared" si="82"/>
        <v>0.69730488576233984</v>
      </c>
      <c r="J66" s="9"/>
      <c r="K66" s="10"/>
      <c r="L66" s="394" t="s">
        <v>19</v>
      </c>
      <c r="M66" s="48">
        <f t="shared" ref="M66:Q66" si="101">+M63+M64+M65</f>
        <v>5002836</v>
      </c>
      <c r="N66" s="49">
        <f t="shared" si="101"/>
        <v>4999416</v>
      </c>
      <c r="O66" s="183">
        <f t="shared" si="101"/>
        <v>10002252</v>
      </c>
      <c r="P66" s="372">
        <f t="shared" si="101"/>
        <v>7797</v>
      </c>
      <c r="Q66" s="183">
        <f t="shared" si="101"/>
        <v>10010049</v>
      </c>
      <c r="R66" s="48">
        <f t="shared" ref="R66:V66" si="102">+R63+R64+R65</f>
        <v>4980330</v>
      </c>
      <c r="S66" s="49">
        <f t="shared" si="102"/>
        <v>4978155</v>
      </c>
      <c r="T66" s="183">
        <f t="shared" si="102"/>
        <v>9958485</v>
      </c>
      <c r="U66" s="372">
        <f t="shared" si="102"/>
        <v>10274</v>
      </c>
      <c r="V66" s="183">
        <f t="shared" si="102"/>
        <v>9968759</v>
      </c>
      <c r="W66" s="50">
        <f t="shared" si="87"/>
        <v>-0.4124854933277522</v>
      </c>
    </row>
    <row r="67" spans="1:23" ht="14.25" customHeight="1" thickTop="1" x14ac:dyDescent="0.2">
      <c r="A67" s="3" t="str">
        <f t="shared" si="97"/>
        <v xml:space="preserve"> </v>
      </c>
      <c r="B67" s="108" t="s">
        <v>21</v>
      </c>
      <c r="C67" s="122">
        <f t="shared" ref="C67:H69" si="103">+C17+C42</f>
        <v>11042</v>
      </c>
      <c r="D67" s="124">
        <f t="shared" si="103"/>
        <v>11047</v>
      </c>
      <c r="E67" s="172">
        <f t="shared" si="103"/>
        <v>22089</v>
      </c>
      <c r="F67" s="122">
        <f t="shared" si="103"/>
        <v>11040</v>
      </c>
      <c r="G67" s="124">
        <f t="shared" si="103"/>
        <v>11044</v>
      </c>
      <c r="H67" s="172">
        <f t="shared" si="103"/>
        <v>22084</v>
      </c>
      <c r="I67" s="125">
        <f t="shared" si="82"/>
        <v>-2.2635701027662325E-2</v>
      </c>
      <c r="J67" s="3"/>
      <c r="L67" s="13" t="s">
        <v>21</v>
      </c>
      <c r="M67" s="39">
        <f t="shared" ref="M67:N69" si="104">+M17+M42</f>
        <v>1658227</v>
      </c>
      <c r="N67" s="37">
        <f t="shared" si="104"/>
        <v>1676600</v>
      </c>
      <c r="O67" s="181">
        <f t="shared" ref="O67:O69" si="105">SUM(M67:N67)</f>
        <v>3334827</v>
      </c>
      <c r="P67" s="143">
        <f>P17+P42</f>
        <v>2863</v>
      </c>
      <c r="Q67" s="181">
        <f>+O67+P67</f>
        <v>3337690</v>
      </c>
      <c r="R67" s="39">
        <f t="shared" ref="R67:S69" si="106">+R17+R42</f>
        <v>1677234</v>
      </c>
      <c r="S67" s="37">
        <f t="shared" si="106"/>
        <v>1684567</v>
      </c>
      <c r="T67" s="181">
        <f t="shared" ref="T67:T69" si="107">SUM(R67:S67)</f>
        <v>3361801</v>
      </c>
      <c r="U67" s="143">
        <f>U17+U42</f>
        <v>2286</v>
      </c>
      <c r="V67" s="181">
        <f>+T67+U67</f>
        <v>3364087</v>
      </c>
      <c r="W67" s="40">
        <f t="shared" si="87"/>
        <v>0.79087632464369673</v>
      </c>
    </row>
    <row r="68" spans="1:23" ht="14.25" customHeight="1" x14ac:dyDescent="0.2">
      <c r="A68" s="3" t="str">
        <f t="shared" si="97"/>
        <v xml:space="preserve"> </v>
      </c>
      <c r="B68" s="108" t="s">
        <v>22</v>
      </c>
      <c r="C68" s="122">
        <f t="shared" si="103"/>
        <v>10901</v>
      </c>
      <c r="D68" s="124">
        <f t="shared" si="103"/>
        <v>10902</v>
      </c>
      <c r="E68" s="163">
        <f t="shared" si="103"/>
        <v>21803</v>
      </c>
      <c r="F68" s="122">
        <f t="shared" si="103"/>
        <v>11256</v>
      </c>
      <c r="G68" s="124">
        <f t="shared" si="103"/>
        <v>11241</v>
      </c>
      <c r="H68" s="163">
        <f t="shared" si="103"/>
        <v>22497</v>
      </c>
      <c r="I68" s="125">
        <f t="shared" si="82"/>
        <v>3.1830482043755381</v>
      </c>
      <c r="J68" s="3"/>
      <c r="L68" s="13" t="s">
        <v>22</v>
      </c>
      <c r="M68" s="39">
        <f t="shared" si="104"/>
        <v>1687568</v>
      </c>
      <c r="N68" s="37">
        <f t="shared" si="104"/>
        <v>1657070</v>
      </c>
      <c r="O68" s="181">
        <f t="shared" si="105"/>
        <v>3344638</v>
      </c>
      <c r="P68" s="143">
        <f>P18+P43</f>
        <v>4702</v>
      </c>
      <c r="Q68" s="181">
        <f>+O68+P68</f>
        <v>3349340</v>
      </c>
      <c r="R68" s="39">
        <f t="shared" si="106"/>
        <v>1762155</v>
      </c>
      <c r="S68" s="37">
        <f t="shared" si="106"/>
        <v>1744990</v>
      </c>
      <c r="T68" s="181">
        <f t="shared" si="107"/>
        <v>3507145</v>
      </c>
      <c r="U68" s="143">
        <f>U18+U43</f>
        <v>4310</v>
      </c>
      <c r="V68" s="181">
        <f>+T68+U68</f>
        <v>3511455</v>
      </c>
      <c r="W68" s="40">
        <f t="shared" si="87"/>
        <v>4.8402073244280919</v>
      </c>
    </row>
    <row r="69" spans="1:23" ht="14.25" customHeight="1" thickBot="1" x14ac:dyDescent="0.25">
      <c r="A69" s="3" t="str">
        <f t="shared" si="97"/>
        <v xml:space="preserve"> </v>
      </c>
      <c r="B69" s="108" t="s">
        <v>23</v>
      </c>
      <c r="C69" s="122">
        <f t="shared" si="103"/>
        <v>10114</v>
      </c>
      <c r="D69" s="139">
        <f t="shared" si="103"/>
        <v>10115</v>
      </c>
      <c r="E69" s="167">
        <f t="shared" si="103"/>
        <v>20229</v>
      </c>
      <c r="F69" s="122">
        <f t="shared" si="103"/>
        <v>10470</v>
      </c>
      <c r="G69" s="139">
        <f t="shared" si="103"/>
        <v>10482</v>
      </c>
      <c r="H69" s="167">
        <f t="shared" si="103"/>
        <v>20952</v>
      </c>
      <c r="I69" s="140">
        <f t="shared" si="82"/>
        <v>3.5740768204063578</v>
      </c>
      <c r="J69" s="3"/>
      <c r="L69" s="13" t="s">
        <v>23</v>
      </c>
      <c r="M69" s="39">
        <f t="shared" si="104"/>
        <v>1470386</v>
      </c>
      <c r="N69" s="37">
        <f t="shared" si="104"/>
        <v>1486497</v>
      </c>
      <c r="O69" s="181">
        <f t="shared" si="105"/>
        <v>2956883</v>
      </c>
      <c r="P69" s="38">
        <f>P19+P44</f>
        <v>4549</v>
      </c>
      <c r="Q69" s="184">
        <f>+O69+P69</f>
        <v>2961432</v>
      </c>
      <c r="R69" s="39">
        <f t="shared" si="106"/>
        <v>1545899</v>
      </c>
      <c r="S69" s="37">
        <f t="shared" si="106"/>
        <v>1570548</v>
      </c>
      <c r="T69" s="181">
        <f t="shared" si="107"/>
        <v>3116447</v>
      </c>
      <c r="U69" s="38">
        <f>U19+U44</f>
        <v>3568</v>
      </c>
      <c r="V69" s="184">
        <f>+T69+U69</f>
        <v>3120015</v>
      </c>
      <c r="W69" s="40">
        <f t="shared" si="87"/>
        <v>5.3549431491251465</v>
      </c>
    </row>
    <row r="70" spans="1:23" ht="14.25" customHeight="1" thickTop="1" thickBot="1" x14ac:dyDescent="0.25">
      <c r="A70" s="3" t="str">
        <f t="shared" si="97"/>
        <v xml:space="preserve"> </v>
      </c>
      <c r="B70" s="129" t="s">
        <v>24</v>
      </c>
      <c r="C70" s="130">
        <f t="shared" ref="C70:E70" si="108">+C67+C68+C69</f>
        <v>32057</v>
      </c>
      <c r="D70" s="132">
        <f t="shared" si="108"/>
        <v>32064</v>
      </c>
      <c r="E70" s="173">
        <f t="shared" si="108"/>
        <v>64121</v>
      </c>
      <c r="F70" s="130">
        <f t="shared" ref="F70:H70" si="109">+F67+F68+F69</f>
        <v>32766</v>
      </c>
      <c r="G70" s="132">
        <f t="shared" si="109"/>
        <v>32767</v>
      </c>
      <c r="H70" s="173">
        <f t="shared" si="109"/>
        <v>65533</v>
      </c>
      <c r="I70" s="133">
        <f t="shared" si="82"/>
        <v>2.2020866798708738</v>
      </c>
      <c r="J70" s="3"/>
      <c r="L70" s="41" t="s">
        <v>24</v>
      </c>
      <c r="M70" s="45">
        <f t="shared" ref="M70:Q70" si="110">+M67+M68+M69</f>
        <v>4816181</v>
      </c>
      <c r="N70" s="43">
        <f t="shared" si="110"/>
        <v>4820167</v>
      </c>
      <c r="O70" s="182">
        <f t="shared" si="110"/>
        <v>9636348</v>
      </c>
      <c r="P70" s="44">
        <f t="shared" si="110"/>
        <v>12114</v>
      </c>
      <c r="Q70" s="185">
        <f t="shared" si="110"/>
        <v>9648462</v>
      </c>
      <c r="R70" s="45">
        <f t="shared" ref="R70:V70" si="111">+R67+R68+R69</f>
        <v>4985288</v>
      </c>
      <c r="S70" s="43">
        <f t="shared" si="111"/>
        <v>5000105</v>
      </c>
      <c r="T70" s="182">
        <f t="shared" si="111"/>
        <v>9985393</v>
      </c>
      <c r="U70" s="44">
        <f t="shared" si="111"/>
        <v>10164</v>
      </c>
      <c r="V70" s="185">
        <f t="shared" si="111"/>
        <v>9995557</v>
      </c>
      <c r="W70" s="46">
        <f t="shared" si="87"/>
        <v>3.597412727541438</v>
      </c>
    </row>
    <row r="71" spans="1:23" ht="14.25" customHeight="1" thickTop="1" x14ac:dyDescent="0.2">
      <c r="A71" s="3" t="str">
        <f t="shared" si="97"/>
        <v xml:space="preserve"> </v>
      </c>
      <c r="B71" s="108" t="s">
        <v>10</v>
      </c>
      <c r="C71" s="122">
        <f t="shared" ref="C71:H73" si="112">+C21+C46</f>
        <v>11016</v>
      </c>
      <c r="D71" s="124">
        <f t="shared" si="112"/>
        <v>11013</v>
      </c>
      <c r="E71" s="169">
        <f t="shared" si="112"/>
        <v>22029</v>
      </c>
      <c r="F71" s="122">
        <f t="shared" si="112"/>
        <v>11225</v>
      </c>
      <c r="G71" s="124">
        <f t="shared" si="112"/>
        <v>11218</v>
      </c>
      <c r="H71" s="169">
        <f t="shared" si="112"/>
        <v>22443</v>
      </c>
      <c r="I71" s="125">
        <f t="shared" si="82"/>
        <v>1.8793408688546842</v>
      </c>
      <c r="J71" s="3"/>
      <c r="K71" s="6"/>
      <c r="L71" s="13" t="s">
        <v>10</v>
      </c>
      <c r="M71" s="39">
        <f t="shared" ref="M71:N73" si="113">+M21+M46</f>
        <v>1647857</v>
      </c>
      <c r="N71" s="37">
        <f t="shared" si="113"/>
        <v>1672024</v>
      </c>
      <c r="O71" s="181">
        <f>SUM(M71:N71)</f>
        <v>3319881</v>
      </c>
      <c r="P71" s="38">
        <f>P21+P46</f>
        <v>3199</v>
      </c>
      <c r="Q71" s="184">
        <f>+O71+P71</f>
        <v>3323080</v>
      </c>
      <c r="R71" s="39">
        <f t="shared" ref="R71:S73" si="114">+R21+R46</f>
        <v>1753088</v>
      </c>
      <c r="S71" s="37">
        <f t="shared" si="114"/>
        <v>1785921</v>
      </c>
      <c r="T71" s="181">
        <f>SUM(R71:S71)</f>
        <v>3539009</v>
      </c>
      <c r="U71" s="38">
        <f>U21+U46</f>
        <v>2453</v>
      </c>
      <c r="V71" s="184">
        <f>+T71+U71</f>
        <v>3541462</v>
      </c>
      <c r="W71" s="40">
        <f t="shared" si="87"/>
        <v>6.5716744706717956</v>
      </c>
    </row>
    <row r="72" spans="1:23" ht="14.25" customHeight="1" x14ac:dyDescent="0.2">
      <c r="A72" s="3" t="str">
        <f>IF(ISERROR(F72/G72)," ",IF(F72/G72&gt;0.5,IF(F72/G72&lt;1.5," ","NOT OK"),"NOT OK"))</f>
        <v xml:space="preserve"> </v>
      </c>
      <c r="B72" s="108" t="s">
        <v>11</v>
      </c>
      <c r="C72" s="122">
        <f t="shared" si="112"/>
        <v>10703</v>
      </c>
      <c r="D72" s="124">
        <f t="shared" si="112"/>
        <v>10702</v>
      </c>
      <c r="E72" s="169">
        <f t="shared" si="112"/>
        <v>21405</v>
      </c>
      <c r="F72" s="122">
        <f t="shared" si="112"/>
        <v>10630</v>
      </c>
      <c r="G72" s="124">
        <f t="shared" si="112"/>
        <v>10633</v>
      </c>
      <c r="H72" s="169">
        <f t="shared" si="112"/>
        <v>21263</v>
      </c>
      <c r="I72" s="125">
        <f>IF(E72=0,0,((H72/E72)-1)*100)</f>
        <v>-0.66339640270964839</v>
      </c>
      <c r="J72" s="3"/>
      <c r="K72" s="6"/>
      <c r="L72" s="13" t="s">
        <v>11</v>
      </c>
      <c r="M72" s="39">
        <f t="shared" si="113"/>
        <v>1608750</v>
      </c>
      <c r="N72" s="37">
        <f t="shared" si="113"/>
        <v>1611157</v>
      </c>
      <c r="O72" s="181">
        <f>SUM(M72:N72)</f>
        <v>3219907</v>
      </c>
      <c r="P72" s="38">
        <f>P22+P47</f>
        <v>3685</v>
      </c>
      <c r="Q72" s="184">
        <f>+O72+P72</f>
        <v>3223592</v>
      </c>
      <c r="R72" s="39">
        <f t="shared" si="114"/>
        <v>1690363</v>
      </c>
      <c r="S72" s="37">
        <f t="shared" si="114"/>
        <v>1692751</v>
      </c>
      <c r="T72" s="181">
        <f>SUM(R72:S72)</f>
        <v>3383114</v>
      </c>
      <c r="U72" s="38">
        <f>U22+U47</f>
        <v>3098</v>
      </c>
      <c r="V72" s="184">
        <f>+T72+U72</f>
        <v>3386212</v>
      </c>
      <c r="W72" s="40">
        <f>IF(Q72=0,0,((V72/Q72)-1)*100)</f>
        <v>5.044683074036671</v>
      </c>
    </row>
    <row r="73" spans="1:23" ht="14.25" customHeight="1" thickBot="1" x14ac:dyDescent="0.25">
      <c r="A73" s="3" t="str">
        <f>IF(ISERROR(F73/G73)," ",IF(F73/G73&gt;0.5,IF(F73/G73&lt;1.5," ","NOT OK"),"NOT OK"))</f>
        <v xml:space="preserve"> </v>
      </c>
      <c r="B73" s="113" t="s">
        <v>12</v>
      </c>
      <c r="C73" s="126">
        <f t="shared" si="112"/>
        <v>11406</v>
      </c>
      <c r="D73" s="128">
        <f t="shared" si="112"/>
        <v>11410</v>
      </c>
      <c r="E73" s="169">
        <f t="shared" si="112"/>
        <v>22816</v>
      </c>
      <c r="F73" s="126">
        <f t="shared" si="112"/>
        <v>11175</v>
      </c>
      <c r="G73" s="128">
        <f t="shared" si="112"/>
        <v>11168</v>
      </c>
      <c r="H73" s="169">
        <f t="shared" si="112"/>
        <v>22343</v>
      </c>
      <c r="I73" s="125">
        <f>IF(E73=0,0,((H73/E73)-1)*100)</f>
        <v>-2.0731065918653591</v>
      </c>
      <c r="J73" s="3"/>
      <c r="K73" s="6"/>
      <c r="L73" s="22" t="s">
        <v>12</v>
      </c>
      <c r="M73" s="39">
        <f t="shared" si="113"/>
        <v>1729758</v>
      </c>
      <c r="N73" s="37">
        <f t="shared" si="113"/>
        <v>1796747</v>
      </c>
      <c r="O73" s="181">
        <f t="shared" ref="O73" si="115">SUM(M73:N73)</f>
        <v>3526505</v>
      </c>
      <c r="P73" s="38">
        <f>P23+P48</f>
        <v>7707</v>
      </c>
      <c r="Q73" s="184">
        <f>+O73+P73</f>
        <v>3534212</v>
      </c>
      <c r="R73" s="39">
        <f t="shared" si="114"/>
        <v>1750786</v>
      </c>
      <c r="S73" s="37">
        <f t="shared" si="114"/>
        <v>1815940</v>
      </c>
      <c r="T73" s="181">
        <f t="shared" ref="T73" si="116">SUM(R73:S73)</f>
        <v>3566726</v>
      </c>
      <c r="U73" s="38">
        <f>U23+U48</f>
        <v>4139</v>
      </c>
      <c r="V73" s="184">
        <f>+T73+U73</f>
        <v>3570865</v>
      </c>
      <c r="W73" s="40">
        <f>IF(Q73=0,0,((V73/Q73)-1)*100)</f>
        <v>1.0370911535584115</v>
      </c>
    </row>
    <row r="74" spans="1:23" ht="14.25" customHeight="1" thickTop="1" thickBot="1" x14ac:dyDescent="0.25">
      <c r="A74" s="3" t="str">
        <f t="shared" ref="A74:A75" si="117">IF(ISERROR(F74/G74)," ",IF(F74/G74&gt;0.5,IF(F74/G74&lt;1.5," ","NOT OK"),"NOT OK"))</f>
        <v xml:space="preserve"> </v>
      </c>
      <c r="B74" s="129" t="s">
        <v>38</v>
      </c>
      <c r="C74" s="130">
        <f t="shared" ref="C74:H74" si="118">+C71+C72+C73</f>
        <v>33125</v>
      </c>
      <c r="D74" s="132">
        <f t="shared" si="118"/>
        <v>33125</v>
      </c>
      <c r="E74" s="173">
        <f t="shared" si="118"/>
        <v>66250</v>
      </c>
      <c r="F74" s="130">
        <f t="shared" si="118"/>
        <v>33030</v>
      </c>
      <c r="G74" s="132">
        <f t="shared" si="118"/>
        <v>33019</v>
      </c>
      <c r="H74" s="173">
        <f t="shared" si="118"/>
        <v>66049</v>
      </c>
      <c r="I74" s="133">
        <f t="shared" ref="I74:I75" si="119">IF(E74=0,0,((H74/E74)-1)*100)</f>
        <v>-0.303396226415098</v>
      </c>
      <c r="J74" s="3"/>
      <c r="L74" s="41" t="s">
        <v>38</v>
      </c>
      <c r="M74" s="45">
        <f t="shared" ref="M74:V74" si="120">+M71+M72+M73</f>
        <v>4986365</v>
      </c>
      <c r="N74" s="43">
        <f t="shared" si="120"/>
        <v>5079928</v>
      </c>
      <c r="O74" s="182">
        <f t="shared" si="120"/>
        <v>10066293</v>
      </c>
      <c r="P74" s="43">
        <f t="shared" si="120"/>
        <v>14591</v>
      </c>
      <c r="Q74" s="182">
        <f t="shared" si="120"/>
        <v>10080884</v>
      </c>
      <c r="R74" s="45">
        <f t="shared" si="120"/>
        <v>5194237</v>
      </c>
      <c r="S74" s="43">
        <f t="shared" si="120"/>
        <v>5294612</v>
      </c>
      <c r="T74" s="182">
        <f t="shared" si="120"/>
        <v>10488849</v>
      </c>
      <c r="U74" s="43">
        <f t="shared" si="120"/>
        <v>9690</v>
      </c>
      <c r="V74" s="182">
        <f t="shared" si="120"/>
        <v>10498539</v>
      </c>
      <c r="W74" s="46">
        <f>IF(Q74=0,0,((V74/Q74)-1)*100)</f>
        <v>4.1430394397951709</v>
      </c>
    </row>
    <row r="75" spans="1:23" ht="14.25" customHeight="1" thickTop="1" thickBot="1" x14ac:dyDescent="0.25">
      <c r="A75" s="6" t="str">
        <f t="shared" si="117"/>
        <v xml:space="preserve"> </v>
      </c>
      <c r="B75" s="129" t="s">
        <v>63</v>
      </c>
      <c r="C75" s="130">
        <f t="shared" ref="C75:H75" si="121">+C62+C66+C70+C74</f>
        <v>129071</v>
      </c>
      <c r="D75" s="132">
        <f t="shared" si="121"/>
        <v>129079</v>
      </c>
      <c r="E75" s="170">
        <f t="shared" si="121"/>
        <v>258150</v>
      </c>
      <c r="F75" s="130">
        <f t="shared" si="121"/>
        <v>131417</v>
      </c>
      <c r="G75" s="132">
        <f t="shared" si="121"/>
        <v>131417</v>
      </c>
      <c r="H75" s="170">
        <f t="shared" si="121"/>
        <v>262834</v>
      </c>
      <c r="I75" s="134">
        <f t="shared" si="119"/>
        <v>1.814448963780757</v>
      </c>
      <c r="J75" s="7"/>
      <c r="L75" s="41" t="s">
        <v>63</v>
      </c>
      <c r="M75" s="45">
        <f t="shared" ref="M75:V75" si="122">+M62+M66+M70+M74</f>
        <v>19925865</v>
      </c>
      <c r="N75" s="43">
        <f t="shared" si="122"/>
        <v>19967684</v>
      </c>
      <c r="O75" s="182">
        <f t="shared" si="122"/>
        <v>39893549</v>
      </c>
      <c r="P75" s="44">
        <f t="shared" si="122"/>
        <v>42638</v>
      </c>
      <c r="Q75" s="185">
        <f t="shared" si="122"/>
        <v>39936187</v>
      </c>
      <c r="R75" s="45">
        <f t="shared" si="122"/>
        <v>20464141</v>
      </c>
      <c r="S75" s="43">
        <f t="shared" si="122"/>
        <v>20532756</v>
      </c>
      <c r="T75" s="182">
        <f t="shared" si="122"/>
        <v>40996897</v>
      </c>
      <c r="U75" s="44">
        <f t="shared" si="122"/>
        <v>45293</v>
      </c>
      <c r="V75" s="185">
        <f t="shared" si="122"/>
        <v>41042190</v>
      </c>
      <c r="W75" s="46">
        <f>IF(Q75=0,0,((V75/Q75)-1)*100)</f>
        <v>2.7694256339494849</v>
      </c>
    </row>
    <row r="76" spans="1:23" ht="14.25" thickTop="1" thickBot="1" x14ac:dyDescent="0.25">
      <c r="B76" s="141" t="s">
        <v>60</v>
      </c>
      <c r="C76" s="104"/>
      <c r="D76" s="104"/>
      <c r="E76" s="104"/>
      <c r="F76" s="104"/>
      <c r="G76" s="104"/>
      <c r="H76" s="104"/>
      <c r="I76" s="105"/>
      <c r="J76" s="3"/>
      <c r="L76" s="53" t="s">
        <v>60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2"/>
    </row>
    <row r="77" spans="1:23" ht="13.5" thickTop="1" x14ac:dyDescent="0.2">
      <c r="L77" s="635" t="s">
        <v>33</v>
      </c>
      <c r="M77" s="636"/>
      <c r="N77" s="636"/>
      <c r="O77" s="636"/>
      <c r="P77" s="636"/>
      <c r="Q77" s="636"/>
      <c r="R77" s="636"/>
      <c r="S77" s="636"/>
      <c r="T77" s="636"/>
      <c r="U77" s="636"/>
      <c r="V77" s="636"/>
      <c r="W77" s="637"/>
    </row>
    <row r="78" spans="1:23" ht="13.5" thickBot="1" x14ac:dyDescent="0.25">
      <c r="L78" s="630" t="s">
        <v>43</v>
      </c>
      <c r="M78" s="631"/>
      <c r="N78" s="631"/>
      <c r="O78" s="631"/>
      <c r="P78" s="631"/>
      <c r="Q78" s="631"/>
      <c r="R78" s="631"/>
      <c r="S78" s="631"/>
      <c r="T78" s="631"/>
      <c r="U78" s="631"/>
      <c r="V78" s="631"/>
      <c r="W78" s="632"/>
    </row>
    <row r="79" spans="1:23" ht="14.25" thickTop="1" thickBot="1" x14ac:dyDescent="0.25">
      <c r="L79" s="54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 t="s">
        <v>34</v>
      </c>
    </row>
    <row r="80" spans="1:23" ht="24.75" customHeight="1" thickTop="1" thickBot="1" x14ac:dyDescent="0.25">
      <c r="L80" s="57"/>
      <c r="M80" s="633" t="s">
        <v>64</v>
      </c>
      <c r="N80" s="633"/>
      <c r="O80" s="633"/>
      <c r="P80" s="633"/>
      <c r="Q80" s="634"/>
      <c r="R80" s="633" t="s">
        <v>65</v>
      </c>
      <c r="S80" s="633"/>
      <c r="T80" s="633"/>
      <c r="U80" s="633"/>
      <c r="V80" s="634"/>
      <c r="W80" s="340" t="s">
        <v>2</v>
      </c>
    </row>
    <row r="81" spans="1:23" ht="13.5" thickTop="1" x14ac:dyDescent="0.2">
      <c r="L81" s="59" t="s">
        <v>3</v>
      </c>
      <c r="M81" s="60"/>
      <c r="N81" s="54"/>
      <c r="O81" s="61"/>
      <c r="P81" s="62"/>
      <c r="Q81" s="61"/>
      <c r="R81" s="60"/>
      <c r="S81" s="54"/>
      <c r="T81" s="61"/>
      <c r="U81" s="62"/>
      <c r="V81" s="61"/>
      <c r="W81" s="341" t="s">
        <v>4</v>
      </c>
    </row>
    <row r="82" spans="1:23" ht="13.5" thickBot="1" x14ac:dyDescent="0.25">
      <c r="L82" s="64"/>
      <c r="M82" s="65" t="s">
        <v>35</v>
      </c>
      <c r="N82" s="66" t="s">
        <v>36</v>
      </c>
      <c r="O82" s="67" t="s">
        <v>37</v>
      </c>
      <c r="P82" s="68" t="s">
        <v>32</v>
      </c>
      <c r="Q82" s="67" t="s">
        <v>7</v>
      </c>
      <c r="R82" s="65" t="s">
        <v>35</v>
      </c>
      <c r="S82" s="66" t="s">
        <v>36</v>
      </c>
      <c r="T82" s="67" t="s">
        <v>37</v>
      </c>
      <c r="U82" s="68" t="s">
        <v>32</v>
      </c>
      <c r="V82" s="67" t="s">
        <v>7</v>
      </c>
      <c r="W82" s="339"/>
    </row>
    <row r="83" spans="1:23" ht="5.25" customHeight="1" thickTop="1" x14ac:dyDescent="0.2">
      <c r="L83" s="59"/>
      <c r="M83" s="70"/>
      <c r="N83" s="71"/>
      <c r="O83" s="72"/>
      <c r="P83" s="73"/>
      <c r="Q83" s="72"/>
      <c r="R83" s="70"/>
      <c r="S83" s="71"/>
      <c r="T83" s="72"/>
      <c r="U83" s="73"/>
      <c r="V83" s="72"/>
      <c r="W83" s="74"/>
    </row>
    <row r="84" spans="1:23" x14ac:dyDescent="0.2">
      <c r="L84" s="59" t="s">
        <v>13</v>
      </c>
      <c r="M84" s="75">
        <v>561</v>
      </c>
      <c r="N84" s="76">
        <v>2847</v>
      </c>
      <c r="O84" s="195">
        <f t="shared" ref="O84" si="123">+M84+N84</f>
        <v>3408</v>
      </c>
      <c r="P84" s="77">
        <v>0</v>
      </c>
      <c r="Q84" s="195">
        <f>O84+P84</f>
        <v>3408</v>
      </c>
      <c r="R84" s="75">
        <v>471</v>
      </c>
      <c r="S84" s="76">
        <v>2175</v>
      </c>
      <c r="T84" s="195">
        <f t="shared" ref="T84" si="124">+R84+S84</f>
        <v>2646</v>
      </c>
      <c r="U84" s="77">
        <v>21</v>
      </c>
      <c r="V84" s="195">
        <f>T84+U84</f>
        <v>2667</v>
      </c>
      <c r="W84" s="78">
        <f t="shared" ref="W84" si="125">IF(Q84=0,0,((V84/Q84)-1)*100)</f>
        <v>-21.742957746478876</v>
      </c>
    </row>
    <row r="85" spans="1:23" x14ac:dyDescent="0.2">
      <c r="L85" s="59" t="s">
        <v>14</v>
      </c>
      <c r="M85" s="75">
        <v>602</v>
      </c>
      <c r="N85" s="76">
        <v>2824</v>
      </c>
      <c r="O85" s="195">
        <f>+M85+N85</f>
        <v>3426</v>
      </c>
      <c r="P85" s="77">
        <v>0</v>
      </c>
      <c r="Q85" s="195">
        <f>O85+P85</f>
        <v>3426</v>
      </c>
      <c r="R85" s="75">
        <v>502</v>
      </c>
      <c r="S85" s="76">
        <v>1715</v>
      </c>
      <c r="T85" s="195">
        <f>+R85+S85</f>
        <v>2217</v>
      </c>
      <c r="U85" s="77">
        <v>0</v>
      </c>
      <c r="V85" s="195">
        <f>T85+U85</f>
        <v>2217</v>
      </c>
      <c r="W85" s="78">
        <f>IF(Q85=0,0,((V85/Q85)-1)*100)</f>
        <v>-35.288966725043778</v>
      </c>
    </row>
    <row r="86" spans="1:23" ht="13.5" thickBot="1" x14ac:dyDescent="0.25">
      <c r="L86" s="59" t="s">
        <v>15</v>
      </c>
      <c r="M86" s="75">
        <v>601</v>
      </c>
      <c r="N86" s="76">
        <v>4021</v>
      </c>
      <c r="O86" s="195">
        <f>+M86+N86</f>
        <v>4622</v>
      </c>
      <c r="P86" s="77">
        <v>0</v>
      </c>
      <c r="Q86" s="195">
        <f>O86+P86</f>
        <v>4622</v>
      </c>
      <c r="R86" s="75">
        <v>833</v>
      </c>
      <c r="S86" s="76">
        <v>2466</v>
      </c>
      <c r="T86" s="195">
        <f>+R86+S86</f>
        <v>3299</v>
      </c>
      <c r="U86" s="77">
        <v>0</v>
      </c>
      <c r="V86" s="195">
        <f>T86+U86</f>
        <v>3299</v>
      </c>
      <c r="W86" s="78">
        <f>IF(Q86=0,0,((V86/Q86)-1)*100)</f>
        <v>-28.62397230636088</v>
      </c>
    </row>
    <row r="87" spans="1:23" ht="14.25" thickTop="1" thickBot="1" x14ac:dyDescent="0.25">
      <c r="L87" s="79" t="s">
        <v>61</v>
      </c>
      <c r="M87" s="80">
        <f t="shared" ref="M87:U87" si="126">+M84+M85+M86</f>
        <v>1764</v>
      </c>
      <c r="N87" s="81">
        <f t="shared" si="126"/>
        <v>9692</v>
      </c>
      <c r="O87" s="196">
        <f t="shared" si="126"/>
        <v>11456</v>
      </c>
      <c r="P87" s="80">
        <f t="shared" si="126"/>
        <v>0</v>
      </c>
      <c r="Q87" s="196">
        <f t="shared" si="126"/>
        <v>11456</v>
      </c>
      <c r="R87" s="80">
        <f t="shared" si="126"/>
        <v>1806</v>
      </c>
      <c r="S87" s="81">
        <f t="shared" si="126"/>
        <v>6356</v>
      </c>
      <c r="T87" s="196">
        <f t="shared" si="126"/>
        <v>8162</v>
      </c>
      <c r="U87" s="80">
        <f t="shared" si="126"/>
        <v>21</v>
      </c>
      <c r="V87" s="196">
        <f t="shared" ref="V87" si="127">+V84+V85+V86</f>
        <v>8183</v>
      </c>
      <c r="W87" s="82">
        <f t="shared" ref="W87" si="128">IF(Q87=0,0,((V87/Q87)-1)*100)</f>
        <v>-28.570181564245811</v>
      </c>
    </row>
    <row r="88" spans="1:23" ht="13.5" thickTop="1" x14ac:dyDescent="0.2">
      <c r="L88" s="59" t="s">
        <v>16</v>
      </c>
      <c r="M88" s="75">
        <v>712</v>
      </c>
      <c r="N88" s="76">
        <v>4170</v>
      </c>
      <c r="O88" s="195">
        <f>+M88+N88</f>
        <v>4882</v>
      </c>
      <c r="P88" s="77">
        <v>0</v>
      </c>
      <c r="Q88" s="195">
        <f>O88+P88</f>
        <v>4882</v>
      </c>
      <c r="R88" s="75">
        <v>574</v>
      </c>
      <c r="S88" s="76">
        <v>2317</v>
      </c>
      <c r="T88" s="195">
        <f>+R88+S88</f>
        <v>2891</v>
      </c>
      <c r="U88" s="77">
        <v>0</v>
      </c>
      <c r="V88" s="195">
        <f>T88+U88</f>
        <v>2891</v>
      </c>
      <c r="W88" s="78">
        <f>IF(Q88=0,0,((V88/Q88)-1)*100)</f>
        <v>-40.782466202376078</v>
      </c>
    </row>
    <row r="89" spans="1:23" x14ac:dyDescent="0.2">
      <c r="L89" s="59" t="s">
        <v>17</v>
      </c>
      <c r="M89" s="75">
        <v>516</v>
      </c>
      <c r="N89" s="76">
        <v>4036</v>
      </c>
      <c r="O89" s="195">
        <f>+M89+N89</f>
        <v>4552</v>
      </c>
      <c r="P89" s="77">
        <v>2</v>
      </c>
      <c r="Q89" s="195">
        <f>O89+P89</f>
        <v>4554</v>
      </c>
      <c r="R89" s="75">
        <v>131</v>
      </c>
      <c r="S89" s="76">
        <v>3348</v>
      </c>
      <c r="T89" s="195">
        <f>+R89+S89</f>
        <v>3479</v>
      </c>
      <c r="U89" s="77">
        <v>0</v>
      </c>
      <c r="V89" s="195">
        <f>T89+U89</f>
        <v>3479</v>
      </c>
      <c r="W89" s="78">
        <f>IF(Q89=0,0,((V89/Q89)-1)*100)</f>
        <v>-23.605621431708389</v>
      </c>
    </row>
    <row r="90" spans="1:23" ht="13.5" thickBot="1" x14ac:dyDescent="0.25">
      <c r="L90" s="59" t="s">
        <v>18</v>
      </c>
      <c r="M90" s="75">
        <v>528</v>
      </c>
      <c r="N90" s="76">
        <v>3787</v>
      </c>
      <c r="O90" s="197">
        <f>+M90+N90</f>
        <v>4315</v>
      </c>
      <c r="P90" s="83">
        <v>0</v>
      </c>
      <c r="Q90" s="197">
        <f>O90+P90</f>
        <v>4315</v>
      </c>
      <c r="R90" s="75">
        <v>69</v>
      </c>
      <c r="S90" s="76">
        <v>2303</v>
      </c>
      <c r="T90" s="197">
        <f>+R90+S90</f>
        <v>2372</v>
      </c>
      <c r="U90" s="83">
        <v>0</v>
      </c>
      <c r="V90" s="197">
        <f>T90+U90</f>
        <v>2372</v>
      </c>
      <c r="W90" s="78">
        <f>IF(Q90=0,0,((V90/Q90)-1)*100)</f>
        <v>-45.028968713789105</v>
      </c>
    </row>
    <row r="91" spans="1:23" ht="14.25" thickTop="1" thickBot="1" x14ac:dyDescent="0.25">
      <c r="A91" s="3" t="str">
        <f>IF(ISERROR(F91/G91)," ",IF(F91/G91&gt;0.5,IF(F91/G91&lt;1.5," ","NOT OK"),"NOT OK"))</f>
        <v xml:space="preserve"> </v>
      </c>
      <c r="L91" s="395" t="s">
        <v>19</v>
      </c>
      <c r="M91" s="85">
        <f t="shared" ref="M91:U91" si="129">+M88+M89+M90</f>
        <v>1756</v>
      </c>
      <c r="N91" s="85">
        <f t="shared" si="129"/>
        <v>11993</v>
      </c>
      <c r="O91" s="396">
        <f t="shared" si="129"/>
        <v>13749</v>
      </c>
      <c r="P91" s="397">
        <f t="shared" si="129"/>
        <v>2</v>
      </c>
      <c r="Q91" s="396">
        <f t="shared" si="129"/>
        <v>13751</v>
      </c>
      <c r="R91" s="85">
        <f t="shared" si="129"/>
        <v>774</v>
      </c>
      <c r="S91" s="85">
        <f t="shared" si="129"/>
        <v>7968</v>
      </c>
      <c r="T91" s="396">
        <f t="shared" si="129"/>
        <v>8742</v>
      </c>
      <c r="U91" s="397">
        <f t="shared" si="129"/>
        <v>0</v>
      </c>
      <c r="V91" s="396">
        <f t="shared" ref="V91" si="130">+V88+V89+V90</f>
        <v>8742</v>
      </c>
      <c r="W91" s="87">
        <f>IF(Q91=0,0,((V91/Q91)-1)*100)</f>
        <v>-36.426441713329936</v>
      </c>
    </row>
    <row r="92" spans="1:23" ht="13.5" thickTop="1" x14ac:dyDescent="0.2">
      <c r="L92" s="59" t="s">
        <v>21</v>
      </c>
      <c r="M92" s="75">
        <v>535</v>
      </c>
      <c r="N92" s="76">
        <v>3447</v>
      </c>
      <c r="O92" s="197">
        <f>+M92+N92</f>
        <v>3982</v>
      </c>
      <c r="P92" s="88">
        <v>3</v>
      </c>
      <c r="Q92" s="197">
        <f>O92+P92</f>
        <v>3985</v>
      </c>
      <c r="R92" s="75">
        <v>685</v>
      </c>
      <c r="S92" s="76">
        <v>2418</v>
      </c>
      <c r="T92" s="197">
        <f>+R92+S92</f>
        <v>3103</v>
      </c>
      <c r="U92" s="88">
        <v>0</v>
      </c>
      <c r="V92" s="197">
        <f>T92+U92</f>
        <v>3103</v>
      </c>
      <c r="W92" s="78">
        <f>IF(Q92=0,0,((V92/Q92)-1)*100)</f>
        <v>-22.132998745294852</v>
      </c>
    </row>
    <row r="93" spans="1:23" x14ac:dyDescent="0.2">
      <c r="L93" s="59" t="s">
        <v>22</v>
      </c>
      <c r="M93" s="75">
        <v>600</v>
      </c>
      <c r="N93" s="76">
        <v>3159</v>
      </c>
      <c r="O93" s="197">
        <f t="shared" ref="O93" si="131">+M93+N93</f>
        <v>3759</v>
      </c>
      <c r="P93" s="77">
        <v>0</v>
      </c>
      <c r="Q93" s="197">
        <f>O93+P93</f>
        <v>3759</v>
      </c>
      <c r="R93" s="75">
        <v>900</v>
      </c>
      <c r="S93" s="76">
        <v>2600</v>
      </c>
      <c r="T93" s="197">
        <f t="shared" ref="T93" si="132">+R93+S93</f>
        <v>3500</v>
      </c>
      <c r="U93" s="77">
        <v>0</v>
      </c>
      <c r="V93" s="197">
        <f>T93+U93</f>
        <v>3500</v>
      </c>
      <c r="W93" s="78">
        <f t="shared" ref="W93" si="133">IF(Q93=0,0,((V93/Q93)-1)*100)</f>
        <v>-6.8901303538175025</v>
      </c>
    </row>
    <row r="94" spans="1:23" ht="13.5" thickBot="1" x14ac:dyDescent="0.25">
      <c r="L94" s="59" t="s">
        <v>23</v>
      </c>
      <c r="M94" s="75">
        <v>676</v>
      </c>
      <c r="N94" s="76">
        <v>3131</v>
      </c>
      <c r="O94" s="197">
        <f>+M94+N94</f>
        <v>3807</v>
      </c>
      <c r="P94" s="77">
        <v>0</v>
      </c>
      <c r="Q94" s="197">
        <f>O94+P94</f>
        <v>3807</v>
      </c>
      <c r="R94" s="75">
        <v>69</v>
      </c>
      <c r="S94" s="76">
        <v>2301</v>
      </c>
      <c r="T94" s="197">
        <f>+R94+S94</f>
        <v>2370</v>
      </c>
      <c r="U94" s="77">
        <v>0</v>
      </c>
      <c r="V94" s="197">
        <f>T94+U94</f>
        <v>2370</v>
      </c>
      <c r="W94" s="78">
        <f>IF(Q94=0,0,((V94/Q94)-1)*100)</f>
        <v>-37.746256895193063</v>
      </c>
    </row>
    <row r="95" spans="1:23" ht="14.25" customHeight="1" thickTop="1" thickBot="1" x14ac:dyDescent="0.25">
      <c r="L95" s="79" t="s">
        <v>40</v>
      </c>
      <c r="M95" s="80">
        <f t="shared" ref="M95:Q95" si="134">+M92+M93+M94</f>
        <v>1811</v>
      </c>
      <c r="N95" s="81">
        <f t="shared" si="134"/>
        <v>9737</v>
      </c>
      <c r="O95" s="196">
        <f t="shared" si="134"/>
        <v>11548</v>
      </c>
      <c r="P95" s="80">
        <f t="shared" si="134"/>
        <v>3</v>
      </c>
      <c r="Q95" s="188">
        <f t="shared" si="134"/>
        <v>11551</v>
      </c>
      <c r="R95" s="80">
        <f t="shared" ref="R95:V95" si="135">+R92+R93+R94</f>
        <v>1654</v>
      </c>
      <c r="S95" s="81">
        <f t="shared" si="135"/>
        <v>7319</v>
      </c>
      <c r="T95" s="196">
        <f t="shared" si="135"/>
        <v>8973</v>
      </c>
      <c r="U95" s="80">
        <f t="shared" si="135"/>
        <v>0</v>
      </c>
      <c r="V95" s="196">
        <f t="shared" si="135"/>
        <v>8973</v>
      </c>
      <c r="W95" s="82">
        <f t="shared" ref="W95" si="136">IF(Q95=0,0,((V95/Q95)-1)*100)</f>
        <v>-22.318413990130725</v>
      </c>
    </row>
    <row r="96" spans="1:23" ht="14.25" customHeight="1" thickTop="1" x14ac:dyDescent="0.2">
      <c r="L96" s="59" t="s">
        <v>10</v>
      </c>
      <c r="M96" s="75">
        <v>602</v>
      </c>
      <c r="N96" s="76">
        <v>3194</v>
      </c>
      <c r="O96" s="195">
        <f>M96+N96</f>
        <v>3796</v>
      </c>
      <c r="P96" s="77">
        <v>0</v>
      </c>
      <c r="Q96" s="195">
        <f>O96+P96</f>
        <v>3796</v>
      </c>
      <c r="R96" s="75">
        <v>1079</v>
      </c>
      <c r="S96" s="76">
        <v>2840</v>
      </c>
      <c r="T96" s="195">
        <f>R96+S96</f>
        <v>3919</v>
      </c>
      <c r="U96" s="77">
        <v>0</v>
      </c>
      <c r="V96" s="195">
        <f>T96+U96</f>
        <v>3919</v>
      </c>
      <c r="W96" s="78">
        <f>IF(Q96=0,0,((V96/Q96)-1)*100)</f>
        <v>3.2402528977871548</v>
      </c>
    </row>
    <row r="97" spans="12:23" ht="14.25" customHeight="1" x14ac:dyDescent="0.2">
      <c r="L97" s="59" t="s">
        <v>11</v>
      </c>
      <c r="M97" s="75">
        <v>577</v>
      </c>
      <c r="N97" s="76">
        <v>2840</v>
      </c>
      <c r="O97" s="195">
        <f>M97+N97</f>
        <v>3417</v>
      </c>
      <c r="P97" s="77">
        <v>0</v>
      </c>
      <c r="Q97" s="195">
        <f>O97+P97</f>
        <v>3417</v>
      </c>
      <c r="R97" s="75">
        <v>1018</v>
      </c>
      <c r="S97" s="76">
        <v>1762</v>
      </c>
      <c r="T97" s="195">
        <f>R97+S97</f>
        <v>2780</v>
      </c>
      <c r="U97" s="77">
        <v>0</v>
      </c>
      <c r="V97" s="195">
        <f>T97+U97</f>
        <v>2780</v>
      </c>
      <c r="W97" s="78">
        <f>IF(Q97=0,0,((V97/Q97)-1)*100)</f>
        <v>-18.6420836991513</v>
      </c>
    </row>
    <row r="98" spans="12:23" ht="14.25" customHeight="1" thickBot="1" x14ac:dyDescent="0.25">
      <c r="L98" s="64" t="s">
        <v>12</v>
      </c>
      <c r="M98" s="75">
        <v>480</v>
      </c>
      <c r="N98" s="76">
        <v>2564</v>
      </c>
      <c r="O98" s="195">
        <f>M98+N98</f>
        <v>3044</v>
      </c>
      <c r="P98" s="77">
        <v>6</v>
      </c>
      <c r="Q98" s="195">
        <f t="shared" ref="Q98" si="137">O98+P98</f>
        <v>3050</v>
      </c>
      <c r="R98" s="75">
        <v>844</v>
      </c>
      <c r="S98" s="76">
        <v>2669</v>
      </c>
      <c r="T98" s="195">
        <f>R98+S98</f>
        <v>3513</v>
      </c>
      <c r="U98" s="77">
        <v>0</v>
      </c>
      <c r="V98" s="195">
        <f t="shared" ref="V98" si="138">T98+U98</f>
        <v>3513</v>
      </c>
      <c r="W98" s="78">
        <f>IF(Q98=0,0,((V98/Q98)-1)*100)</f>
        <v>15.180327868852462</v>
      </c>
    </row>
    <row r="99" spans="12:23" ht="14.25" customHeight="1" thickTop="1" thickBot="1" x14ac:dyDescent="0.25">
      <c r="L99" s="79" t="s">
        <v>38</v>
      </c>
      <c r="M99" s="80">
        <f t="shared" ref="M99:V99" si="139">+M96+M97+M98</f>
        <v>1659</v>
      </c>
      <c r="N99" s="81">
        <f t="shared" si="139"/>
        <v>8598</v>
      </c>
      <c r="O99" s="196">
        <f t="shared" si="139"/>
        <v>10257</v>
      </c>
      <c r="P99" s="80">
        <f t="shared" si="139"/>
        <v>6</v>
      </c>
      <c r="Q99" s="196">
        <f t="shared" si="139"/>
        <v>10263</v>
      </c>
      <c r="R99" s="80">
        <f t="shared" si="139"/>
        <v>2941</v>
      </c>
      <c r="S99" s="81">
        <f t="shared" si="139"/>
        <v>7271</v>
      </c>
      <c r="T99" s="196">
        <f t="shared" si="139"/>
        <v>10212</v>
      </c>
      <c r="U99" s="80">
        <f t="shared" si="139"/>
        <v>0</v>
      </c>
      <c r="V99" s="196">
        <f t="shared" si="139"/>
        <v>10212</v>
      </c>
      <c r="W99" s="82">
        <f t="shared" ref="W99" si="140">IF(Q99=0,0,((V99/Q99)-1)*100)</f>
        <v>-0.49693072201111299</v>
      </c>
    </row>
    <row r="100" spans="12:23" ht="14.25" customHeight="1" thickTop="1" thickBot="1" x14ac:dyDescent="0.25">
      <c r="L100" s="79" t="s">
        <v>63</v>
      </c>
      <c r="M100" s="80">
        <f t="shared" ref="M100:V100" si="141">+M87+M91+M95+M99</f>
        <v>6990</v>
      </c>
      <c r="N100" s="81">
        <f t="shared" si="141"/>
        <v>40020</v>
      </c>
      <c r="O100" s="196">
        <f t="shared" si="141"/>
        <v>47010</v>
      </c>
      <c r="P100" s="80">
        <f t="shared" si="141"/>
        <v>11</v>
      </c>
      <c r="Q100" s="196">
        <f t="shared" si="141"/>
        <v>47021</v>
      </c>
      <c r="R100" s="80">
        <f t="shared" si="141"/>
        <v>7175</v>
      </c>
      <c r="S100" s="81">
        <f t="shared" si="141"/>
        <v>28914</v>
      </c>
      <c r="T100" s="196">
        <f t="shared" si="141"/>
        <v>36089</v>
      </c>
      <c r="U100" s="80">
        <f t="shared" si="141"/>
        <v>21</v>
      </c>
      <c r="V100" s="196">
        <f t="shared" si="141"/>
        <v>36110</v>
      </c>
      <c r="W100" s="82">
        <f>IF(Q100=0,0,((V100/Q100)-1)*100)</f>
        <v>-23.204525637481122</v>
      </c>
    </row>
    <row r="101" spans="12:23" ht="14.25" thickTop="1" thickBot="1" x14ac:dyDescent="0.25">
      <c r="L101" s="89" t="s">
        <v>60</v>
      </c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12:23" ht="13.5" thickTop="1" x14ac:dyDescent="0.2">
      <c r="L102" s="635" t="s">
        <v>41</v>
      </c>
      <c r="M102" s="636"/>
      <c r="N102" s="636"/>
      <c r="O102" s="636"/>
      <c r="P102" s="636"/>
      <c r="Q102" s="636"/>
      <c r="R102" s="636"/>
      <c r="S102" s="636"/>
      <c r="T102" s="636"/>
      <c r="U102" s="636"/>
      <c r="V102" s="636"/>
      <c r="W102" s="637"/>
    </row>
    <row r="103" spans="12:23" ht="13.5" thickBot="1" x14ac:dyDescent="0.25">
      <c r="L103" s="630" t="s">
        <v>44</v>
      </c>
      <c r="M103" s="631"/>
      <c r="N103" s="631"/>
      <c r="O103" s="631"/>
      <c r="P103" s="631"/>
      <c r="Q103" s="631"/>
      <c r="R103" s="631"/>
      <c r="S103" s="631"/>
      <c r="T103" s="631"/>
      <c r="U103" s="631"/>
      <c r="V103" s="631"/>
      <c r="W103" s="632"/>
    </row>
    <row r="104" spans="12:23" ht="14.25" thickTop="1" thickBot="1" x14ac:dyDescent="0.25">
      <c r="L104" s="54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6" t="s">
        <v>34</v>
      </c>
    </row>
    <row r="105" spans="12:23" ht="14.25" thickTop="1" thickBot="1" x14ac:dyDescent="0.25">
      <c r="L105" s="57"/>
      <c r="M105" s="633" t="s">
        <v>64</v>
      </c>
      <c r="N105" s="633"/>
      <c r="O105" s="633"/>
      <c r="P105" s="633"/>
      <c r="Q105" s="634"/>
      <c r="R105" s="633" t="s">
        <v>65</v>
      </c>
      <c r="S105" s="633"/>
      <c r="T105" s="633"/>
      <c r="U105" s="633"/>
      <c r="V105" s="634"/>
      <c r="W105" s="340" t="s">
        <v>2</v>
      </c>
    </row>
    <row r="106" spans="12:23" ht="13.5" thickTop="1" x14ac:dyDescent="0.2">
      <c r="L106" s="59" t="s">
        <v>3</v>
      </c>
      <c r="M106" s="60"/>
      <c r="N106" s="54"/>
      <c r="O106" s="61"/>
      <c r="P106" s="62"/>
      <c r="Q106" s="61"/>
      <c r="R106" s="60"/>
      <c r="S106" s="54"/>
      <c r="T106" s="61"/>
      <c r="U106" s="62"/>
      <c r="V106" s="61"/>
      <c r="W106" s="341" t="s">
        <v>4</v>
      </c>
    </row>
    <row r="107" spans="12:23" ht="13.5" thickBot="1" x14ac:dyDescent="0.25">
      <c r="L107" s="64"/>
      <c r="M107" s="65" t="s">
        <v>35</v>
      </c>
      <c r="N107" s="66" t="s">
        <v>36</v>
      </c>
      <c r="O107" s="67" t="s">
        <v>37</v>
      </c>
      <c r="P107" s="68" t="s">
        <v>32</v>
      </c>
      <c r="Q107" s="67" t="s">
        <v>7</v>
      </c>
      <c r="R107" s="65" t="s">
        <v>35</v>
      </c>
      <c r="S107" s="66" t="s">
        <v>36</v>
      </c>
      <c r="T107" s="67" t="s">
        <v>37</v>
      </c>
      <c r="U107" s="68" t="s">
        <v>32</v>
      </c>
      <c r="V107" s="67" t="s">
        <v>7</v>
      </c>
      <c r="W107" s="342"/>
    </row>
    <row r="108" spans="12:23" ht="6" customHeight="1" thickTop="1" x14ac:dyDescent="0.2">
      <c r="L108" s="59"/>
      <c r="M108" s="70"/>
      <c r="N108" s="71"/>
      <c r="O108" s="72"/>
      <c r="P108" s="73"/>
      <c r="Q108" s="72"/>
      <c r="R108" s="70"/>
      <c r="S108" s="71"/>
      <c r="T108" s="72"/>
      <c r="U108" s="73"/>
      <c r="V108" s="72"/>
      <c r="W108" s="74"/>
    </row>
    <row r="109" spans="12:23" x14ac:dyDescent="0.2">
      <c r="L109" s="59" t="s">
        <v>13</v>
      </c>
      <c r="M109" s="75">
        <v>247</v>
      </c>
      <c r="N109" s="76">
        <v>500</v>
      </c>
      <c r="O109" s="195">
        <f>M109+N109</f>
        <v>747</v>
      </c>
      <c r="P109" s="77">
        <v>0</v>
      </c>
      <c r="Q109" s="195">
        <f>O109+P109</f>
        <v>747</v>
      </c>
      <c r="R109" s="75">
        <v>215</v>
      </c>
      <c r="S109" s="76">
        <v>409</v>
      </c>
      <c r="T109" s="195">
        <f>R109+S109</f>
        <v>624</v>
      </c>
      <c r="U109" s="77">
        <v>0</v>
      </c>
      <c r="V109" s="195">
        <f>T109+U109</f>
        <v>624</v>
      </c>
      <c r="W109" s="78">
        <f t="shared" ref="W109" si="142">IF(Q109=0,0,((V109/Q109)-1)*100)</f>
        <v>-16.465863453815267</v>
      </c>
    </row>
    <row r="110" spans="12:23" x14ac:dyDescent="0.2">
      <c r="L110" s="59" t="s">
        <v>14</v>
      </c>
      <c r="M110" s="75">
        <v>268</v>
      </c>
      <c r="N110" s="76">
        <v>562</v>
      </c>
      <c r="O110" s="195">
        <f>M110+N110</f>
        <v>830</v>
      </c>
      <c r="P110" s="77">
        <v>1</v>
      </c>
      <c r="Q110" s="195">
        <f>O110+P110</f>
        <v>831</v>
      </c>
      <c r="R110" s="75">
        <v>185</v>
      </c>
      <c r="S110" s="76">
        <v>323</v>
      </c>
      <c r="T110" s="195">
        <f>R110+S110</f>
        <v>508</v>
      </c>
      <c r="U110" s="77">
        <v>0</v>
      </c>
      <c r="V110" s="195">
        <f>T110+U110</f>
        <v>508</v>
      </c>
      <c r="W110" s="78">
        <f>IF(Q110=0,0,((V110/Q110)-1)*100)</f>
        <v>-38.868832731648617</v>
      </c>
    </row>
    <row r="111" spans="12:23" ht="13.5" thickBot="1" x14ac:dyDescent="0.25">
      <c r="L111" s="59" t="s">
        <v>15</v>
      </c>
      <c r="M111" s="75">
        <v>246</v>
      </c>
      <c r="N111" s="76">
        <v>482</v>
      </c>
      <c r="O111" s="195">
        <f>M111+N111</f>
        <v>728</v>
      </c>
      <c r="P111" s="77">
        <v>0</v>
      </c>
      <c r="Q111" s="195">
        <f>O111+P111</f>
        <v>728</v>
      </c>
      <c r="R111" s="75">
        <v>224</v>
      </c>
      <c r="S111" s="76">
        <v>319</v>
      </c>
      <c r="T111" s="195">
        <f>R111+S111</f>
        <v>543</v>
      </c>
      <c r="U111" s="77">
        <v>0</v>
      </c>
      <c r="V111" s="195">
        <f>T111+U111</f>
        <v>543</v>
      </c>
      <c r="W111" s="78">
        <f>IF(Q111=0,0,((V111/Q111)-1)*100)</f>
        <v>-25.412087912087912</v>
      </c>
    </row>
    <row r="112" spans="12:23" ht="14.25" thickTop="1" thickBot="1" x14ac:dyDescent="0.25">
      <c r="L112" s="79" t="s">
        <v>61</v>
      </c>
      <c r="M112" s="80">
        <f t="shared" ref="M112:U112" si="143">+M109+M110+M111</f>
        <v>761</v>
      </c>
      <c r="N112" s="81">
        <f t="shared" si="143"/>
        <v>1544</v>
      </c>
      <c r="O112" s="196">
        <f t="shared" si="143"/>
        <v>2305</v>
      </c>
      <c r="P112" s="80">
        <f t="shared" si="143"/>
        <v>1</v>
      </c>
      <c r="Q112" s="196">
        <f t="shared" si="143"/>
        <v>2306</v>
      </c>
      <c r="R112" s="80">
        <f t="shared" si="143"/>
        <v>624</v>
      </c>
      <c r="S112" s="81">
        <f t="shared" si="143"/>
        <v>1051</v>
      </c>
      <c r="T112" s="196">
        <f t="shared" si="143"/>
        <v>1675</v>
      </c>
      <c r="U112" s="80">
        <f t="shared" si="143"/>
        <v>0</v>
      </c>
      <c r="V112" s="196">
        <f t="shared" ref="V112" si="144">+V109+V110+V111</f>
        <v>1675</v>
      </c>
      <c r="W112" s="82">
        <f t="shared" ref="W112" si="145">IF(Q112=0,0,((V112/Q112)-1)*100)</f>
        <v>-27.363399826539457</v>
      </c>
    </row>
    <row r="113" spans="1:23" ht="13.5" thickTop="1" x14ac:dyDescent="0.2">
      <c r="L113" s="59" t="s">
        <v>16</v>
      </c>
      <c r="M113" s="75">
        <v>231</v>
      </c>
      <c r="N113" s="76">
        <v>390</v>
      </c>
      <c r="O113" s="195">
        <f>SUM(M113:N113)</f>
        <v>621</v>
      </c>
      <c r="P113" s="77">
        <v>0</v>
      </c>
      <c r="Q113" s="195">
        <f>O113+P113</f>
        <v>621</v>
      </c>
      <c r="R113" s="75">
        <v>150</v>
      </c>
      <c r="S113" s="76">
        <v>268</v>
      </c>
      <c r="T113" s="195">
        <f>SUM(R113:S113)</f>
        <v>418</v>
      </c>
      <c r="U113" s="77">
        <v>0</v>
      </c>
      <c r="V113" s="195">
        <f>T113+U113</f>
        <v>418</v>
      </c>
      <c r="W113" s="78">
        <f>IF(Q113=0,0,((V113/Q113)-1)*100)</f>
        <v>-32.689210950080515</v>
      </c>
    </row>
    <row r="114" spans="1:23" x14ac:dyDescent="0.2">
      <c r="L114" s="59" t="s">
        <v>17</v>
      </c>
      <c r="M114" s="75">
        <v>235</v>
      </c>
      <c r="N114" s="76">
        <v>387</v>
      </c>
      <c r="O114" s="195">
        <f>SUM(M114:N114)</f>
        <v>622</v>
      </c>
      <c r="P114" s="77">
        <v>0</v>
      </c>
      <c r="Q114" s="195">
        <f>O114+P114</f>
        <v>622</v>
      </c>
      <c r="R114" s="75">
        <v>166</v>
      </c>
      <c r="S114" s="76">
        <v>226</v>
      </c>
      <c r="T114" s="195">
        <f>SUM(R114:S114)</f>
        <v>392</v>
      </c>
      <c r="U114" s="77">
        <v>0</v>
      </c>
      <c r="V114" s="195">
        <f>T114+U114</f>
        <v>392</v>
      </c>
      <c r="W114" s="78">
        <f>IF(Q114=0,0,((V114/Q114)-1)*100)</f>
        <v>-36.977491961414785</v>
      </c>
    </row>
    <row r="115" spans="1:23" ht="13.5" thickBot="1" x14ac:dyDescent="0.25">
      <c r="L115" s="59" t="s">
        <v>18</v>
      </c>
      <c r="M115" s="75">
        <v>206</v>
      </c>
      <c r="N115" s="76">
        <v>434</v>
      </c>
      <c r="O115" s="197">
        <f>SUM(M115:N115)</f>
        <v>640</v>
      </c>
      <c r="P115" s="83">
        <v>0</v>
      </c>
      <c r="Q115" s="197">
        <f>O115+P115</f>
        <v>640</v>
      </c>
      <c r="R115" s="75">
        <v>122</v>
      </c>
      <c r="S115" s="76">
        <v>236</v>
      </c>
      <c r="T115" s="197">
        <f>SUM(R115:S115)</f>
        <v>358</v>
      </c>
      <c r="U115" s="83">
        <v>0</v>
      </c>
      <c r="V115" s="197">
        <f>T115+U115</f>
        <v>358</v>
      </c>
      <c r="W115" s="78">
        <f>IF(Q115=0,0,((V115/Q115)-1)*100)</f>
        <v>-44.062500000000007</v>
      </c>
    </row>
    <row r="116" spans="1:23" ht="14.25" thickTop="1" thickBot="1" x14ac:dyDescent="0.25">
      <c r="A116" s="3" t="str">
        <f>IF(ISERROR(F116/G116)," ",IF(F116/G116&gt;0.5,IF(F116/G116&lt;1.5," ","NOT OK"),"NOT OK"))</f>
        <v xml:space="preserve"> </v>
      </c>
      <c r="L116" s="395" t="s">
        <v>19</v>
      </c>
      <c r="M116" s="85">
        <f t="shared" ref="M116:U116" si="146">+M113+M114+M115</f>
        <v>672</v>
      </c>
      <c r="N116" s="85">
        <f t="shared" si="146"/>
        <v>1211</v>
      </c>
      <c r="O116" s="396">
        <f t="shared" si="146"/>
        <v>1883</v>
      </c>
      <c r="P116" s="397">
        <f t="shared" si="146"/>
        <v>0</v>
      </c>
      <c r="Q116" s="396">
        <f t="shared" si="146"/>
        <v>1883</v>
      </c>
      <c r="R116" s="85">
        <f t="shared" si="146"/>
        <v>438</v>
      </c>
      <c r="S116" s="85">
        <f t="shared" si="146"/>
        <v>730</v>
      </c>
      <c r="T116" s="396">
        <f t="shared" si="146"/>
        <v>1168</v>
      </c>
      <c r="U116" s="397">
        <f t="shared" si="146"/>
        <v>0</v>
      </c>
      <c r="V116" s="396">
        <f t="shared" ref="V116" si="147">+V113+V114+V115</f>
        <v>1168</v>
      </c>
      <c r="W116" s="87">
        <f>IF(Q116=0,0,((V116/Q116)-1)*100)</f>
        <v>-37.971322357939464</v>
      </c>
    </row>
    <row r="117" spans="1:23" ht="13.5" thickTop="1" x14ac:dyDescent="0.2">
      <c r="A117" s="364"/>
      <c r="K117" s="364"/>
      <c r="L117" s="59" t="s">
        <v>21</v>
      </c>
      <c r="M117" s="75">
        <v>230</v>
      </c>
      <c r="N117" s="76">
        <v>498</v>
      </c>
      <c r="O117" s="197">
        <f>SUM(M117:N117)</f>
        <v>728</v>
      </c>
      <c r="P117" s="88">
        <v>0</v>
      </c>
      <c r="Q117" s="197">
        <f>O117+P117</f>
        <v>728</v>
      </c>
      <c r="R117" s="75">
        <v>174</v>
      </c>
      <c r="S117" s="76">
        <v>255</v>
      </c>
      <c r="T117" s="197">
        <f>SUM(R117:S117)</f>
        <v>429</v>
      </c>
      <c r="U117" s="88">
        <v>0</v>
      </c>
      <c r="V117" s="197">
        <f>T117+U117</f>
        <v>429</v>
      </c>
      <c r="W117" s="78">
        <f>IF(Q117=0,0,((V117/Q117)-1)*100)</f>
        <v>-41.071428571428569</v>
      </c>
    </row>
    <row r="118" spans="1:23" x14ac:dyDescent="0.2">
      <c r="A118" s="364"/>
      <c r="K118" s="364"/>
      <c r="L118" s="59" t="s">
        <v>22</v>
      </c>
      <c r="M118" s="75">
        <v>269</v>
      </c>
      <c r="N118" s="76">
        <v>461</v>
      </c>
      <c r="O118" s="197">
        <f>SUM(M118:N118)</f>
        <v>730</v>
      </c>
      <c r="P118" s="77">
        <v>2</v>
      </c>
      <c r="Q118" s="197">
        <f>O118+P118</f>
        <v>732</v>
      </c>
      <c r="R118" s="75">
        <v>181</v>
      </c>
      <c r="S118" s="76">
        <v>277</v>
      </c>
      <c r="T118" s="197">
        <f>SUM(R118:S118)</f>
        <v>458</v>
      </c>
      <c r="U118" s="77">
        <v>0</v>
      </c>
      <c r="V118" s="197">
        <f>T118+U118</f>
        <v>458</v>
      </c>
      <c r="W118" s="78">
        <f t="shared" ref="W118" si="148">IF(Q118=0,0,((V118/Q118)-1)*100)</f>
        <v>-37.431693989071036</v>
      </c>
    </row>
    <row r="119" spans="1:23" ht="13.5" thickBot="1" x14ac:dyDescent="0.25">
      <c r="A119" s="364"/>
      <c r="K119" s="364"/>
      <c r="L119" s="59" t="s">
        <v>23</v>
      </c>
      <c r="M119" s="75">
        <v>73</v>
      </c>
      <c r="N119" s="76">
        <v>403</v>
      </c>
      <c r="O119" s="197">
        <f>SUM(M119:N119)</f>
        <v>476</v>
      </c>
      <c r="P119" s="77">
        <v>0</v>
      </c>
      <c r="Q119" s="197">
        <f>O119+P119</f>
        <v>476</v>
      </c>
      <c r="R119" s="75">
        <v>156</v>
      </c>
      <c r="S119" s="76">
        <v>235</v>
      </c>
      <c r="T119" s="197">
        <f>SUM(R119:S119)</f>
        <v>391</v>
      </c>
      <c r="U119" s="77">
        <v>0</v>
      </c>
      <c r="V119" s="197">
        <f>T119+U119</f>
        <v>391</v>
      </c>
      <c r="W119" s="78">
        <f>IF(Q119=0,0,((V119/Q119)-1)*100)</f>
        <v>-17.857142857142861</v>
      </c>
    </row>
    <row r="120" spans="1:23" ht="14.25" customHeight="1" thickTop="1" thickBot="1" x14ac:dyDescent="0.25">
      <c r="L120" s="79" t="s">
        <v>40</v>
      </c>
      <c r="M120" s="80">
        <f t="shared" ref="M120:Q120" si="149">+M117+M118+M119</f>
        <v>572</v>
      </c>
      <c r="N120" s="81">
        <f t="shared" si="149"/>
        <v>1362</v>
      </c>
      <c r="O120" s="196">
        <f t="shared" si="149"/>
        <v>1934</v>
      </c>
      <c r="P120" s="80">
        <f t="shared" si="149"/>
        <v>2</v>
      </c>
      <c r="Q120" s="196">
        <f t="shared" si="149"/>
        <v>1936</v>
      </c>
      <c r="R120" s="80">
        <f t="shared" ref="R120:V120" si="150">+R117+R118+R119</f>
        <v>511</v>
      </c>
      <c r="S120" s="81">
        <f t="shared" si="150"/>
        <v>767</v>
      </c>
      <c r="T120" s="196">
        <f t="shared" si="150"/>
        <v>1278</v>
      </c>
      <c r="U120" s="80">
        <f t="shared" si="150"/>
        <v>0</v>
      </c>
      <c r="V120" s="196">
        <f t="shared" si="150"/>
        <v>1278</v>
      </c>
      <c r="W120" s="82">
        <f t="shared" ref="W120" si="151">IF(Q120=0,0,((V120/Q120)-1)*100)</f>
        <v>-33.987603305785122</v>
      </c>
    </row>
    <row r="121" spans="1:23" ht="14.25" customHeight="1" thickTop="1" x14ac:dyDescent="0.2">
      <c r="L121" s="59" t="s">
        <v>10</v>
      </c>
      <c r="M121" s="75">
        <v>456</v>
      </c>
      <c r="N121" s="76">
        <v>430</v>
      </c>
      <c r="O121" s="195">
        <f>M121+N121</f>
        <v>886</v>
      </c>
      <c r="P121" s="77">
        <v>0</v>
      </c>
      <c r="Q121" s="195">
        <f>O121+P121</f>
        <v>886</v>
      </c>
      <c r="R121" s="75">
        <v>165</v>
      </c>
      <c r="S121" s="76">
        <v>247</v>
      </c>
      <c r="T121" s="195">
        <f>R121+S121</f>
        <v>412</v>
      </c>
      <c r="U121" s="77">
        <v>0</v>
      </c>
      <c r="V121" s="195">
        <f>T121+U121</f>
        <v>412</v>
      </c>
      <c r="W121" s="78">
        <f>IF(Q121=0,0,((V121/Q121)-1)*100)</f>
        <v>-53.498871331828447</v>
      </c>
    </row>
    <row r="122" spans="1:23" ht="14.25" customHeight="1" x14ac:dyDescent="0.2">
      <c r="L122" s="59" t="s">
        <v>11</v>
      </c>
      <c r="M122" s="75">
        <v>240</v>
      </c>
      <c r="N122" s="76">
        <v>406</v>
      </c>
      <c r="O122" s="195">
        <f>M122+N122</f>
        <v>646</v>
      </c>
      <c r="P122" s="77">
        <v>0</v>
      </c>
      <c r="Q122" s="195">
        <f>O122+P122</f>
        <v>646</v>
      </c>
      <c r="R122" s="75">
        <v>170</v>
      </c>
      <c r="S122" s="76">
        <v>261</v>
      </c>
      <c r="T122" s="195">
        <f>R122+S122</f>
        <v>431</v>
      </c>
      <c r="U122" s="77">
        <v>0</v>
      </c>
      <c r="V122" s="195">
        <f>T122+U122</f>
        <v>431</v>
      </c>
      <c r="W122" s="78">
        <f>IF(Q122=0,0,((V122/Q122)-1)*100)</f>
        <v>-33.28173374613003</v>
      </c>
    </row>
    <row r="123" spans="1:23" ht="14.25" customHeight="1" thickBot="1" x14ac:dyDescent="0.25">
      <c r="L123" s="64" t="s">
        <v>12</v>
      </c>
      <c r="M123" s="75">
        <v>217</v>
      </c>
      <c r="N123" s="76">
        <v>398</v>
      </c>
      <c r="O123" s="195">
        <f>M123+N123</f>
        <v>615</v>
      </c>
      <c r="P123" s="77">
        <v>0</v>
      </c>
      <c r="Q123" s="195">
        <f t="shared" ref="Q123" si="152">O123+P123</f>
        <v>615</v>
      </c>
      <c r="R123" s="75">
        <v>158</v>
      </c>
      <c r="S123" s="76">
        <v>309</v>
      </c>
      <c r="T123" s="195">
        <f>R123+S123</f>
        <v>467</v>
      </c>
      <c r="U123" s="77">
        <v>0</v>
      </c>
      <c r="V123" s="195">
        <f t="shared" ref="V123" si="153">T123+U123</f>
        <v>467</v>
      </c>
      <c r="W123" s="78">
        <f>IF(Q123=0,0,((V123/Q123)-1)*100)</f>
        <v>-24.065040650406498</v>
      </c>
    </row>
    <row r="124" spans="1:23" ht="14.25" customHeight="1" thickTop="1" thickBot="1" x14ac:dyDescent="0.25">
      <c r="L124" s="79" t="s">
        <v>38</v>
      </c>
      <c r="M124" s="80">
        <f t="shared" ref="M124:V124" si="154">+M121+M122+M123</f>
        <v>913</v>
      </c>
      <c r="N124" s="81">
        <f t="shared" si="154"/>
        <v>1234</v>
      </c>
      <c r="O124" s="196">
        <f t="shared" si="154"/>
        <v>2147</v>
      </c>
      <c r="P124" s="80">
        <f t="shared" si="154"/>
        <v>0</v>
      </c>
      <c r="Q124" s="196">
        <f t="shared" si="154"/>
        <v>2147</v>
      </c>
      <c r="R124" s="80">
        <f t="shared" si="154"/>
        <v>493</v>
      </c>
      <c r="S124" s="81">
        <f t="shared" si="154"/>
        <v>817</v>
      </c>
      <c r="T124" s="196">
        <f t="shared" si="154"/>
        <v>1310</v>
      </c>
      <c r="U124" s="80">
        <f t="shared" si="154"/>
        <v>0</v>
      </c>
      <c r="V124" s="196">
        <f t="shared" si="154"/>
        <v>1310</v>
      </c>
      <c r="W124" s="82">
        <f t="shared" ref="W124" si="155">IF(Q124=0,0,((V124/Q124)-1)*100)</f>
        <v>-38.984629715882626</v>
      </c>
    </row>
    <row r="125" spans="1:23" ht="14.25" customHeight="1" thickTop="1" thickBot="1" x14ac:dyDescent="0.25">
      <c r="L125" s="79" t="s">
        <v>63</v>
      </c>
      <c r="M125" s="80">
        <f t="shared" ref="M125:V125" si="156">+M112+M116+M120+M124</f>
        <v>2918</v>
      </c>
      <c r="N125" s="81">
        <f t="shared" si="156"/>
        <v>5351</v>
      </c>
      <c r="O125" s="196">
        <f t="shared" si="156"/>
        <v>8269</v>
      </c>
      <c r="P125" s="80">
        <f t="shared" si="156"/>
        <v>3</v>
      </c>
      <c r="Q125" s="196">
        <f t="shared" si="156"/>
        <v>8272</v>
      </c>
      <c r="R125" s="80">
        <f t="shared" si="156"/>
        <v>2066</v>
      </c>
      <c r="S125" s="81">
        <f t="shared" si="156"/>
        <v>3365</v>
      </c>
      <c r="T125" s="196">
        <f t="shared" si="156"/>
        <v>5431</v>
      </c>
      <c r="U125" s="80">
        <f t="shared" si="156"/>
        <v>0</v>
      </c>
      <c r="V125" s="196">
        <f t="shared" si="156"/>
        <v>5431</v>
      </c>
      <c r="W125" s="82">
        <f>IF(Q125=0,0,((V125/Q125)-1)*100)</f>
        <v>-34.344777562862674</v>
      </c>
    </row>
    <row r="126" spans="1:23" ht="14.25" thickTop="1" thickBot="1" x14ac:dyDescent="0.25">
      <c r="L126" s="89" t="s">
        <v>60</v>
      </c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1:23" ht="13.5" thickTop="1" x14ac:dyDescent="0.2">
      <c r="L127" s="635" t="s">
        <v>42</v>
      </c>
      <c r="M127" s="636"/>
      <c r="N127" s="636"/>
      <c r="O127" s="636"/>
      <c r="P127" s="636"/>
      <c r="Q127" s="636"/>
      <c r="R127" s="636"/>
      <c r="S127" s="636"/>
      <c r="T127" s="636"/>
      <c r="U127" s="636"/>
      <c r="V127" s="636"/>
      <c r="W127" s="637"/>
    </row>
    <row r="128" spans="1:23" ht="13.5" thickBot="1" x14ac:dyDescent="0.25">
      <c r="L128" s="630" t="s">
        <v>45</v>
      </c>
      <c r="M128" s="631"/>
      <c r="N128" s="631"/>
      <c r="O128" s="631"/>
      <c r="P128" s="631"/>
      <c r="Q128" s="631"/>
      <c r="R128" s="631"/>
      <c r="S128" s="631"/>
      <c r="T128" s="631"/>
      <c r="U128" s="631"/>
      <c r="V128" s="631"/>
      <c r="W128" s="632"/>
    </row>
    <row r="129" spans="1:23" ht="14.25" thickTop="1" thickBot="1" x14ac:dyDescent="0.25">
      <c r="L129" s="54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6" t="s">
        <v>34</v>
      </c>
    </row>
    <row r="130" spans="1:23" ht="14.25" thickTop="1" thickBot="1" x14ac:dyDescent="0.25">
      <c r="L130" s="57"/>
      <c r="M130" s="633" t="s">
        <v>64</v>
      </c>
      <c r="N130" s="633"/>
      <c r="O130" s="633"/>
      <c r="P130" s="633"/>
      <c r="Q130" s="634"/>
      <c r="R130" s="633" t="s">
        <v>65</v>
      </c>
      <c r="S130" s="633"/>
      <c r="T130" s="633"/>
      <c r="U130" s="633"/>
      <c r="V130" s="634"/>
      <c r="W130" s="340" t="s">
        <v>2</v>
      </c>
    </row>
    <row r="131" spans="1:23" ht="13.5" thickTop="1" x14ac:dyDescent="0.2">
      <c r="L131" s="59" t="s">
        <v>3</v>
      </c>
      <c r="M131" s="60"/>
      <c r="N131" s="54"/>
      <c r="O131" s="61"/>
      <c r="P131" s="62"/>
      <c r="Q131" s="100"/>
      <c r="R131" s="60"/>
      <c r="S131" s="54"/>
      <c r="T131" s="61"/>
      <c r="U131" s="62"/>
      <c r="V131" s="100"/>
      <c r="W131" s="341" t="s">
        <v>4</v>
      </c>
    </row>
    <row r="132" spans="1:23" ht="13.5" thickBot="1" x14ac:dyDescent="0.25">
      <c r="L132" s="64"/>
      <c r="M132" s="65" t="s">
        <v>35</v>
      </c>
      <c r="N132" s="66" t="s">
        <v>36</v>
      </c>
      <c r="O132" s="67" t="s">
        <v>37</v>
      </c>
      <c r="P132" s="68" t="s">
        <v>32</v>
      </c>
      <c r="Q132" s="403" t="s">
        <v>7</v>
      </c>
      <c r="R132" s="65" t="s">
        <v>35</v>
      </c>
      <c r="S132" s="66" t="s">
        <v>36</v>
      </c>
      <c r="T132" s="67" t="s">
        <v>37</v>
      </c>
      <c r="U132" s="68" t="s">
        <v>32</v>
      </c>
      <c r="V132" s="101" t="s">
        <v>7</v>
      </c>
      <c r="W132" s="342"/>
    </row>
    <row r="133" spans="1:23" ht="5.25" customHeight="1" thickTop="1" x14ac:dyDescent="0.2">
      <c r="L133" s="59"/>
      <c r="M133" s="70"/>
      <c r="N133" s="71"/>
      <c r="O133" s="72"/>
      <c r="P133" s="73"/>
      <c r="Q133" s="146"/>
      <c r="R133" s="70"/>
      <c r="S133" s="71"/>
      <c r="T133" s="72"/>
      <c r="U133" s="73"/>
      <c r="V133" s="146"/>
      <c r="W133" s="74"/>
    </row>
    <row r="134" spans="1:23" ht="14.25" customHeight="1" x14ac:dyDescent="0.2">
      <c r="L134" s="59" t="s">
        <v>13</v>
      </c>
      <c r="M134" s="75">
        <f t="shared" ref="M134:N136" si="157">+M84+M109</f>
        <v>808</v>
      </c>
      <c r="N134" s="76">
        <f t="shared" si="157"/>
        <v>3347</v>
      </c>
      <c r="O134" s="195">
        <f t="shared" ref="O134:O135" si="158">M134+N134</f>
        <v>4155</v>
      </c>
      <c r="P134" s="77">
        <f>+P84+P109</f>
        <v>0</v>
      </c>
      <c r="Q134" s="202">
        <f>O134+P134</f>
        <v>4155</v>
      </c>
      <c r="R134" s="75">
        <f t="shared" ref="R134:S136" si="159">+R84+R109</f>
        <v>686</v>
      </c>
      <c r="S134" s="76">
        <f t="shared" si="159"/>
        <v>2584</v>
      </c>
      <c r="T134" s="195">
        <f t="shared" ref="T134:T144" si="160">R134+S134</f>
        <v>3270</v>
      </c>
      <c r="U134" s="77">
        <f>+U84+U109</f>
        <v>21</v>
      </c>
      <c r="V134" s="202">
        <f>T134+U134</f>
        <v>3291</v>
      </c>
      <c r="W134" s="78">
        <f>IF(Q134=0,0,((V134/Q134)-1)*100)</f>
        <v>-20.794223826714799</v>
      </c>
    </row>
    <row r="135" spans="1:23" ht="14.25" customHeight="1" x14ac:dyDescent="0.2">
      <c r="L135" s="59" t="s">
        <v>14</v>
      </c>
      <c r="M135" s="75">
        <f t="shared" si="157"/>
        <v>870</v>
      </c>
      <c r="N135" s="76">
        <f t="shared" si="157"/>
        <v>3386</v>
      </c>
      <c r="O135" s="195">
        <f t="shared" si="158"/>
        <v>4256</v>
      </c>
      <c r="P135" s="77">
        <f>+P85+P110</f>
        <v>1</v>
      </c>
      <c r="Q135" s="202">
        <f>O135+P135</f>
        <v>4257</v>
      </c>
      <c r="R135" s="75">
        <f t="shared" si="159"/>
        <v>687</v>
      </c>
      <c r="S135" s="76">
        <f t="shared" si="159"/>
        <v>2038</v>
      </c>
      <c r="T135" s="195">
        <f t="shared" si="160"/>
        <v>2725</v>
      </c>
      <c r="U135" s="77">
        <f>+U85+U110</f>
        <v>0</v>
      </c>
      <c r="V135" s="202">
        <f>T135+U135</f>
        <v>2725</v>
      </c>
      <c r="W135" s="78">
        <f t="shared" ref="W135:W145" si="161">IF(Q135=0,0,((V135/Q135)-1)*100)</f>
        <v>-35.987784824994129</v>
      </c>
    </row>
    <row r="136" spans="1:23" ht="14.25" customHeight="1" thickBot="1" x14ac:dyDescent="0.25">
      <c r="L136" s="59" t="s">
        <v>15</v>
      </c>
      <c r="M136" s="75">
        <f t="shared" si="157"/>
        <v>847</v>
      </c>
      <c r="N136" s="76">
        <f t="shared" si="157"/>
        <v>4503</v>
      </c>
      <c r="O136" s="195">
        <f>M136+N136</f>
        <v>5350</v>
      </c>
      <c r="P136" s="77">
        <f>+P86+P111</f>
        <v>0</v>
      </c>
      <c r="Q136" s="202">
        <f>O136+P136</f>
        <v>5350</v>
      </c>
      <c r="R136" s="75">
        <f t="shared" si="159"/>
        <v>1057</v>
      </c>
      <c r="S136" s="76">
        <f t="shared" si="159"/>
        <v>2785</v>
      </c>
      <c r="T136" s="195">
        <f>R136+S136</f>
        <v>3842</v>
      </c>
      <c r="U136" s="77">
        <f>+U86+U111</f>
        <v>0</v>
      </c>
      <c r="V136" s="202">
        <f>T136+U136</f>
        <v>3842</v>
      </c>
      <c r="W136" s="78">
        <f>IF(Q136=0,0,((V136/Q136)-1)*100)</f>
        <v>-28.186915887850471</v>
      </c>
    </row>
    <row r="137" spans="1:23" ht="14.25" customHeight="1" thickTop="1" thickBot="1" x14ac:dyDescent="0.25">
      <c r="L137" s="79" t="s">
        <v>61</v>
      </c>
      <c r="M137" s="80">
        <f t="shared" ref="M137:Q137" si="162">+M134+M135+M136</f>
        <v>2525</v>
      </c>
      <c r="N137" s="81">
        <f t="shared" si="162"/>
        <v>11236</v>
      </c>
      <c r="O137" s="196">
        <f t="shared" si="162"/>
        <v>13761</v>
      </c>
      <c r="P137" s="80">
        <f t="shared" si="162"/>
        <v>1</v>
      </c>
      <c r="Q137" s="196">
        <f t="shared" si="162"/>
        <v>13762</v>
      </c>
      <c r="R137" s="80">
        <f t="shared" ref="R137:V137" si="163">+R134+R135+R136</f>
        <v>2430</v>
      </c>
      <c r="S137" s="81">
        <f t="shared" si="163"/>
        <v>7407</v>
      </c>
      <c r="T137" s="196">
        <f t="shared" si="163"/>
        <v>9837</v>
      </c>
      <c r="U137" s="80">
        <f t="shared" si="163"/>
        <v>21</v>
      </c>
      <c r="V137" s="196">
        <f t="shared" si="163"/>
        <v>9858</v>
      </c>
      <c r="W137" s="82">
        <f>IF(Q137=0,0,((V137/Q137)-1)*100)</f>
        <v>-28.36796977183549</v>
      </c>
    </row>
    <row r="138" spans="1:23" ht="14.25" customHeight="1" thickTop="1" x14ac:dyDescent="0.2">
      <c r="L138" s="59" t="s">
        <v>16</v>
      </c>
      <c r="M138" s="75">
        <f t="shared" ref="M138:N140" si="164">+M88+M113</f>
        <v>943</v>
      </c>
      <c r="N138" s="76">
        <f t="shared" si="164"/>
        <v>4560</v>
      </c>
      <c r="O138" s="195">
        <f t="shared" ref="O138" si="165">M138+N138</f>
        <v>5503</v>
      </c>
      <c r="P138" s="77">
        <f>+P88+P113</f>
        <v>0</v>
      </c>
      <c r="Q138" s="202">
        <f>O138+P138</f>
        <v>5503</v>
      </c>
      <c r="R138" s="75">
        <f t="shared" ref="R138:S140" si="166">+R88+R113</f>
        <v>724</v>
      </c>
      <c r="S138" s="76">
        <f t="shared" si="166"/>
        <v>2585</v>
      </c>
      <c r="T138" s="195">
        <f t="shared" si="160"/>
        <v>3309</v>
      </c>
      <c r="U138" s="77">
        <f>+U88+U113</f>
        <v>0</v>
      </c>
      <c r="V138" s="202">
        <f>T138+U138</f>
        <v>3309</v>
      </c>
      <c r="W138" s="78">
        <f t="shared" si="161"/>
        <v>-39.869162275122662</v>
      </c>
    </row>
    <row r="139" spans="1:23" ht="14.25" customHeight="1" x14ac:dyDescent="0.2">
      <c r="L139" s="59" t="s">
        <v>17</v>
      </c>
      <c r="M139" s="75">
        <f t="shared" si="164"/>
        <v>751</v>
      </c>
      <c r="N139" s="76">
        <f t="shared" si="164"/>
        <v>4423</v>
      </c>
      <c r="O139" s="195">
        <f>M139+N139</f>
        <v>5174</v>
      </c>
      <c r="P139" s="77">
        <f>+P89+P114</f>
        <v>2</v>
      </c>
      <c r="Q139" s="202">
        <f>O139+P139</f>
        <v>5176</v>
      </c>
      <c r="R139" s="75">
        <f t="shared" si="166"/>
        <v>297</v>
      </c>
      <c r="S139" s="76">
        <f t="shared" si="166"/>
        <v>3574</v>
      </c>
      <c r="T139" s="195">
        <f>R139+S139</f>
        <v>3871</v>
      </c>
      <c r="U139" s="77">
        <f>+U89+U114</f>
        <v>0</v>
      </c>
      <c r="V139" s="202">
        <f>T139+U139</f>
        <v>3871</v>
      </c>
      <c r="W139" s="78">
        <f>IF(Q139=0,0,((V139/Q139)-1)*100)</f>
        <v>-25.212519319938174</v>
      </c>
    </row>
    <row r="140" spans="1:23" ht="14.25" customHeight="1" thickBot="1" x14ac:dyDescent="0.25">
      <c r="L140" s="59" t="s">
        <v>18</v>
      </c>
      <c r="M140" s="75">
        <f t="shared" si="164"/>
        <v>734</v>
      </c>
      <c r="N140" s="76">
        <f t="shared" si="164"/>
        <v>4221</v>
      </c>
      <c r="O140" s="197">
        <f t="shared" ref="O140" si="167">M140+N140</f>
        <v>4955</v>
      </c>
      <c r="P140" s="83">
        <f>+P90+P115</f>
        <v>0</v>
      </c>
      <c r="Q140" s="202">
        <f>O140+P140</f>
        <v>4955</v>
      </c>
      <c r="R140" s="75">
        <f t="shared" si="166"/>
        <v>191</v>
      </c>
      <c r="S140" s="76">
        <f t="shared" si="166"/>
        <v>2539</v>
      </c>
      <c r="T140" s="197">
        <f t="shared" si="160"/>
        <v>2730</v>
      </c>
      <c r="U140" s="83">
        <f>+U90+U115</f>
        <v>0</v>
      </c>
      <c r="V140" s="202">
        <f>T140+U140</f>
        <v>2730</v>
      </c>
      <c r="W140" s="78">
        <f t="shared" si="161"/>
        <v>-44.904137235116046</v>
      </c>
    </row>
    <row r="141" spans="1:23" ht="14.25" customHeight="1" thickTop="1" thickBot="1" x14ac:dyDescent="0.25">
      <c r="L141" s="395" t="s">
        <v>39</v>
      </c>
      <c r="M141" s="80">
        <f t="shared" ref="M141:Q141" si="168">+M138+M139+M140</f>
        <v>2428</v>
      </c>
      <c r="N141" s="81">
        <f t="shared" si="168"/>
        <v>13204</v>
      </c>
      <c r="O141" s="196">
        <f t="shared" si="168"/>
        <v>15632</v>
      </c>
      <c r="P141" s="80">
        <f t="shared" si="168"/>
        <v>2</v>
      </c>
      <c r="Q141" s="196">
        <f t="shared" si="168"/>
        <v>15634</v>
      </c>
      <c r="R141" s="80">
        <f t="shared" ref="R141:V141" si="169">+R138+R139+R140</f>
        <v>1212</v>
      </c>
      <c r="S141" s="81">
        <f t="shared" si="169"/>
        <v>8698</v>
      </c>
      <c r="T141" s="196">
        <f t="shared" si="169"/>
        <v>9910</v>
      </c>
      <c r="U141" s="80">
        <f t="shared" si="169"/>
        <v>0</v>
      </c>
      <c r="V141" s="196">
        <f t="shared" si="169"/>
        <v>9910</v>
      </c>
      <c r="W141" s="87">
        <f t="shared" si="161"/>
        <v>-36.612511193552507</v>
      </c>
    </row>
    <row r="142" spans="1:23" ht="14.25" customHeight="1" thickTop="1" x14ac:dyDescent="0.2">
      <c r="L142" s="59" t="s">
        <v>21</v>
      </c>
      <c r="M142" s="75">
        <f t="shared" ref="M142:N144" si="170">+M92+M117</f>
        <v>765</v>
      </c>
      <c r="N142" s="76">
        <f t="shared" si="170"/>
        <v>3945</v>
      </c>
      <c r="O142" s="197">
        <f t="shared" ref="O142:O144" si="171">M142+N142</f>
        <v>4710</v>
      </c>
      <c r="P142" s="88">
        <f>+P92+P117</f>
        <v>3</v>
      </c>
      <c r="Q142" s="202">
        <f>O142+P142</f>
        <v>4713</v>
      </c>
      <c r="R142" s="75">
        <f t="shared" ref="R142:S144" si="172">+R92+R117</f>
        <v>859</v>
      </c>
      <c r="S142" s="76">
        <f t="shared" si="172"/>
        <v>2673</v>
      </c>
      <c r="T142" s="197">
        <f t="shared" si="160"/>
        <v>3532</v>
      </c>
      <c r="U142" s="88">
        <f>+U92+U117</f>
        <v>0</v>
      </c>
      <c r="V142" s="202">
        <f>T142+U142</f>
        <v>3532</v>
      </c>
      <c r="W142" s="78">
        <f t="shared" si="161"/>
        <v>-25.058349246764266</v>
      </c>
    </row>
    <row r="143" spans="1:23" ht="14.25" customHeight="1" x14ac:dyDescent="0.2">
      <c r="L143" s="59" t="s">
        <v>22</v>
      </c>
      <c r="M143" s="75">
        <f t="shared" si="170"/>
        <v>869</v>
      </c>
      <c r="N143" s="76">
        <f t="shared" si="170"/>
        <v>3620</v>
      </c>
      <c r="O143" s="197">
        <f t="shared" si="171"/>
        <v>4489</v>
      </c>
      <c r="P143" s="77">
        <f>+P93+P118</f>
        <v>2</v>
      </c>
      <c r="Q143" s="202">
        <f>O143+P143</f>
        <v>4491</v>
      </c>
      <c r="R143" s="75">
        <f t="shared" si="172"/>
        <v>1081</v>
      </c>
      <c r="S143" s="76">
        <f t="shared" si="172"/>
        <v>2877</v>
      </c>
      <c r="T143" s="197">
        <f t="shared" si="160"/>
        <v>3958</v>
      </c>
      <c r="U143" s="77">
        <f>+U93+U118</f>
        <v>0</v>
      </c>
      <c r="V143" s="202">
        <f>T143+U143</f>
        <v>3958</v>
      </c>
      <c r="W143" s="78">
        <f t="shared" si="161"/>
        <v>-11.868180806056561</v>
      </c>
    </row>
    <row r="144" spans="1:23" ht="14.25" customHeight="1" thickBot="1" x14ac:dyDescent="0.25">
      <c r="A144" s="364"/>
      <c r="K144" s="364"/>
      <c r="L144" s="59" t="s">
        <v>23</v>
      </c>
      <c r="M144" s="75">
        <f t="shared" si="170"/>
        <v>749</v>
      </c>
      <c r="N144" s="76">
        <f t="shared" si="170"/>
        <v>3534</v>
      </c>
      <c r="O144" s="197">
        <f t="shared" si="171"/>
        <v>4283</v>
      </c>
      <c r="P144" s="77">
        <f>+P94+P119</f>
        <v>0</v>
      </c>
      <c r="Q144" s="202">
        <f>O144+P144</f>
        <v>4283</v>
      </c>
      <c r="R144" s="75">
        <f t="shared" si="172"/>
        <v>225</v>
      </c>
      <c r="S144" s="76">
        <f t="shared" si="172"/>
        <v>2536</v>
      </c>
      <c r="T144" s="197">
        <f t="shared" si="160"/>
        <v>2761</v>
      </c>
      <c r="U144" s="77">
        <f>+U94+U119</f>
        <v>0</v>
      </c>
      <c r="V144" s="202">
        <f>T144+U144</f>
        <v>2761</v>
      </c>
      <c r="W144" s="78">
        <f t="shared" si="161"/>
        <v>-35.535839364931121</v>
      </c>
    </row>
    <row r="145" spans="1:23" ht="14.25" customHeight="1" thickTop="1" thickBot="1" x14ac:dyDescent="0.25">
      <c r="A145" s="364"/>
      <c r="K145" s="364"/>
      <c r="L145" s="79" t="s">
        <v>40</v>
      </c>
      <c r="M145" s="80">
        <f t="shared" ref="M145:Q145" si="173">+M142+M143+M144</f>
        <v>2383</v>
      </c>
      <c r="N145" s="81">
        <f t="shared" si="173"/>
        <v>11099</v>
      </c>
      <c r="O145" s="196">
        <f t="shared" si="173"/>
        <v>13482</v>
      </c>
      <c r="P145" s="80">
        <f t="shared" si="173"/>
        <v>5</v>
      </c>
      <c r="Q145" s="196">
        <f t="shared" si="173"/>
        <v>13487</v>
      </c>
      <c r="R145" s="80">
        <f t="shared" ref="R145:V145" si="174">+R142+R143+R144</f>
        <v>2165</v>
      </c>
      <c r="S145" s="81">
        <f t="shared" si="174"/>
        <v>8086</v>
      </c>
      <c r="T145" s="196">
        <f t="shared" si="174"/>
        <v>10251</v>
      </c>
      <c r="U145" s="80">
        <f t="shared" si="174"/>
        <v>0</v>
      </c>
      <c r="V145" s="196">
        <f t="shared" si="174"/>
        <v>10251</v>
      </c>
      <c r="W145" s="82">
        <f t="shared" si="161"/>
        <v>-23.993475198339141</v>
      </c>
    </row>
    <row r="146" spans="1:23" ht="14.25" customHeight="1" thickTop="1" x14ac:dyDescent="0.2">
      <c r="L146" s="59" t="s">
        <v>10</v>
      </c>
      <c r="M146" s="75">
        <f t="shared" ref="M146:N148" si="175">+M96+M121</f>
        <v>1058</v>
      </c>
      <c r="N146" s="76">
        <f t="shared" si="175"/>
        <v>3624</v>
      </c>
      <c r="O146" s="195">
        <f>M146+N146</f>
        <v>4682</v>
      </c>
      <c r="P146" s="77">
        <f>+P96+P121</f>
        <v>0</v>
      </c>
      <c r="Q146" s="202">
        <f>O146+P146</f>
        <v>4682</v>
      </c>
      <c r="R146" s="75">
        <f t="shared" ref="R146:S148" si="176">+R96+R121</f>
        <v>1244</v>
      </c>
      <c r="S146" s="76">
        <f t="shared" si="176"/>
        <v>3087</v>
      </c>
      <c r="T146" s="195">
        <f>R146+S146</f>
        <v>4331</v>
      </c>
      <c r="U146" s="77">
        <f>+U96+U121</f>
        <v>0</v>
      </c>
      <c r="V146" s="202">
        <f>T146+U146</f>
        <v>4331</v>
      </c>
      <c r="W146" s="78">
        <f>IF(Q146=0,0,((V146/Q146)-1)*100)</f>
        <v>-7.4967962409226878</v>
      </c>
    </row>
    <row r="147" spans="1:23" ht="14.25" customHeight="1" x14ac:dyDescent="0.2">
      <c r="L147" s="59" t="s">
        <v>11</v>
      </c>
      <c r="M147" s="75">
        <f t="shared" si="175"/>
        <v>817</v>
      </c>
      <c r="N147" s="76">
        <f t="shared" si="175"/>
        <v>3246</v>
      </c>
      <c r="O147" s="195">
        <f>M147+N147</f>
        <v>4063</v>
      </c>
      <c r="P147" s="77">
        <f>+P97+P122</f>
        <v>0</v>
      </c>
      <c r="Q147" s="202">
        <f>O147+P147</f>
        <v>4063</v>
      </c>
      <c r="R147" s="75">
        <f t="shared" si="176"/>
        <v>1188</v>
      </c>
      <c r="S147" s="76">
        <f t="shared" si="176"/>
        <v>2023</v>
      </c>
      <c r="T147" s="195">
        <f>R147+S147</f>
        <v>3211</v>
      </c>
      <c r="U147" s="77">
        <f>+U97+U122</f>
        <v>0</v>
      </c>
      <c r="V147" s="202">
        <f>T147+U147</f>
        <v>3211</v>
      </c>
      <c r="W147" s="78">
        <f>IF(Q147=0,0,((V147/Q147)-1)*100)</f>
        <v>-20.969726802855039</v>
      </c>
    </row>
    <row r="148" spans="1:23" ht="14.25" customHeight="1" thickBot="1" x14ac:dyDescent="0.25">
      <c r="L148" s="64" t="s">
        <v>12</v>
      </c>
      <c r="M148" s="75">
        <f t="shared" si="175"/>
        <v>697</v>
      </c>
      <c r="N148" s="76">
        <f t="shared" si="175"/>
        <v>2962</v>
      </c>
      <c r="O148" s="195">
        <f>M148+N148</f>
        <v>3659</v>
      </c>
      <c r="P148" s="77">
        <f>+P98+P123</f>
        <v>6</v>
      </c>
      <c r="Q148" s="202">
        <f>O148+P148</f>
        <v>3665</v>
      </c>
      <c r="R148" s="75">
        <f t="shared" si="176"/>
        <v>1002</v>
      </c>
      <c r="S148" s="76">
        <f t="shared" si="176"/>
        <v>2978</v>
      </c>
      <c r="T148" s="195">
        <f>R148+S148</f>
        <v>3980</v>
      </c>
      <c r="U148" s="77">
        <f>+U98+U123</f>
        <v>0</v>
      </c>
      <c r="V148" s="202">
        <f>T148+U148</f>
        <v>3980</v>
      </c>
      <c r="W148" s="78">
        <f>IF(Q148=0,0,((V148/Q148)-1)*100)</f>
        <v>8.5948158253751785</v>
      </c>
    </row>
    <row r="149" spans="1:23" ht="14.25" customHeight="1" thickTop="1" thickBot="1" x14ac:dyDescent="0.25">
      <c r="L149" s="79" t="s">
        <v>38</v>
      </c>
      <c r="M149" s="80">
        <f t="shared" ref="M149:V149" si="177">+M146+M147+M148</f>
        <v>2572</v>
      </c>
      <c r="N149" s="81">
        <f t="shared" si="177"/>
        <v>9832</v>
      </c>
      <c r="O149" s="196">
        <f t="shared" si="177"/>
        <v>12404</v>
      </c>
      <c r="P149" s="80">
        <f t="shared" si="177"/>
        <v>6</v>
      </c>
      <c r="Q149" s="196">
        <f t="shared" si="177"/>
        <v>12410</v>
      </c>
      <c r="R149" s="80">
        <f t="shared" si="177"/>
        <v>3434</v>
      </c>
      <c r="S149" s="81">
        <f t="shared" si="177"/>
        <v>8088</v>
      </c>
      <c r="T149" s="196">
        <f t="shared" si="177"/>
        <v>11522</v>
      </c>
      <c r="U149" s="80">
        <f t="shared" si="177"/>
        <v>0</v>
      </c>
      <c r="V149" s="196">
        <f t="shared" si="177"/>
        <v>11522</v>
      </c>
      <c r="W149" s="82">
        <f t="shared" ref="W149" si="178">IF(Q149=0,0,((V149/Q149)-1)*100)</f>
        <v>-7.1555197421434347</v>
      </c>
    </row>
    <row r="150" spans="1:23" ht="14.25" customHeight="1" thickTop="1" thickBot="1" x14ac:dyDescent="0.25">
      <c r="L150" s="79" t="s">
        <v>63</v>
      </c>
      <c r="M150" s="80">
        <f t="shared" ref="M150:V150" si="179">+M137+M141+M145+M149</f>
        <v>9908</v>
      </c>
      <c r="N150" s="81">
        <f t="shared" si="179"/>
        <v>45371</v>
      </c>
      <c r="O150" s="196">
        <f t="shared" si="179"/>
        <v>55279</v>
      </c>
      <c r="P150" s="80">
        <f t="shared" si="179"/>
        <v>14</v>
      </c>
      <c r="Q150" s="196">
        <f t="shared" si="179"/>
        <v>55293</v>
      </c>
      <c r="R150" s="80">
        <f t="shared" si="179"/>
        <v>9241</v>
      </c>
      <c r="S150" s="81">
        <f t="shared" si="179"/>
        <v>32279</v>
      </c>
      <c r="T150" s="196">
        <f t="shared" si="179"/>
        <v>41520</v>
      </c>
      <c r="U150" s="80">
        <f t="shared" si="179"/>
        <v>21</v>
      </c>
      <c r="V150" s="196">
        <f t="shared" si="179"/>
        <v>41541</v>
      </c>
      <c r="W150" s="82">
        <f>IF(Q150=0,0,((V150/Q150)-1)*100)</f>
        <v>-24.871141012424726</v>
      </c>
    </row>
    <row r="151" spans="1:23" ht="14.25" thickTop="1" thickBot="1" x14ac:dyDescent="0.25">
      <c r="L151" s="89" t="s">
        <v>60</v>
      </c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1:23" ht="13.5" thickTop="1" x14ac:dyDescent="0.2">
      <c r="L152" s="656" t="s">
        <v>54</v>
      </c>
      <c r="M152" s="657"/>
      <c r="N152" s="657"/>
      <c r="O152" s="657"/>
      <c r="P152" s="657"/>
      <c r="Q152" s="657"/>
      <c r="R152" s="657"/>
      <c r="S152" s="657"/>
      <c r="T152" s="657"/>
      <c r="U152" s="657"/>
      <c r="V152" s="657"/>
      <c r="W152" s="658"/>
    </row>
    <row r="153" spans="1:23" ht="24.75" customHeight="1" thickBot="1" x14ac:dyDescent="0.25">
      <c r="L153" s="659" t="s">
        <v>51</v>
      </c>
      <c r="M153" s="660"/>
      <c r="N153" s="660"/>
      <c r="O153" s="660"/>
      <c r="P153" s="660"/>
      <c r="Q153" s="660"/>
      <c r="R153" s="660"/>
      <c r="S153" s="660"/>
      <c r="T153" s="660"/>
      <c r="U153" s="660"/>
      <c r="V153" s="660"/>
      <c r="W153" s="661"/>
    </row>
    <row r="154" spans="1:23" ht="14.25" thickTop="1" thickBot="1" x14ac:dyDescent="0.25">
      <c r="L154" s="226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8" t="s">
        <v>34</v>
      </c>
    </row>
    <row r="155" spans="1:23" ht="14.25" thickTop="1" thickBot="1" x14ac:dyDescent="0.25">
      <c r="L155" s="229"/>
      <c r="M155" s="230" t="s">
        <v>64</v>
      </c>
      <c r="N155" s="231"/>
      <c r="O155" s="268"/>
      <c r="P155" s="230"/>
      <c r="Q155" s="230"/>
      <c r="R155" s="230" t="s">
        <v>65</v>
      </c>
      <c r="S155" s="231"/>
      <c r="T155" s="268"/>
      <c r="U155" s="230"/>
      <c r="V155" s="230"/>
      <c r="W155" s="337" t="s">
        <v>2</v>
      </c>
    </row>
    <row r="156" spans="1:23" ht="13.5" thickTop="1" x14ac:dyDescent="0.2">
      <c r="L156" s="233" t="s">
        <v>3</v>
      </c>
      <c r="M156" s="234"/>
      <c r="N156" s="226"/>
      <c r="O156" s="235"/>
      <c r="P156" s="236"/>
      <c r="Q156" s="235"/>
      <c r="R156" s="234"/>
      <c r="S156" s="226"/>
      <c r="T156" s="235"/>
      <c r="U156" s="236"/>
      <c r="V156" s="235"/>
      <c r="W156" s="338" t="s">
        <v>4</v>
      </c>
    </row>
    <row r="157" spans="1:23" ht="13.5" thickBot="1" x14ac:dyDescent="0.25">
      <c r="L157" s="238"/>
      <c r="M157" s="239" t="s">
        <v>35</v>
      </c>
      <c r="N157" s="240" t="s">
        <v>36</v>
      </c>
      <c r="O157" s="241" t="s">
        <v>37</v>
      </c>
      <c r="P157" s="242" t="s">
        <v>32</v>
      </c>
      <c r="Q157" s="241" t="s">
        <v>7</v>
      </c>
      <c r="R157" s="239" t="s">
        <v>35</v>
      </c>
      <c r="S157" s="240" t="s">
        <v>36</v>
      </c>
      <c r="T157" s="241" t="s">
        <v>37</v>
      </c>
      <c r="U157" s="242" t="s">
        <v>32</v>
      </c>
      <c r="V157" s="241" t="s">
        <v>7</v>
      </c>
      <c r="W157" s="339"/>
    </row>
    <row r="158" spans="1:23" ht="5.25" customHeight="1" thickTop="1" x14ac:dyDescent="0.2">
      <c r="L158" s="233"/>
      <c r="M158" s="244"/>
      <c r="N158" s="245"/>
      <c r="O158" s="246"/>
      <c r="P158" s="247"/>
      <c r="Q158" s="246"/>
      <c r="R158" s="244"/>
      <c r="S158" s="245"/>
      <c r="T158" s="246"/>
      <c r="U158" s="247"/>
      <c r="V158" s="246"/>
      <c r="W158" s="248"/>
    </row>
    <row r="159" spans="1:23" x14ac:dyDescent="0.2">
      <c r="L159" s="233" t="s">
        <v>13</v>
      </c>
      <c r="M159" s="249">
        <v>0</v>
      </c>
      <c r="N159" s="250">
        <v>0</v>
      </c>
      <c r="O159" s="251">
        <f>M159+N159</f>
        <v>0</v>
      </c>
      <c r="P159" s="252">
        <v>0</v>
      </c>
      <c r="Q159" s="251">
        <f>O159+P159</f>
        <v>0</v>
      </c>
      <c r="R159" s="249">
        <v>0</v>
      </c>
      <c r="S159" s="250">
        <v>0</v>
      </c>
      <c r="T159" s="251">
        <f>R159+S159</f>
        <v>0</v>
      </c>
      <c r="U159" s="252">
        <v>0</v>
      </c>
      <c r="V159" s="251">
        <f>T159+U159</f>
        <v>0</v>
      </c>
      <c r="W159" s="253">
        <f t="shared" ref="W159" si="180">IF(Q159=0,0,((V159/Q159)-1)*100)</f>
        <v>0</v>
      </c>
    </row>
    <row r="160" spans="1:23" x14ac:dyDescent="0.2">
      <c r="L160" s="233" t="s">
        <v>14</v>
      </c>
      <c r="M160" s="249">
        <v>0</v>
      </c>
      <c r="N160" s="250">
        <v>0</v>
      </c>
      <c r="O160" s="251">
        <f>M160+N160</f>
        <v>0</v>
      </c>
      <c r="P160" s="252">
        <v>0</v>
      </c>
      <c r="Q160" s="251">
        <f>O160+P160</f>
        <v>0</v>
      </c>
      <c r="R160" s="249">
        <v>0</v>
      </c>
      <c r="S160" s="250">
        <v>0</v>
      </c>
      <c r="T160" s="251">
        <f>R160+S160</f>
        <v>0</v>
      </c>
      <c r="U160" s="252">
        <v>0</v>
      </c>
      <c r="V160" s="251">
        <f>T160+U160</f>
        <v>0</v>
      </c>
      <c r="W160" s="253">
        <f>IF(Q160=0,0,((V160/Q160)-1)*100)</f>
        <v>0</v>
      </c>
    </row>
    <row r="161" spans="1:23" ht="13.5" thickBot="1" x14ac:dyDescent="0.25">
      <c r="L161" s="233" t="s">
        <v>15</v>
      </c>
      <c r="M161" s="249">
        <v>0</v>
      </c>
      <c r="N161" s="250">
        <v>0</v>
      </c>
      <c r="O161" s="251">
        <f>M161+N161</f>
        <v>0</v>
      </c>
      <c r="P161" s="252">
        <v>0</v>
      </c>
      <c r="Q161" s="251">
        <f>O161+P161</f>
        <v>0</v>
      </c>
      <c r="R161" s="249">
        <v>0</v>
      </c>
      <c r="S161" s="250">
        <v>0</v>
      </c>
      <c r="T161" s="251">
        <f>R161+S161</f>
        <v>0</v>
      </c>
      <c r="U161" s="252">
        <v>0</v>
      </c>
      <c r="V161" s="251">
        <f>T161+U161</f>
        <v>0</v>
      </c>
      <c r="W161" s="253">
        <f>IF(Q161=0,0,((V161/Q161)-1)*100)</f>
        <v>0</v>
      </c>
    </row>
    <row r="162" spans="1:23" ht="14.25" thickTop="1" thickBot="1" x14ac:dyDescent="0.25">
      <c r="L162" s="254" t="s">
        <v>61</v>
      </c>
      <c r="M162" s="255">
        <f t="shared" ref="M162:U162" si="181">+M159+M160+M161</f>
        <v>0</v>
      </c>
      <c r="N162" s="256">
        <f t="shared" si="181"/>
        <v>0</v>
      </c>
      <c r="O162" s="257">
        <f t="shared" si="181"/>
        <v>0</v>
      </c>
      <c r="P162" s="255">
        <f t="shared" si="181"/>
        <v>0</v>
      </c>
      <c r="Q162" s="257">
        <f t="shared" si="181"/>
        <v>0</v>
      </c>
      <c r="R162" s="255">
        <f t="shared" si="181"/>
        <v>0</v>
      </c>
      <c r="S162" s="256">
        <f t="shared" si="181"/>
        <v>0</v>
      </c>
      <c r="T162" s="257">
        <f t="shared" si="181"/>
        <v>0</v>
      </c>
      <c r="U162" s="255">
        <f t="shared" si="181"/>
        <v>0</v>
      </c>
      <c r="V162" s="257">
        <f t="shared" ref="V162" si="182">+V159+V160+V161</f>
        <v>0</v>
      </c>
      <c r="W162" s="258">
        <f t="shared" ref="W162" si="183">IF(Q162=0,0,((V162/Q162)-1)*100)</f>
        <v>0</v>
      </c>
    </row>
    <row r="163" spans="1:23" ht="13.5" thickTop="1" x14ac:dyDescent="0.2">
      <c r="L163" s="233" t="s">
        <v>16</v>
      </c>
      <c r="M163" s="249">
        <v>0</v>
      </c>
      <c r="N163" s="250">
        <v>0</v>
      </c>
      <c r="O163" s="251">
        <f>SUM(M163:N163)</f>
        <v>0</v>
      </c>
      <c r="P163" s="252">
        <v>0</v>
      </c>
      <c r="Q163" s="251">
        <f t="shared" ref="Q163" si="184">O163+P163</f>
        <v>0</v>
      </c>
      <c r="R163" s="249">
        <v>0</v>
      </c>
      <c r="S163" s="250">
        <v>0</v>
      </c>
      <c r="T163" s="251">
        <f>SUM(R163:S163)</f>
        <v>0</v>
      </c>
      <c r="U163" s="252">
        <v>0</v>
      </c>
      <c r="V163" s="251">
        <f t="shared" ref="V163" si="185">T163+U163</f>
        <v>0</v>
      </c>
      <c r="W163" s="253">
        <f>IF(Q163=0,0,((V163/Q163)-1)*100)</f>
        <v>0</v>
      </c>
    </row>
    <row r="164" spans="1:23" x14ac:dyDescent="0.2">
      <c r="L164" s="233" t="s">
        <v>17</v>
      </c>
      <c r="M164" s="249">
        <v>0</v>
      </c>
      <c r="N164" s="250">
        <v>0</v>
      </c>
      <c r="O164" s="251">
        <f>SUM(M164:N164)</f>
        <v>0</v>
      </c>
      <c r="P164" s="252">
        <v>0</v>
      </c>
      <c r="Q164" s="251">
        <f>O164+P164</f>
        <v>0</v>
      </c>
      <c r="R164" s="249">
        <v>0</v>
      </c>
      <c r="S164" s="250">
        <v>0</v>
      </c>
      <c r="T164" s="251">
        <f>SUM(R164:S164)</f>
        <v>0</v>
      </c>
      <c r="U164" s="252">
        <v>0</v>
      </c>
      <c r="V164" s="251">
        <f>T164+U164</f>
        <v>0</v>
      </c>
      <c r="W164" s="253">
        <f>IF(Q164=0,0,((V164/Q164)-1)*100)</f>
        <v>0</v>
      </c>
    </row>
    <row r="165" spans="1:23" ht="13.5" thickBot="1" x14ac:dyDescent="0.25">
      <c r="L165" s="233" t="s">
        <v>18</v>
      </c>
      <c r="M165" s="249">
        <v>0</v>
      </c>
      <c r="N165" s="250">
        <v>0</v>
      </c>
      <c r="O165" s="259">
        <f>SUM(M165:N165)</f>
        <v>0</v>
      </c>
      <c r="P165" s="260">
        <v>0</v>
      </c>
      <c r="Q165" s="259">
        <f>O165+P165</f>
        <v>0</v>
      </c>
      <c r="R165" s="249">
        <v>0</v>
      </c>
      <c r="S165" s="250">
        <v>0</v>
      </c>
      <c r="T165" s="259">
        <f>SUM(R165:S165)</f>
        <v>0</v>
      </c>
      <c r="U165" s="260">
        <v>0</v>
      </c>
      <c r="V165" s="259">
        <f>T165+U165</f>
        <v>0</v>
      </c>
      <c r="W165" s="253">
        <f>IF(Q165=0,0,((V165/Q165)-1)*100)</f>
        <v>0</v>
      </c>
    </row>
    <row r="166" spans="1:23" ht="14.25" thickTop="1" thickBot="1" x14ac:dyDescent="0.25">
      <c r="L166" s="398" t="s">
        <v>19</v>
      </c>
      <c r="M166" s="262">
        <f t="shared" ref="M166:U166" si="186">+M163+M164+M165</f>
        <v>0</v>
      </c>
      <c r="N166" s="262">
        <f t="shared" si="186"/>
        <v>0</v>
      </c>
      <c r="O166" s="399">
        <f t="shared" si="186"/>
        <v>0</v>
      </c>
      <c r="P166" s="400">
        <f t="shared" si="186"/>
        <v>0</v>
      </c>
      <c r="Q166" s="399">
        <f t="shared" si="186"/>
        <v>0</v>
      </c>
      <c r="R166" s="262">
        <f t="shared" si="186"/>
        <v>0</v>
      </c>
      <c r="S166" s="262">
        <f t="shared" si="186"/>
        <v>0</v>
      </c>
      <c r="T166" s="399">
        <f t="shared" si="186"/>
        <v>0</v>
      </c>
      <c r="U166" s="400">
        <f t="shared" si="186"/>
        <v>0</v>
      </c>
      <c r="V166" s="399">
        <f t="shared" ref="V166" si="187">+V163+V164+V165</f>
        <v>0</v>
      </c>
      <c r="W166" s="265">
        <f>IF(Q166=0,0,((V166/Q166)-1)*100)</f>
        <v>0</v>
      </c>
    </row>
    <row r="167" spans="1:23" ht="13.5" thickTop="1" x14ac:dyDescent="0.2">
      <c r="A167" s="364"/>
      <c r="K167" s="364"/>
      <c r="L167" s="233" t="s">
        <v>21</v>
      </c>
      <c r="M167" s="249">
        <v>0</v>
      </c>
      <c r="N167" s="250">
        <v>0</v>
      </c>
      <c r="O167" s="259">
        <f>SUM(M167:N167)</f>
        <v>0</v>
      </c>
      <c r="P167" s="266">
        <v>0</v>
      </c>
      <c r="Q167" s="259">
        <f>O167+P167</f>
        <v>0</v>
      </c>
      <c r="R167" s="249">
        <v>0</v>
      </c>
      <c r="S167" s="250">
        <v>0</v>
      </c>
      <c r="T167" s="259">
        <f>SUM(R167:S167)</f>
        <v>0</v>
      </c>
      <c r="U167" s="266">
        <v>0</v>
      </c>
      <c r="V167" s="259">
        <f>T167+U167</f>
        <v>0</v>
      </c>
      <c r="W167" s="253">
        <f>IF(Q167=0,0,((V167/Q167)-1)*100)</f>
        <v>0</v>
      </c>
    </row>
    <row r="168" spans="1:23" x14ac:dyDescent="0.2">
      <c r="A168" s="364"/>
      <c r="K168" s="364"/>
      <c r="L168" s="233" t="s">
        <v>22</v>
      </c>
      <c r="M168" s="249">
        <v>0</v>
      </c>
      <c r="N168" s="250">
        <v>0</v>
      </c>
      <c r="O168" s="259">
        <f>SUM(M168:N168)</f>
        <v>0</v>
      </c>
      <c r="P168" s="252">
        <v>0</v>
      </c>
      <c r="Q168" s="259">
        <f>O168+P168</f>
        <v>0</v>
      </c>
      <c r="R168" s="249">
        <v>0</v>
      </c>
      <c r="S168" s="250">
        <v>0</v>
      </c>
      <c r="T168" s="259">
        <f>SUM(R168:S168)</f>
        <v>0</v>
      </c>
      <c r="U168" s="252">
        <v>0</v>
      </c>
      <c r="V168" s="259">
        <f>T168+U168</f>
        <v>0</v>
      </c>
      <c r="W168" s="253">
        <f t="shared" ref="W168" si="188">IF(Q168=0,0,((V168/Q168)-1)*100)</f>
        <v>0</v>
      </c>
    </row>
    <row r="169" spans="1:23" ht="13.5" thickBot="1" x14ac:dyDescent="0.25">
      <c r="A169" s="364"/>
      <c r="K169" s="364"/>
      <c r="L169" s="233" t="s">
        <v>23</v>
      </c>
      <c r="M169" s="249">
        <v>0</v>
      </c>
      <c r="N169" s="250">
        <v>0</v>
      </c>
      <c r="O169" s="259">
        <f>SUM(M169:N169)</f>
        <v>0</v>
      </c>
      <c r="P169" s="252">
        <v>0</v>
      </c>
      <c r="Q169" s="259">
        <f>O169+P169</f>
        <v>0</v>
      </c>
      <c r="R169" s="249">
        <v>0</v>
      </c>
      <c r="S169" s="250">
        <v>0</v>
      </c>
      <c r="T169" s="259">
        <f>SUM(R169:S169)</f>
        <v>0</v>
      </c>
      <c r="U169" s="252">
        <v>0</v>
      </c>
      <c r="V169" s="259">
        <f>T169+U169</f>
        <v>0</v>
      </c>
      <c r="W169" s="253">
        <f>IF(Q169=0,0,((V169/Q169)-1)*100)</f>
        <v>0</v>
      </c>
    </row>
    <row r="170" spans="1:23" ht="14.25" customHeight="1" thickTop="1" thickBot="1" x14ac:dyDescent="0.25">
      <c r="L170" s="254" t="s">
        <v>40</v>
      </c>
      <c r="M170" s="255">
        <f t="shared" ref="M170:Q170" si="189">+M167+M168+M169</f>
        <v>0</v>
      </c>
      <c r="N170" s="256">
        <f t="shared" si="189"/>
        <v>0</v>
      </c>
      <c r="O170" s="257">
        <f t="shared" si="189"/>
        <v>0</v>
      </c>
      <c r="P170" s="255">
        <f t="shared" si="189"/>
        <v>0</v>
      </c>
      <c r="Q170" s="257">
        <f t="shared" si="189"/>
        <v>0</v>
      </c>
      <c r="R170" s="255">
        <f t="shared" ref="R170:V170" si="190">+R167+R168+R169</f>
        <v>0</v>
      </c>
      <c r="S170" s="256">
        <f t="shared" si="190"/>
        <v>0</v>
      </c>
      <c r="T170" s="257">
        <f t="shared" si="190"/>
        <v>0</v>
      </c>
      <c r="U170" s="255">
        <f t="shared" si="190"/>
        <v>0</v>
      </c>
      <c r="V170" s="257">
        <f t="shared" si="190"/>
        <v>0</v>
      </c>
      <c r="W170" s="258">
        <f t="shared" ref="W170" si="191">IF(Q170=0,0,((V170/Q170)-1)*100)</f>
        <v>0</v>
      </c>
    </row>
    <row r="171" spans="1:23" ht="14.25" customHeight="1" thickTop="1" x14ac:dyDescent="0.2">
      <c r="L171" s="233" t="s">
        <v>10</v>
      </c>
      <c r="M171" s="249">
        <v>0</v>
      </c>
      <c r="N171" s="250">
        <v>0</v>
      </c>
      <c r="O171" s="251">
        <f>M171+N171</f>
        <v>0</v>
      </c>
      <c r="P171" s="252">
        <v>0</v>
      </c>
      <c r="Q171" s="251">
        <f>O171+P171</f>
        <v>0</v>
      </c>
      <c r="R171" s="249">
        <v>0</v>
      </c>
      <c r="S171" s="250">
        <v>0</v>
      </c>
      <c r="T171" s="251">
        <f>R171+S171</f>
        <v>0</v>
      </c>
      <c r="U171" s="252">
        <v>0</v>
      </c>
      <c r="V171" s="251">
        <f>T171+U171</f>
        <v>0</v>
      </c>
      <c r="W171" s="253">
        <f>IF(Q171=0,0,((V171/Q171)-1)*100)</f>
        <v>0</v>
      </c>
    </row>
    <row r="172" spans="1:23" ht="14.25" customHeight="1" x14ac:dyDescent="0.2">
      <c r="L172" s="233" t="s">
        <v>11</v>
      </c>
      <c r="M172" s="249">
        <v>0</v>
      </c>
      <c r="N172" s="250">
        <v>0</v>
      </c>
      <c r="O172" s="251">
        <f>M172+N172</f>
        <v>0</v>
      </c>
      <c r="P172" s="252">
        <v>0</v>
      </c>
      <c r="Q172" s="251">
        <f>O172+P172</f>
        <v>0</v>
      </c>
      <c r="R172" s="249">
        <v>0</v>
      </c>
      <c r="S172" s="250">
        <v>0</v>
      </c>
      <c r="T172" s="251">
        <f>R172+S172</f>
        <v>0</v>
      </c>
      <c r="U172" s="252">
        <v>0</v>
      </c>
      <c r="V172" s="251">
        <f>T172+U172</f>
        <v>0</v>
      </c>
      <c r="W172" s="253">
        <f>IF(Q172=0,0,((V172/Q172)-1)*100)</f>
        <v>0</v>
      </c>
    </row>
    <row r="173" spans="1:23" ht="14.25" customHeight="1" thickBot="1" x14ac:dyDescent="0.25">
      <c r="L173" s="238" t="s">
        <v>12</v>
      </c>
      <c r="M173" s="249">
        <v>0</v>
      </c>
      <c r="N173" s="250">
        <v>0</v>
      </c>
      <c r="O173" s="251">
        <f>M173+N173</f>
        <v>0</v>
      </c>
      <c r="P173" s="252">
        <v>0</v>
      </c>
      <c r="Q173" s="251">
        <f t="shared" ref="Q173" si="192">O173+P173</f>
        <v>0</v>
      </c>
      <c r="R173" s="249">
        <v>0</v>
      </c>
      <c r="S173" s="250">
        <v>0</v>
      </c>
      <c r="T173" s="251">
        <f>R173+S173</f>
        <v>0</v>
      </c>
      <c r="U173" s="252">
        <v>0</v>
      </c>
      <c r="V173" s="251">
        <f t="shared" ref="V173" si="193">T173+U173</f>
        <v>0</v>
      </c>
      <c r="W173" s="253">
        <f>IF(Q173=0,0,((V173/Q173)-1)*100)</f>
        <v>0</v>
      </c>
    </row>
    <row r="174" spans="1:23" ht="14.25" customHeight="1" thickTop="1" thickBot="1" x14ac:dyDescent="0.25">
      <c r="L174" s="254" t="s">
        <v>38</v>
      </c>
      <c r="M174" s="255">
        <f t="shared" ref="M174:V174" si="194">+M171+M172+M173</f>
        <v>0</v>
      </c>
      <c r="N174" s="256">
        <f t="shared" si="194"/>
        <v>0</v>
      </c>
      <c r="O174" s="257">
        <f t="shared" si="194"/>
        <v>0</v>
      </c>
      <c r="P174" s="255">
        <f t="shared" si="194"/>
        <v>0</v>
      </c>
      <c r="Q174" s="257">
        <f t="shared" si="194"/>
        <v>0</v>
      </c>
      <c r="R174" s="255">
        <f t="shared" si="194"/>
        <v>0</v>
      </c>
      <c r="S174" s="256">
        <f t="shared" si="194"/>
        <v>0</v>
      </c>
      <c r="T174" s="257">
        <f t="shared" si="194"/>
        <v>0</v>
      </c>
      <c r="U174" s="255">
        <f t="shared" si="194"/>
        <v>0</v>
      </c>
      <c r="V174" s="257">
        <f t="shared" si="194"/>
        <v>0</v>
      </c>
      <c r="W174" s="258">
        <f t="shared" ref="W174" si="195">IF(Q174=0,0,((V174/Q174)-1)*100)</f>
        <v>0</v>
      </c>
    </row>
    <row r="175" spans="1:23" ht="14.25" customHeight="1" thickTop="1" thickBot="1" x14ac:dyDescent="0.25">
      <c r="L175" s="254" t="s">
        <v>63</v>
      </c>
      <c r="M175" s="255">
        <f t="shared" ref="M175:V175" si="196">+M162+M166+M170+M174</f>
        <v>0</v>
      </c>
      <c r="N175" s="256">
        <f t="shared" si="196"/>
        <v>0</v>
      </c>
      <c r="O175" s="257">
        <f t="shared" si="196"/>
        <v>0</v>
      </c>
      <c r="P175" s="255">
        <f t="shared" si="196"/>
        <v>0</v>
      </c>
      <c r="Q175" s="257">
        <f t="shared" si="196"/>
        <v>0</v>
      </c>
      <c r="R175" s="255">
        <f t="shared" si="196"/>
        <v>0</v>
      </c>
      <c r="S175" s="256">
        <f t="shared" si="196"/>
        <v>0</v>
      </c>
      <c r="T175" s="257">
        <f t="shared" si="196"/>
        <v>0</v>
      </c>
      <c r="U175" s="255">
        <f t="shared" si="196"/>
        <v>0</v>
      </c>
      <c r="V175" s="257">
        <f t="shared" si="196"/>
        <v>0</v>
      </c>
      <c r="W175" s="258">
        <f>IF(Q175=0,0,((V175/Q175)-1)*100)</f>
        <v>0</v>
      </c>
    </row>
    <row r="176" spans="1:23" ht="14.25" thickTop="1" thickBot="1" x14ac:dyDescent="0.25">
      <c r="L176" s="267" t="s">
        <v>60</v>
      </c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</row>
    <row r="177" spans="1:23" ht="13.5" thickTop="1" x14ac:dyDescent="0.2">
      <c r="L177" s="656" t="s">
        <v>55</v>
      </c>
      <c r="M177" s="657"/>
      <c r="N177" s="657"/>
      <c r="O177" s="657"/>
      <c r="P177" s="657"/>
      <c r="Q177" s="657"/>
      <c r="R177" s="657"/>
      <c r="S177" s="657"/>
      <c r="T177" s="657"/>
      <c r="U177" s="657"/>
      <c r="V177" s="657"/>
      <c r="W177" s="658"/>
    </row>
    <row r="178" spans="1:23" ht="13.5" thickBot="1" x14ac:dyDescent="0.25">
      <c r="L178" s="659" t="s">
        <v>52</v>
      </c>
      <c r="M178" s="660"/>
      <c r="N178" s="660"/>
      <c r="O178" s="660"/>
      <c r="P178" s="660"/>
      <c r="Q178" s="660"/>
      <c r="R178" s="660"/>
      <c r="S178" s="660"/>
      <c r="T178" s="660"/>
      <c r="U178" s="660"/>
      <c r="V178" s="660"/>
      <c r="W178" s="661"/>
    </row>
    <row r="179" spans="1:23" ht="14.25" thickTop="1" thickBot="1" x14ac:dyDescent="0.25">
      <c r="L179" s="226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8" t="s">
        <v>34</v>
      </c>
    </row>
    <row r="180" spans="1:23" ht="14.25" thickTop="1" thickBot="1" x14ac:dyDescent="0.25">
      <c r="L180" s="229"/>
      <c r="M180" s="230" t="s">
        <v>64</v>
      </c>
      <c r="N180" s="231"/>
      <c r="O180" s="268"/>
      <c r="P180" s="230"/>
      <c r="Q180" s="230"/>
      <c r="R180" s="230" t="s">
        <v>65</v>
      </c>
      <c r="S180" s="231"/>
      <c r="T180" s="268"/>
      <c r="U180" s="230"/>
      <c r="V180" s="230"/>
      <c r="W180" s="337" t="s">
        <v>2</v>
      </c>
    </row>
    <row r="181" spans="1:23" ht="13.5" thickTop="1" x14ac:dyDescent="0.2">
      <c r="L181" s="233" t="s">
        <v>3</v>
      </c>
      <c r="M181" s="234"/>
      <c r="N181" s="226"/>
      <c r="O181" s="235"/>
      <c r="P181" s="236"/>
      <c r="Q181" s="235"/>
      <c r="R181" s="234"/>
      <c r="S181" s="226"/>
      <c r="T181" s="235"/>
      <c r="U181" s="236"/>
      <c r="V181" s="235"/>
      <c r="W181" s="338" t="s">
        <v>4</v>
      </c>
    </row>
    <row r="182" spans="1:23" ht="13.5" thickBot="1" x14ac:dyDescent="0.25">
      <c r="L182" s="238"/>
      <c r="M182" s="239" t="s">
        <v>35</v>
      </c>
      <c r="N182" s="240" t="s">
        <v>36</v>
      </c>
      <c r="O182" s="241" t="s">
        <v>37</v>
      </c>
      <c r="P182" s="242" t="s">
        <v>32</v>
      </c>
      <c r="Q182" s="241" t="s">
        <v>7</v>
      </c>
      <c r="R182" s="239" t="s">
        <v>35</v>
      </c>
      <c r="S182" s="240" t="s">
        <v>36</v>
      </c>
      <c r="T182" s="241" t="s">
        <v>37</v>
      </c>
      <c r="U182" s="242" t="s">
        <v>32</v>
      </c>
      <c r="V182" s="241" t="s">
        <v>7</v>
      </c>
      <c r="W182" s="339"/>
    </row>
    <row r="183" spans="1:23" ht="6" customHeight="1" thickTop="1" x14ac:dyDescent="0.2">
      <c r="L183" s="233"/>
      <c r="M183" s="244"/>
      <c r="N183" s="245"/>
      <c r="O183" s="246"/>
      <c r="P183" s="247"/>
      <c r="Q183" s="246"/>
      <c r="R183" s="244"/>
      <c r="S183" s="245"/>
      <c r="T183" s="246"/>
      <c r="U183" s="247"/>
      <c r="V183" s="246"/>
      <c r="W183" s="248"/>
    </row>
    <row r="184" spans="1:23" x14ac:dyDescent="0.2">
      <c r="L184" s="233" t="s">
        <v>13</v>
      </c>
      <c r="M184" s="249">
        <v>0</v>
      </c>
      <c r="N184" s="250">
        <v>0</v>
      </c>
      <c r="O184" s="251">
        <f>M184+N184</f>
        <v>0</v>
      </c>
      <c r="P184" s="252">
        <v>0</v>
      </c>
      <c r="Q184" s="251">
        <f>O184+P184</f>
        <v>0</v>
      </c>
      <c r="R184" s="249">
        <v>0</v>
      </c>
      <c r="S184" s="250">
        <v>0</v>
      </c>
      <c r="T184" s="251">
        <f>R184+S184</f>
        <v>0</v>
      </c>
      <c r="U184" s="252">
        <v>0</v>
      </c>
      <c r="V184" s="251">
        <f>T184+U184</f>
        <v>0</v>
      </c>
      <c r="W184" s="253">
        <f t="shared" ref="W184" si="197">IF(Q184=0,0,((V184/Q184)-1)*100)</f>
        <v>0</v>
      </c>
    </row>
    <row r="185" spans="1:23" x14ac:dyDescent="0.2">
      <c r="L185" s="233" t="s">
        <v>14</v>
      </c>
      <c r="M185" s="249">
        <v>0</v>
      </c>
      <c r="N185" s="250">
        <v>1</v>
      </c>
      <c r="O185" s="251">
        <f>M185+N185</f>
        <v>1</v>
      </c>
      <c r="P185" s="252">
        <v>0</v>
      </c>
      <c r="Q185" s="251">
        <f>O185+P185</f>
        <v>1</v>
      </c>
      <c r="R185" s="249">
        <v>0</v>
      </c>
      <c r="S185" s="250">
        <v>0</v>
      </c>
      <c r="T185" s="251">
        <f>R185+S185</f>
        <v>0</v>
      </c>
      <c r="U185" s="252">
        <v>0</v>
      </c>
      <c r="V185" s="251">
        <f>T185+U185</f>
        <v>0</v>
      </c>
      <c r="W185" s="253">
        <f>IF(Q185=0,0,((V185/Q185)-1)*100)</f>
        <v>-100</v>
      </c>
    </row>
    <row r="186" spans="1:23" ht="13.5" thickBot="1" x14ac:dyDescent="0.25">
      <c r="L186" s="233" t="s">
        <v>15</v>
      </c>
      <c r="M186" s="249">
        <v>0</v>
      </c>
      <c r="N186" s="250">
        <v>0</v>
      </c>
      <c r="O186" s="251">
        <f>M186+N186</f>
        <v>0</v>
      </c>
      <c r="P186" s="252">
        <v>0</v>
      </c>
      <c r="Q186" s="251">
        <f>O186+P186</f>
        <v>0</v>
      </c>
      <c r="R186" s="249">
        <v>0</v>
      </c>
      <c r="S186" s="250">
        <v>0</v>
      </c>
      <c r="T186" s="251">
        <f>R186+S186</f>
        <v>0</v>
      </c>
      <c r="U186" s="252">
        <v>0</v>
      </c>
      <c r="V186" s="251">
        <f>T186+U186</f>
        <v>0</v>
      </c>
      <c r="W186" s="253">
        <f>IF(Q186=0,0,((V186/Q186)-1)*100)</f>
        <v>0</v>
      </c>
    </row>
    <row r="187" spans="1:23" ht="14.25" thickTop="1" thickBot="1" x14ac:dyDescent="0.25">
      <c r="L187" s="254" t="s">
        <v>61</v>
      </c>
      <c r="M187" s="255">
        <f t="shared" ref="M187:U187" si="198">+M184+M185+M186</f>
        <v>0</v>
      </c>
      <c r="N187" s="256">
        <f t="shared" si="198"/>
        <v>1</v>
      </c>
      <c r="O187" s="257">
        <f t="shared" si="198"/>
        <v>1</v>
      </c>
      <c r="P187" s="255">
        <f t="shared" si="198"/>
        <v>0</v>
      </c>
      <c r="Q187" s="257">
        <f t="shared" si="198"/>
        <v>1</v>
      </c>
      <c r="R187" s="255">
        <f t="shared" si="198"/>
        <v>0</v>
      </c>
      <c r="S187" s="256">
        <f t="shared" si="198"/>
        <v>0</v>
      </c>
      <c r="T187" s="257">
        <f t="shared" si="198"/>
        <v>0</v>
      </c>
      <c r="U187" s="255">
        <f t="shared" si="198"/>
        <v>0</v>
      </c>
      <c r="V187" s="257">
        <f t="shared" ref="V187" si="199">+V184+V185+V186</f>
        <v>0</v>
      </c>
      <c r="W187" s="258">
        <f t="shared" ref="W187" si="200">IF(Q187=0,0,((V187/Q187)-1)*100)</f>
        <v>-100</v>
      </c>
    </row>
    <row r="188" spans="1:23" ht="13.5" thickTop="1" x14ac:dyDescent="0.2">
      <c r="L188" s="233" t="s">
        <v>16</v>
      </c>
      <c r="M188" s="249">
        <v>0</v>
      </c>
      <c r="N188" s="250">
        <v>0</v>
      </c>
      <c r="O188" s="251">
        <f>SUM(M188:N188)</f>
        <v>0</v>
      </c>
      <c r="P188" s="252">
        <v>0</v>
      </c>
      <c r="Q188" s="251">
        <f>O188+P188</f>
        <v>0</v>
      </c>
      <c r="R188" s="249">
        <v>0</v>
      </c>
      <c r="S188" s="250">
        <v>0</v>
      </c>
      <c r="T188" s="251">
        <f>SUM(R188:S188)</f>
        <v>0</v>
      </c>
      <c r="U188" s="252">
        <v>0</v>
      </c>
      <c r="V188" s="251">
        <f>T188+U188</f>
        <v>0</v>
      </c>
      <c r="W188" s="253">
        <f>IF(Q188=0,0,((V188/Q188)-1)*100)</f>
        <v>0</v>
      </c>
    </row>
    <row r="189" spans="1:23" x14ac:dyDescent="0.2">
      <c r="L189" s="233" t="s">
        <v>17</v>
      </c>
      <c r="M189" s="249">
        <v>0</v>
      </c>
      <c r="N189" s="250">
        <v>0</v>
      </c>
      <c r="O189" s="251">
        <f>SUM(M189:N189)</f>
        <v>0</v>
      </c>
      <c r="P189" s="252">
        <v>0</v>
      </c>
      <c r="Q189" s="251">
        <f>O189+P189</f>
        <v>0</v>
      </c>
      <c r="R189" s="249">
        <v>0</v>
      </c>
      <c r="S189" s="250">
        <v>0</v>
      </c>
      <c r="T189" s="251">
        <f>SUM(R189:S189)</f>
        <v>0</v>
      </c>
      <c r="U189" s="252">
        <v>0</v>
      </c>
      <c r="V189" s="251">
        <f>T189+U189</f>
        <v>0</v>
      </c>
      <c r="W189" s="253">
        <f>IF(Q189=0,0,((V189/Q189)-1)*100)</f>
        <v>0</v>
      </c>
    </row>
    <row r="190" spans="1:23" ht="13.5" thickBot="1" x14ac:dyDescent="0.25">
      <c r="L190" s="233" t="s">
        <v>18</v>
      </c>
      <c r="M190" s="249">
        <v>0</v>
      </c>
      <c r="N190" s="250">
        <v>0</v>
      </c>
      <c r="O190" s="259">
        <f>SUM(M190:N190)</f>
        <v>0</v>
      </c>
      <c r="P190" s="260">
        <v>0</v>
      </c>
      <c r="Q190" s="259">
        <f>O190+P190</f>
        <v>0</v>
      </c>
      <c r="R190" s="249">
        <v>0</v>
      </c>
      <c r="S190" s="250">
        <v>0</v>
      </c>
      <c r="T190" s="259">
        <f>SUM(R190:S190)</f>
        <v>0</v>
      </c>
      <c r="U190" s="260">
        <v>0</v>
      </c>
      <c r="V190" s="259">
        <f>T190+U190</f>
        <v>0</v>
      </c>
      <c r="W190" s="253">
        <f>IF(Q190=0,0,((V190/Q190)-1)*100)</f>
        <v>0</v>
      </c>
    </row>
    <row r="191" spans="1:23" ht="14.25" thickTop="1" thickBot="1" x14ac:dyDescent="0.25">
      <c r="L191" s="398" t="s">
        <v>19</v>
      </c>
      <c r="M191" s="262">
        <f t="shared" ref="M191:U191" si="201">+M188+M189+M190</f>
        <v>0</v>
      </c>
      <c r="N191" s="262">
        <f t="shared" si="201"/>
        <v>0</v>
      </c>
      <c r="O191" s="399">
        <f t="shared" si="201"/>
        <v>0</v>
      </c>
      <c r="P191" s="400">
        <f t="shared" si="201"/>
        <v>0</v>
      </c>
      <c r="Q191" s="399">
        <f t="shared" si="201"/>
        <v>0</v>
      </c>
      <c r="R191" s="262">
        <f t="shared" si="201"/>
        <v>0</v>
      </c>
      <c r="S191" s="262">
        <f t="shared" si="201"/>
        <v>0</v>
      </c>
      <c r="T191" s="399">
        <f t="shared" si="201"/>
        <v>0</v>
      </c>
      <c r="U191" s="400">
        <f t="shared" si="201"/>
        <v>0</v>
      </c>
      <c r="V191" s="399">
        <f t="shared" ref="V191" si="202">+V188+V189+V190</f>
        <v>0</v>
      </c>
      <c r="W191" s="265">
        <f>IF(Q191=0,0,((V191/Q191)-1)*100)</f>
        <v>0</v>
      </c>
    </row>
    <row r="192" spans="1:23" ht="13.5" thickTop="1" x14ac:dyDescent="0.2">
      <c r="A192" s="364"/>
      <c r="K192" s="364"/>
      <c r="L192" s="233" t="s">
        <v>21</v>
      </c>
      <c r="M192" s="249">
        <v>0</v>
      </c>
      <c r="N192" s="250">
        <v>0</v>
      </c>
      <c r="O192" s="259">
        <f>SUM(M192:N192)</f>
        <v>0</v>
      </c>
      <c r="P192" s="266">
        <v>0</v>
      </c>
      <c r="Q192" s="259">
        <f>O192+P192</f>
        <v>0</v>
      </c>
      <c r="R192" s="249">
        <v>0</v>
      </c>
      <c r="S192" s="250">
        <v>0</v>
      </c>
      <c r="T192" s="259">
        <f>SUM(R192:S192)</f>
        <v>0</v>
      </c>
      <c r="U192" s="266">
        <v>0</v>
      </c>
      <c r="V192" s="259">
        <f>T192+U192</f>
        <v>0</v>
      </c>
      <c r="W192" s="253">
        <f>IF(Q192=0,0,((V192/Q192)-1)*100)</f>
        <v>0</v>
      </c>
    </row>
    <row r="193" spans="1:23" x14ac:dyDescent="0.2">
      <c r="A193" s="364"/>
      <c r="K193" s="364"/>
      <c r="L193" s="233" t="s">
        <v>22</v>
      </c>
      <c r="M193" s="249">
        <v>0</v>
      </c>
      <c r="N193" s="250">
        <v>0</v>
      </c>
      <c r="O193" s="259">
        <f>SUM(M193:N193)</f>
        <v>0</v>
      </c>
      <c r="P193" s="252">
        <v>0</v>
      </c>
      <c r="Q193" s="259">
        <f>O193+P193</f>
        <v>0</v>
      </c>
      <c r="R193" s="249">
        <v>0</v>
      </c>
      <c r="S193" s="250">
        <v>0</v>
      </c>
      <c r="T193" s="259">
        <f>SUM(R193:S193)</f>
        <v>0</v>
      </c>
      <c r="U193" s="252">
        <v>0</v>
      </c>
      <c r="V193" s="259">
        <f>T193+U193</f>
        <v>0</v>
      </c>
      <c r="W193" s="253">
        <f t="shared" ref="W193" si="203">IF(Q193=0,0,((V193/Q193)-1)*100)</f>
        <v>0</v>
      </c>
    </row>
    <row r="194" spans="1:23" ht="13.5" thickBot="1" x14ac:dyDescent="0.25">
      <c r="A194" s="364"/>
      <c r="K194" s="364"/>
      <c r="L194" s="233" t="s">
        <v>23</v>
      </c>
      <c r="M194" s="249">
        <v>0</v>
      </c>
      <c r="N194" s="250">
        <v>0</v>
      </c>
      <c r="O194" s="259">
        <f>SUM(M194:N194)</f>
        <v>0</v>
      </c>
      <c r="P194" s="252">
        <v>0</v>
      </c>
      <c r="Q194" s="259">
        <f>O194+P194</f>
        <v>0</v>
      </c>
      <c r="R194" s="249">
        <v>0</v>
      </c>
      <c r="S194" s="250">
        <v>0</v>
      </c>
      <c r="T194" s="259">
        <f>SUM(R194:S194)</f>
        <v>0</v>
      </c>
      <c r="U194" s="252">
        <v>0</v>
      </c>
      <c r="V194" s="259">
        <f>T194+U194</f>
        <v>0</v>
      </c>
      <c r="W194" s="253">
        <f>IF(Q194=0,0,((V194/Q194)-1)*100)</f>
        <v>0</v>
      </c>
    </row>
    <row r="195" spans="1:23" ht="14.25" customHeight="1" thickTop="1" thickBot="1" x14ac:dyDescent="0.25">
      <c r="A195" s="364"/>
      <c r="K195" s="364"/>
      <c r="L195" s="254" t="s">
        <v>40</v>
      </c>
      <c r="M195" s="255">
        <f t="shared" ref="M195:Q195" si="204">+M192+M193+M194</f>
        <v>0</v>
      </c>
      <c r="N195" s="256">
        <f t="shared" si="204"/>
        <v>0</v>
      </c>
      <c r="O195" s="257">
        <f t="shared" si="204"/>
        <v>0</v>
      </c>
      <c r="P195" s="255">
        <f t="shared" si="204"/>
        <v>0</v>
      </c>
      <c r="Q195" s="257">
        <f t="shared" si="204"/>
        <v>0</v>
      </c>
      <c r="R195" s="255">
        <f t="shared" ref="R195:V195" si="205">+R192+R193+R194</f>
        <v>0</v>
      </c>
      <c r="S195" s="256">
        <f t="shared" si="205"/>
        <v>0</v>
      </c>
      <c r="T195" s="257">
        <f t="shared" si="205"/>
        <v>0</v>
      </c>
      <c r="U195" s="255">
        <f t="shared" si="205"/>
        <v>0</v>
      </c>
      <c r="V195" s="257">
        <f t="shared" si="205"/>
        <v>0</v>
      </c>
      <c r="W195" s="258">
        <f t="shared" ref="W195" si="206">IF(Q195=0,0,((V195/Q195)-1)*100)</f>
        <v>0</v>
      </c>
    </row>
    <row r="196" spans="1:23" ht="14.25" customHeight="1" thickTop="1" x14ac:dyDescent="0.2">
      <c r="L196" s="233" t="s">
        <v>10</v>
      </c>
      <c r="M196" s="249">
        <v>0</v>
      </c>
      <c r="N196" s="250">
        <v>0</v>
      </c>
      <c r="O196" s="251">
        <f>M196+N196</f>
        <v>0</v>
      </c>
      <c r="P196" s="252">
        <v>0</v>
      </c>
      <c r="Q196" s="251">
        <f>O196+P196</f>
        <v>0</v>
      </c>
      <c r="R196" s="249">
        <v>0</v>
      </c>
      <c r="S196" s="250">
        <v>0</v>
      </c>
      <c r="T196" s="251">
        <f>R196+S196</f>
        <v>0</v>
      </c>
      <c r="U196" s="252">
        <v>0</v>
      </c>
      <c r="V196" s="251">
        <f>T196+U196</f>
        <v>0</v>
      </c>
      <c r="W196" s="253">
        <f>IF(Q196=0,0,((V196/Q196)-1)*100)</f>
        <v>0</v>
      </c>
    </row>
    <row r="197" spans="1:23" ht="14.25" customHeight="1" x14ac:dyDescent="0.2">
      <c r="L197" s="233" t="s">
        <v>11</v>
      </c>
      <c r="M197" s="249">
        <v>0</v>
      </c>
      <c r="N197" s="250">
        <v>0</v>
      </c>
      <c r="O197" s="251">
        <f>M197+N197</f>
        <v>0</v>
      </c>
      <c r="P197" s="252">
        <v>0</v>
      </c>
      <c r="Q197" s="251">
        <f>O197+P197</f>
        <v>0</v>
      </c>
      <c r="R197" s="249">
        <v>0</v>
      </c>
      <c r="S197" s="250">
        <v>0</v>
      </c>
      <c r="T197" s="251">
        <f>R197+S197</f>
        <v>0</v>
      </c>
      <c r="U197" s="252">
        <v>0</v>
      </c>
      <c r="V197" s="251">
        <f>T197+U197</f>
        <v>0</v>
      </c>
      <c r="W197" s="253">
        <f>IF(Q197=0,0,((V197/Q197)-1)*100)</f>
        <v>0</v>
      </c>
    </row>
    <row r="198" spans="1:23" ht="14.25" customHeight="1" thickBot="1" x14ac:dyDescent="0.25">
      <c r="L198" s="238" t="s">
        <v>12</v>
      </c>
      <c r="M198" s="249">
        <v>0</v>
      </c>
      <c r="N198" s="250">
        <v>0</v>
      </c>
      <c r="O198" s="251">
        <f>M198+N198</f>
        <v>0</v>
      </c>
      <c r="P198" s="252">
        <v>0</v>
      </c>
      <c r="Q198" s="251">
        <f t="shared" ref="Q198" si="207">O198+P198</f>
        <v>0</v>
      </c>
      <c r="R198" s="249">
        <v>0</v>
      </c>
      <c r="S198" s="250">
        <v>0</v>
      </c>
      <c r="T198" s="251">
        <f>R198+S198</f>
        <v>0</v>
      </c>
      <c r="U198" s="252">
        <v>0</v>
      </c>
      <c r="V198" s="251">
        <f t="shared" ref="V198" si="208">T198+U198</f>
        <v>0</v>
      </c>
      <c r="W198" s="253">
        <f>IF(Q198=0,0,((V198/Q198)-1)*100)</f>
        <v>0</v>
      </c>
    </row>
    <row r="199" spans="1:23" ht="14.25" customHeight="1" thickTop="1" thickBot="1" x14ac:dyDescent="0.25">
      <c r="L199" s="254" t="s">
        <v>38</v>
      </c>
      <c r="M199" s="255">
        <f t="shared" ref="M199:V199" si="209">+M196+M197+M198</f>
        <v>0</v>
      </c>
      <c r="N199" s="256">
        <f t="shared" si="209"/>
        <v>0</v>
      </c>
      <c r="O199" s="257">
        <f t="shared" si="209"/>
        <v>0</v>
      </c>
      <c r="P199" s="255">
        <f t="shared" si="209"/>
        <v>0</v>
      </c>
      <c r="Q199" s="257">
        <f t="shared" si="209"/>
        <v>0</v>
      </c>
      <c r="R199" s="255">
        <f t="shared" si="209"/>
        <v>0</v>
      </c>
      <c r="S199" s="256">
        <f t="shared" si="209"/>
        <v>0</v>
      </c>
      <c r="T199" s="257">
        <f t="shared" si="209"/>
        <v>0</v>
      </c>
      <c r="U199" s="255">
        <f t="shared" si="209"/>
        <v>0</v>
      </c>
      <c r="V199" s="257">
        <f t="shared" si="209"/>
        <v>0</v>
      </c>
      <c r="W199" s="258">
        <f t="shared" ref="W199" si="210">IF(Q199=0,0,((V199/Q199)-1)*100)</f>
        <v>0</v>
      </c>
    </row>
    <row r="200" spans="1:23" ht="14.25" customHeight="1" thickTop="1" thickBot="1" x14ac:dyDescent="0.25">
      <c r="L200" s="254" t="s">
        <v>63</v>
      </c>
      <c r="M200" s="255">
        <f t="shared" ref="M200:V200" si="211">+M187+M191+M195+M199</f>
        <v>0</v>
      </c>
      <c r="N200" s="256">
        <f t="shared" si="211"/>
        <v>1</v>
      </c>
      <c r="O200" s="257">
        <f t="shared" si="211"/>
        <v>1</v>
      </c>
      <c r="P200" s="255">
        <f t="shared" si="211"/>
        <v>0</v>
      </c>
      <c r="Q200" s="257">
        <f t="shared" si="211"/>
        <v>1</v>
      </c>
      <c r="R200" s="255">
        <f t="shared" si="211"/>
        <v>0</v>
      </c>
      <c r="S200" s="256">
        <f t="shared" si="211"/>
        <v>0</v>
      </c>
      <c r="T200" s="257">
        <f t="shared" si="211"/>
        <v>0</v>
      </c>
      <c r="U200" s="255">
        <f t="shared" si="211"/>
        <v>0</v>
      </c>
      <c r="V200" s="257">
        <f t="shared" si="211"/>
        <v>0</v>
      </c>
      <c r="W200" s="258">
        <f>IF(Q200=0,0,((V200/Q200)-1)*100)</f>
        <v>-100</v>
      </c>
    </row>
    <row r="201" spans="1:23" ht="14.25" thickTop="1" thickBot="1" x14ac:dyDescent="0.25">
      <c r="L201" s="267" t="s">
        <v>60</v>
      </c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  <c r="W201" s="227"/>
    </row>
    <row r="202" spans="1:23" ht="13.5" thickTop="1" x14ac:dyDescent="0.2">
      <c r="L202" s="624" t="s">
        <v>56</v>
      </c>
      <c r="M202" s="625"/>
      <c r="N202" s="625"/>
      <c r="O202" s="625"/>
      <c r="P202" s="625"/>
      <c r="Q202" s="625"/>
      <c r="R202" s="625"/>
      <c r="S202" s="625"/>
      <c r="T202" s="625"/>
      <c r="U202" s="625"/>
      <c r="V202" s="625"/>
      <c r="W202" s="626"/>
    </row>
    <row r="203" spans="1:23" ht="13.5" thickBot="1" x14ac:dyDescent="0.25">
      <c r="L203" s="627" t="s">
        <v>53</v>
      </c>
      <c r="M203" s="628"/>
      <c r="N203" s="628"/>
      <c r="O203" s="628"/>
      <c r="P203" s="628"/>
      <c r="Q203" s="628"/>
      <c r="R203" s="628"/>
      <c r="S203" s="628"/>
      <c r="T203" s="628"/>
      <c r="U203" s="628"/>
      <c r="V203" s="628"/>
      <c r="W203" s="629"/>
    </row>
    <row r="204" spans="1:23" ht="14.25" thickTop="1" thickBot="1" x14ac:dyDescent="0.25">
      <c r="L204" s="226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8" t="s">
        <v>34</v>
      </c>
    </row>
    <row r="205" spans="1:23" ht="12.75" customHeight="1" thickTop="1" thickBot="1" x14ac:dyDescent="0.25">
      <c r="L205" s="229"/>
      <c r="M205" s="230" t="s">
        <v>64</v>
      </c>
      <c r="N205" s="231"/>
      <c r="O205" s="268"/>
      <c r="P205" s="230"/>
      <c r="Q205" s="230"/>
      <c r="R205" s="230" t="s">
        <v>65</v>
      </c>
      <c r="S205" s="231"/>
      <c r="T205" s="268"/>
      <c r="U205" s="230"/>
      <c r="V205" s="230"/>
      <c r="W205" s="337" t="s">
        <v>2</v>
      </c>
    </row>
    <row r="206" spans="1:23" ht="13.5" thickTop="1" x14ac:dyDescent="0.2">
      <c r="L206" s="233" t="s">
        <v>3</v>
      </c>
      <c r="M206" s="234"/>
      <c r="N206" s="226"/>
      <c r="O206" s="235"/>
      <c r="P206" s="236"/>
      <c r="Q206" s="336"/>
      <c r="R206" s="234"/>
      <c r="S206" s="226"/>
      <c r="T206" s="235"/>
      <c r="U206" s="236"/>
      <c r="V206" s="336"/>
      <c r="W206" s="338" t="s">
        <v>4</v>
      </c>
    </row>
    <row r="207" spans="1:23" ht="13.5" thickBot="1" x14ac:dyDescent="0.25">
      <c r="L207" s="238"/>
      <c r="M207" s="239" t="s">
        <v>35</v>
      </c>
      <c r="N207" s="240" t="s">
        <v>36</v>
      </c>
      <c r="O207" s="241" t="s">
        <v>37</v>
      </c>
      <c r="P207" s="242" t="s">
        <v>32</v>
      </c>
      <c r="Q207" s="405" t="s">
        <v>7</v>
      </c>
      <c r="R207" s="239" t="s">
        <v>35</v>
      </c>
      <c r="S207" s="240" t="s">
        <v>36</v>
      </c>
      <c r="T207" s="241" t="s">
        <v>37</v>
      </c>
      <c r="U207" s="242" t="s">
        <v>32</v>
      </c>
      <c r="V207" s="332" t="s">
        <v>7</v>
      </c>
      <c r="W207" s="339"/>
    </row>
    <row r="208" spans="1:23" ht="4.5" customHeight="1" thickTop="1" x14ac:dyDescent="0.2">
      <c r="L208" s="233"/>
      <c r="M208" s="244"/>
      <c r="N208" s="245"/>
      <c r="O208" s="246"/>
      <c r="P208" s="247"/>
      <c r="Q208" s="285"/>
      <c r="R208" s="244"/>
      <c r="S208" s="245"/>
      <c r="T208" s="246"/>
      <c r="U208" s="247"/>
      <c r="V208" s="285"/>
      <c r="W208" s="248"/>
    </row>
    <row r="209" spans="1:23" ht="14.25" customHeight="1" x14ac:dyDescent="0.2">
      <c r="L209" s="233" t="s">
        <v>13</v>
      </c>
      <c r="M209" s="249">
        <f t="shared" ref="M209:N211" si="212">+M159+M184</f>
        <v>0</v>
      </c>
      <c r="N209" s="250">
        <f t="shared" si="212"/>
        <v>0</v>
      </c>
      <c r="O209" s="251">
        <f t="shared" ref="O209:O210" si="213">M209+N209</f>
        <v>0</v>
      </c>
      <c r="P209" s="252">
        <f>+P159+P184</f>
        <v>0</v>
      </c>
      <c r="Q209" s="286">
        <f>O209+P209</f>
        <v>0</v>
      </c>
      <c r="R209" s="249">
        <f t="shared" ref="R209:S211" si="214">+R159+R184</f>
        <v>0</v>
      </c>
      <c r="S209" s="250">
        <f t="shared" si="214"/>
        <v>0</v>
      </c>
      <c r="T209" s="251">
        <f t="shared" ref="T209:T210" si="215">R209+S209</f>
        <v>0</v>
      </c>
      <c r="U209" s="252">
        <f>+U159+U184</f>
        <v>0</v>
      </c>
      <c r="V209" s="286">
        <f>T209+U209</f>
        <v>0</v>
      </c>
      <c r="W209" s="253">
        <f>IF(Q209=0,0,((V209/Q209)-1)*100)</f>
        <v>0</v>
      </c>
    </row>
    <row r="210" spans="1:23" ht="14.25" customHeight="1" x14ac:dyDescent="0.2">
      <c r="L210" s="233" t="s">
        <v>14</v>
      </c>
      <c r="M210" s="249">
        <f t="shared" si="212"/>
        <v>0</v>
      </c>
      <c r="N210" s="250">
        <f t="shared" si="212"/>
        <v>1</v>
      </c>
      <c r="O210" s="251">
        <f t="shared" si="213"/>
        <v>1</v>
      </c>
      <c r="P210" s="252">
        <f>+P160+P185</f>
        <v>0</v>
      </c>
      <c r="Q210" s="286">
        <f>O210+P210</f>
        <v>1</v>
      </c>
      <c r="R210" s="249">
        <f t="shared" si="214"/>
        <v>0</v>
      </c>
      <c r="S210" s="250">
        <f t="shared" si="214"/>
        <v>0</v>
      </c>
      <c r="T210" s="251">
        <f t="shared" si="215"/>
        <v>0</v>
      </c>
      <c r="U210" s="252">
        <f>+U160+U185</f>
        <v>0</v>
      </c>
      <c r="V210" s="286">
        <f>T210+U210</f>
        <v>0</v>
      </c>
      <c r="W210" s="253">
        <f t="shared" ref="W210:W220" si="216">IF(Q210=0,0,((V210/Q210)-1)*100)</f>
        <v>-100</v>
      </c>
    </row>
    <row r="211" spans="1:23" ht="14.25" customHeight="1" thickBot="1" x14ac:dyDescent="0.25">
      <c r="L211" s="233" t="s">
        <v>15</v>
      </c>
      <c r="M211" s="249">
        <f t="shared" si="212"/>
        <v>0</v>
      </c>
      <c r="N211" s="250">
        <f t="shared" si="212"/>
        <v>0</v>
      </c>
      <c r="O211" s="251">
        <f>M211+N211</f>
        <v>0</v>
      </c>
      <c r="P211" s="252">
        <f>+P161+P186</f>
        <v>0</v>
      </c>
      <c r="Q211" s="286">
        <f>O211+P211</f>
        <v>0</v>
      </c>
      <c r="R211" s="249">
        <f t="shared" si="214"/>
        <v>0</v>
      </c>
      <c r="S211" s="250">
        <f t="shared" si="214"/>
        <v>0</v>
      </c>
      <c r="T211" s="251">
        <f>R211+S211</f>
        <v>0</v>
      </c>
      <c r="U211" s="252">
        <f>+U161+U186</f>
        <v>0</v>
      </c>
      <c r="V211" s="286">
        <f>T211+U211</f>
        <v>0</v>
      </c>
      <c r="W211" s="253">
        <f>IF(Q211=0,0,((V211/Q211)-1)*100)</f>
        <v>0</v>
      </c>
    </row>
    <row r="212" spans="1:23" ht="14.25" customHeight="1" thickTop="1" thickBot="1" x14ac:dyDescent="0.25">
      <c r="L212" s="254" t="s">
        <v>61</v>
      </c>
      <c r="M212" s="255">
        <f t="shared" ref="M212:Q212" si="217">+M209+M210+M211</f>
        <v>0</v>
      </c>
      <c r="N212" s="256">
        <f t="shared" si="217"/>
        <v>1</v>
      </c>
      <c r="O212" s="257">
        <f t="shared" si="217"/>
        <v>1</v>
      </c>
      <c r="P212" s="255">
        <f t="shared" si="217"/>
        <v>0</v>
      </c>
      <c r="Q212" s="257">
        <f t="shared" si="217"/>
        <v>1</v>
      </c>
      <c r="R212" s="255">
        <f t="shared" ref="R212:V212" si="218">+R209+R210+R211</f>
        <v>0</v>
      </c>
      <c r="S212" s="256">
        <f t="shared" si="218"/>
        <v>0</v>
      </c>
      <c r="T212" s="257">
        <f t="shared" si="218"/>
        <v>0</v>
      </c>
      <c r="U212" s="255">
        <f t="shared" si="218"/>
        <v>0</v>
      </c>
      <c r="V212" s="257">
        <f t="shared" si="218"/>
        <v>0</v>
      </c>
      <c r="W212" s="258">
        <f t="shared" si="216"/>
        <v>-100</v>
      </c>
    </row>
    <row r="213" spans="1:23" ht="14.25" customHeight="1" thickTop="1" x14ac:dyDescent="0.2">
      <c r="L213" s="233" t="s">
        <v>16</v>
      </c>
      <c r="M213" s="249">
        <f t="shared" ref="M213:N215" si="219">+M163+M188</f>
        <v>0</v>
      </c>
      <c r="N213" s="250">
        <f t="shared" si="219"/>
        <v>0</v>
      </c>
      <c r="O213" s="251">
        <f t="shared" ref="O213" si="220">M213+N213</f>
        <v>0</v>
      </c>
      <c r="P213" s="252">
        <f>+P163+P188</f>
        <v>0</v>
      </c>
      <c r="Q213" s="286">
        <f>O213+P213</f>
        <v>0</v>
      </c>
      <c r="R213" s="249">
        <f t="shared" ref="R213:S215" si="221">+R163+R188</f>
        <v>0</v>
      </c>
      <c r="S213" s="250">
        <f t="shared" si="221"/>
        <v>0</v>
      </c>
      <c r="T213" s="251">
        <f t="shared" ref="T213:T215" si="222">R213+S213</f>
        <v>0</v>
      </c>
      <c r="U213" s="252">
        <f>+U163+U188</f>
        <v>0</v>
      </c>
      <c r="V213" s="286">
        <f>T213+U213</f>
        <v>0</v>
      </c>
      <c r="W213" s="253">
        <f t="shared" si="216"/>
        <v>0</v>
      </c>
    </row>
    <row r="214" spans="1:23" ht="14.25" customHeight="1" x14ac:dyDescent="0.2">
      <c r="L214" s="233" t="s">
        <v>17</v>
      </c>
      <c r="M214" s="249">
        <f t="shared" si="219"/>
        <v>0</v>
      </c>
      <c r="N214" s="250">
        <f t="shared" si="219"/>
        <v>0</v>
      </c>
      <c r="O214" s="251">
        <f>M214+N214</f>
        <v>0</v>
      </c>
      <c r="P214" s="252">
        <f>+P164+P189</f>
        <v>0</v>
      </c>
      <c r="Q214" s="286">
        <f>O214+P214</f>
        <v>0</v>
      </c>
      <c r="R214" s="249">
        <f t="shared" si="221"/>
        <v>0</v>
      </c>
      <c r="S214" s="250">
        <f t="shared" si="221"/>
        <v>0</v>
      </c>
      <c r="T214" s="251">
        <f>R214+S214</f>
        <v>0</v>
      </c>
      <c r="U214" s="252">
        <f>+U164+U189</f>
        <v>0</v>
      </c>
      <c r="V214" s="286">
        <f>T214+U214</f>
        <v>0</v>
      </c>
      <c r="W214" s="253">
        <f>IF(Q214=0,0,((V214/Q214)-1)*100)</f>
        <v>0</v>
      </c>
    </row>
    <row r="215" spans="1:23" ht="14.25" customHeight="1" thickBot="1" x14ac:dyDescent="0.25">
      <c r="L215" s="233" t="s">
        <v>18</v>
      </c>
      <c r="M215" s="249">
        <f t="shared" si="219"/>
        <v>0</v>
      </c>
      <c r="N215" s="250">
        <f t="shared" si="219"/>
        <v>0</v>
      </c>
      <c r="O215" s="259">
        <f t="shared" ref="O215" si="223">M215+N215</f>
        <v>0</v>
      </c>
      <c r="P215" s="260">
        <f>+P165+P190</f>
        <v>0</v>
      </c>
      <c r="Q215" s="286">
        <f>O215+P215</f>
        <v>0</v>
      </c>
      <c r="R215" s="249">
        <f t="shared" si="221"/>
        <v>0</v>
      </c>
      <c r="S215" s="250">
        <f t="shared" si="221"/>
        <v>0</v>
      </c>
      <c r="T215" s="259">
        <f t="shared" si="222"/>
        <v>0</v>
      </c>
      <c r="U215" s="260">
        <f>+U165+U190</f>
        <v>0</v>
      </c>
      <c r="V215" s="286">
        <f>T215+U215</f>
        <v>0</v>
      </c>
      <c r="W215" s="253">
        <f t="shared" si="216"/>
        <v>0</v>
      </c>
    </row>
    <row r="216" spans="1:23" ht="14.25" customHeight="1" thickTop="1" thickBot="1" x14ac:dyDescent="0.25">
      <c r="L216" s="398" t="s">
        <v>39</v>
      </c>
      <c r="M216" s="262">
        <f t="shared" ref="M216:Q216" si="224">+M213+M214+M215</f>
        <v>0</v>
      </c>
      <c r="N216" s="262">
        <f t="shared" si="224"/>
        <v>0</v>
      </c>
      <c r="O216" s="399">
        <f t="shared" si="224"/>
        <v>0</v>
      </c>
      <c r="P216" s="400">
        <f t="shared" si="224"/>
        <v>0</v>
      </c>
      <c r="Q216" s="399">
        <f t="shared" si="224"/>
        <v>0</v>
      </c>
      <c r="R216" s="262">
        <f t="shared" ref="R216:V216" si="225">+R213+R214+R215</f>
        <v>0</v>
      </c>
      <c r="S216" s="262">
        <f t="shared" si="225"/>
        <v>0</v>
      </c>
      <c r="T216" s="399">
        <f t="shared" si="225"/>
        <v>0</v>
      </c>
      <c r="U216" s="400">
        <f t="shared" si="225"/>
        <v>0</v>
      </c>
      <c r="V216" s="399">
        <f t="shared" si="225"/>
        <v>0</v>
      </c>
      <c r="W216" s="361">
        <f t="shared" si="216"/>
        <v>0</v>
      </c>
    </row>
    <row r="217" spans="1:23" ht="14.25" customHeight="1" thickTop="1" x14ac:dyDescent="0.2">
      <c r="A217" s="364"/>
      <c r="K217" s="364"/>
      <c r="L217" s="233" t="s">
        <v>21</v>
      </c>
      <c r="M217" s="249">
        <f t="shared" ref="M217:N219" si="226">+M167+M192</f>
        <v>0</v>
      </c>
      <c r="N217" s="250">
        <f t="shared" si="226"/>
        <v>0</v>
      </c>
      <c r="O217" s="259">
        <f t="shared" ref="O217:O219" si="227">M217+N217</f>
        <v>0</v>
      </c>
      <c r="P217" s="266">
        <f>+P167+P192</f>
        <v>0</v>
      </c>
      <c r="Q217" s="286">
        <f>O217+P217</f>
        <v>0</v>
      </c>
      <c r="R217" s="249">
        <f t="shared" ref="R217:S219" si="228">+R167+R192</f>
        <v>0</v>
      </c>
      <c r="S217" s="250">
        <f t="shared" si="228"/>
        <v>0</v>
      </c>
      <c r="T217" s="259">
        <f t="shared" ref="T217:T219" si="229">R217+S217</f>
        <v>0</v>
      </c>
      <c r="U217" s="266">
        <f>+U167+U192</f>
        <v>0</v>
      </c>
      <c r="V217" s="286">
        <f>T217+U217</f>
        <v>0</v>
      </c>
      <c r="W217" s="253">
        <f t="shared" si="216"/>
        <v>0</v>
      </c>
    </row>
    <row r="218" spans="1:23" ht="14.25" customHeight="1" x14ac:dyDescent="0.2">
      <c r="A218" s="364"/>
      <c r="K218" s="364"/>
      <c r="L218" s="233" t="s">
        <v>22</v>
      </c>
      <c r="M218" s="249">
        <f t="shared" si="226"/>
        <v>0</v>
      </c>
      <c r="N218" s="250">
        <f t="shared" si="226"/>
        <v>0</v>
      </c>
      <c r="O218" s="259">
        <f t="shared" si="227"/>
        <v>0</v>
      </c>
      <c r="P218" s="252">
        <f>+P168+P193</f>
        <v>0</v>
      </c>
      <c r="Q218" s="286">
        <f>O218+P218</f>
        <v>0</v>
      </c>
      <c r="R218" s="249">
        <f t="shared" si="228"/>
        <v>0</v>
      </c>
      <c r="S218" s="250">
        <f t="shared" si="228"/>
        <v>0</v>
      </c>
      <c r="T218" s="259">
        <f t="shared" si="229"/>
        <v>0</v>
      </c>
      <c r="U218" s="252">
        <f>+U168+U193</f>
        <v>0</v>
      </c>
      <c r="V218" s="286">
        <f>T218+U218</f>
        <v>0</v>
      </c>
      <c r="W218" s="253">
        <f t="shared" si="216"/>
        <v>0</v>
      </c>
    </row>
    <row r="219" spans="1:23" ht="14.25" customHeight="1" thickBot="1" x14ac:dyDescent="0.25">
      <c r="A219" s="364"/>
      <c r="K219" s="364"/>
      <c r="L219" s="233" t="s">
        <v>23</v>
      </c>
      <c r="M219" s="249">
        <f t="shared" si="226"/>
        <v>0</v>
      </c>
      <c r="N219" s="250">
        <f t="shared" si="226"/>
        <v>0</v>
      </c>
      <c r="O219" s="259">
        <f t="shared" si="227"/>
        <v>0</v>
      </c>
      <c r="P219" s="252">
        <f>+P169+P194</f>
        <v>0</v>
      </c>
      <c r="Q219" s="286">
        <f>O219+P219</f>
        <v>0</v>
      </c>
      <c r="R219" s="249">
        <f t="shared" si="228"/>
        <v>0</v>
      </c>
      <c r="S219" s="250">
        <f t="shared" si="228"/>
        <v>0</v>
      </c>
      <c r="T219" s="259">
        <f t="shared" si="229"/>
        <v>0</v>
      </c>
      <c r="U219" s="252">
        <f>+U169+U194</f>
        <v>0</v>
      </c>
      <c r="V219" s="286">
        <f>T219+U219</f>
        <v>0</v>
      </c>
      <c r="W219" s="253">
        <f t="shared" si="216"/>
        <v>0</v>
      </c>
    </row>
    <row r="220" spans="1:23" ht="14.25" customHeight="1" thickTop="1" thickBot="1" x14ac:dyDescent="0.25">
      <c r="L220" s="254" t="s">
        <v>40</v>
      </c>
      <c r="M220" s="255">
        <f t="shared" ref="M220:Q220" si="230">+M217+M218+M219</f>
        <v>0</v>
      </c>
      <c r="N220" s="256">
        <f t="shared" si="230"/>
        <v>0</v>
      </c>
      <c r="O220" s="257">
        <f t="shared" si="230"/>
        <v>0</v>
      </c>
      <c r="P220" s="255">
        <f t="shared" si="230"/>
        <v>0</v>
      </c>
      <c r="Q220" s="257">
        <f t="shared" si="230"/>
        <v>0</v>
      </c>
      <c r="R220" s="255">
        <f t="shared" ref="R220:V220" si="231">+R217+R218+R219</f>
        <v>0</v>
      </c>
      <c r="S220" s="256">
        <f t="shared" si="231"/>
        <v>0</v>
      </c>
      <c r="T220" s="257">
        <f t="shared" si="231"/>
        <v>0</v>
      </c>
      <c r="U220" s="255">
        <f t="shared" si="231"/>
        <v>0</v>
      </c>
      <c r="V220" s="257">
        <f t="shared" si="231"/>
        <v>0</v>
      </c>
      <c r="W220" s="258">
        <f t="shared" si="216"/>
        <v>0</v>
      </c>
    </row>
    <row r="221" spans="1:23" ht="14.25" customHeight="1" thickTop="1" x14ac:dyDescent="0.2">
      <c r="L221" s="233" t="s">
        <v>10</v>
      </c>
      <c r="M221" s="249">
        <f t="shared" ref="M221:N223" si="232">+M171+M196</f>
        <v>0</v>
      </c>
      <c r="N221" s="250">
        <f t="shared" si="232"/>
        <v>0</v>
      </c>
      <c r="O221" s="251">
        <f>M221+N221</f>
        <v>0</v>
      </c>
      <c r="P221" s="252">
        <f>+P171+P196</f>
        <v>0</v>
      </c>
      <c r="Q221" s="286">
        <f>O221+P221</f>
        <v>0</v>
      </c>
      <c r="R221" s="249">
        <f t="shared" ref="R221:S223" si="233">+R171+R196</f>
        <v>0</v>
      </c>
      <c r="S221" s="250">
        <f t="shared" si="233"/>
        <v>0</v>
      </c>
      <c r="T221" s="251">
        <f>R221+S221</f>
        <v>0</v>
      </c>
      <c r="U221" s="252">
        <f>+U171+U196</f>
        <v>0</v>
      </c>
      <c r="V221" s="286">
        <f>T221+U221</f>
        <v>0</v>
      </c>
      <c r="W221" s="253">
        <f>IF(Q221=0,0,((V221/Q221)-1)*100)</f>
        <v>0</v>
      </c>
    </row>
    <row r="222" spans="1:23" ht="14.25" customHeight="1" x14ac:dyDescent="0.2">
      <c r="L222" s="233" t="s">
        <v>11</v>
      </c>
      <c r="M222" s="249">
        <f t="shared" si="232"/>
        <v>0</v>
      </c>
      <c r="N222" s="250">
        <f t="shared" si="232"/>
        <v>0</v>
      </c>
      <c r="O222" s="251">
        <f>M222+N222</f>
        <v>0</v>
      </c>
      <c r="P222" s="252">
        <f>+P172+P197</f>
        <v>0</v>
      </c>
      <c r="Q222" s="286">
        <f>O222+P222</f>
        <v>0</v>
      </c>
      <c r="R222" s="249">
        <f t="shared" si="233"/>
        <v>0</v>
      </c>
      <c r="S222" s="250">
        <f t="shared" si="233"/>
        <v>0</v>
      </c>
      <c r="T222" s="251">
        <f>R222+S222</f>
        <v>0</v>
      </c>
      <c r="U222" s="252">
        <f>+U172+U197</f>
        <v>0</v>
      </c>
      <c r="V222" s="286">
        <f>T222+U222</f>
        <v>0</v>
      </c>
      <c r="W222" s="253">
        <f>IF(Q222=0,0,((V222/Q222)-1)*100)</f>
        <v>0</v>
      </c>
    </row>
    <row r="223" spans="1:23" ht="14.25" customHeight="1" thickBot="1" x14ac:dyDescent="0.25">
      <c r="L223" s="238" t="s">
        <v>12</v>
      </c>
      <c r="M223" s="249">
        <f t="shared" si="232"/>
        <v>0</v>
      </c>
      <c r="N223" s="250">
        <f t="shared" si="232"/>
        <v>0</v>
      </c>
      <c r="O223" s="251">
        <f t="shared" ref="O223" si="234">M223+N223</f>
        <v>0</v>
      </c>
      <c r="P223" s="252">
        <f>+P173+P198</f>
        <v>0</v>
      </c>
      <c r="Q223" s="286">
        <f>O223+P223</f>
        <v>0</v>
      </c>
      <c r="R223" s="249">
        <f t="shared" si="233"/>
        <v>0</v>
      </c>
      <c r="S223" s="250">
        <f t="shared" si="233"/>
        <v>0</v>
      </c>
      <c r="T223" s="251">
        <f t="shared" ref="T223" si="235">R223+S223</f>
        <v>0</v>
      </c>
      <c r="U223" s="252">
        <f>+U173+U198</f>
        <v>0</v>
      </c>
      <c r="V223" s="286">
        <f>T223+U223</f>
        <v>0</v>
      </c>
      <c r="W223" s="253">
        <f>IF(Q223=0,0,((V223/Q223)-1)*100)</f>
        <v>0</v>
      </c>
    </row>
    <row r="224" spans="1:23" ht="14.25" customHeight="1" thickTop="1" thickBot="1" x14ac:dyDescent="0.25">
      <c r="L224" s="254" t="s">
        <v>38</v>
      </c>
      <c r="M224" s="255">
        <f t="shared" ref="M224:V224" si="236">+M221+M222+M223</f>
        <v>0</v>
      </c>
      <c r="N224" s="256">
        <f t="shared" si="236"/>
        <v>0</v>
      </c>
      <c r="O224" s="257">
        <f t="shared" si="236"/>
        <v>0</v>
      </c>
      <c r="P224" s="255">
        <f t="shared" si="236"/>
        <v>0</v>
      </c>
      <c r="Q224" s="257">
        <f t="shared" si="236"/>
        <v>0</v>
      </c>
      <c r="R224" s="255">
        <f t="shared" si="236"/>
        <v>0</v>
      </c>
      <c r="S224" s="256">
        <f t="shared" si="236"/>
        <v>0</v>
      </c>
      <c r="T224" s="257">
        <f t="shared" si="236"/>
        <v>0</v>
      </c>
      <c r="U224" s="255">
        <f t="shared" si="236"/>
        <v>0</v>
      </c>
      <c r="V224" s="257">
        <f t="shared" si="236"/>
        <v>0</v>
      </c>
      <c r="W224" s="258">
        <f>IF(Q224=0,0,((V224/Q224)-1)*100)</f>
        <v>0</v>
      </c>
    </row>
    <row r="225" spans="12:23" ht="14.25" customHeight="1" thickTop="1" thickBot="1" x14ac:dyDescent="0.25">
      <c r="L225" s="254" t="s">
        <v>63</v>
      </c>
      <c r="M225" s="255">
        <f t="shared" ref="M225:V225" si="237">+M212+M216+M220+M224</f>
        <v>0</v>
      </c>
      <c r="N225" s="256">
        <f t="shared" si="237"/>
        <v>1</v>
      </c>
      <c r="O225" s="257">
        <f t="shared" si="237"/>
        <v>1</v>
      </c>
      <c r="P225" s="255">
        <f t="shared" si="237"/>
        <v>0</v>
      </c>
      <c r="Q225" s="257">
        <f t="shared" si="237"/>
        <v>1</v>
      </c>
      <c r="R225" s="255">
        <f t="shared" si="237"/>
        <v>0</v>
      </c>
      <c r="S225" s="256">
        <f t="shared" si="237"/>
        <v>0</v>
      </c>
      <c r="T225" s="257">
        <f t="shared" si="237"/>
        <v>0</v>
      </c>
      <c r="U225" s="255">
        <f t="shared" si="237"/>
        <v>0</v>
      </c>
      <c r="V225" s="257">
        <f t="shared" si="237"/>
        <v>0</v>
      </c>
      <c r="W225" s="258">
        <f>IF(Q225=0,0,((V225/Q225)-1)*100)</f>
        <v>-100</v>
      </c>
    </row>
    <row r="226" spans="12:23" ht="13.5" thickTop="1" x14ac:dyDescent="0.2">
      <c r="L226" s="267" t="s">
        <v>60</v>
      </c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</row>
  </sheetData>
  <sheetProtection algorithmName="SHA-512" hashValue="ylc3QWLAhakayiV3+btJKirqiJ7z55N7/G1XVQigtmsjZHSymQxIYW3HAQubXzXrVc95DoUQGvqODnc+bRJoUw==" saltValue="PkcLv/cNBCz2ti5SslSnKA==" spinCount="100000" sheet="1" objects="1" scenarios="1"/>
  <mergeCells count="42">
    <mergeCell ref="B27:I27"/>
    <mergeCell ref="B28:I28"/>
    <mergeCell ref="C30:E30"/>
    <mergeCell ref="F30:H30"/>
    <mergeCell ref="L27:W27"/>
    <mergeCell ref="L28:W28"/>
    <mergeCell ref="M30:Q30"/>
    <mergeCell ref="R30:V30"/>
    <mergeCell ref="B2:I2"/>
    <mergeCell ref="B3:I3"/>
    <mergeCell ref="C5:E5"/>
    <mergeCell ref="F5:H5"/>
    <mergeCell ref="L2:W2"/>
    <mergeCell ref="L3:W3"/>
    <mergeCell ref="M5:Q5"/>
    <mergeCell ref="R5:V5"/>
    <mergeCell ref="B52:I52"/>
    <mergeCell ref="B53:I53"/>
    <mergeCell ref="C55:E55"/>
    <mergeCell ref="F55:H55"/>
    <mergeCell ref="L52:W52"/>
    <mergeCell ref="L53:W53"/>
    <mergeCell ref="M55:Q55"/>
    <mergeCell ref="R55:V55"/>
    <mergeCell ref="L77:W77"/>
    <mergeCell ref="L78:W78"/>
    <mergeCell ref="L102:W102"/>
    <mergeCell ref="L103:W103"/>
    <mergeCell ref="L127:W127"/>
    <mergeCell ref="M80:Q80"/>
    <mergeCell ref="R80:V80"/>
    <mergeCell ref="R105:V105"/>
    <mergeCell ref="M105:Q105"/>
    <mergeCell ref="L128:W128"/>
    <mergeCell ref="L202:W202"/>
    <mergeCell ref="L203:W203"/>
    <mergeCell ref="L152:W152"/>
    <mergeCell ref="L153:W153"/>
    <mergeCell ref="L177:W177"/>
    <mergeCell ref="L178:W178"/>
    <mergeCell ref="R130:V130"/>
    <mergeCell ref="M130:Q130"/>
  </mergeCells>
  <conditionalFormatting sqref="A1:A8 K1:K8 A26:A29 K26:K29 A76:A83 K76:K83 A101:A108 K101:K108 A151:A158 K151:K158 A176:A183 K176:K183 A226:A1048576 K226:K1048576 A51:A54 K51:K54 K31:K33 A31:A33 K20:K23 A20:A23 K45:K48 A45:A48 A56:A73 K56:K73 K97:K98 A95:A98 K120:K123 A120:A123 K126:K148 A126:A148 K170:K173 A170:A173 K195:K198 A195:A198 K201:K223 A201:A223">
    <cfRule type="containsText" dxfId="239" priority="79" operator="containsText" text="NOT OK">
      <formula>NOT(ISERROR(SEARCH("NOT OK",A1)))</formula>
    </cfRule>
  </conditionalFormatting>
  <conditionalFormatting sqref="K95:K97">
    <cfRule type="containsText" dxfId="238" priority="78" operator="containsText" text="NOT OK">
      <formula>NOT(ISERROR(SEARCH("NOT OK",K95)))</formula>
    </cfRule>
  </conditionalFormatting>
  <conditionalFormatting sqref="A25 K25">
    <cfRule type="containsText" dxfId="237" priority="77" operator="containsText" text="NOT OK">
      <formula>NOT(ISERROR(SEARCH("NOT OK",A25)))</formula>
    </cfRule>
  </conditionalFormatting>
  <conditionalFormatting sqref="A100 K100">
    <cfRule type="containsText" dxfId="236" priority="76" operator="containsText" text="NOT OK">
      <formula>NOT(ISERROR(SEARCH("NOT OK",A100)))</formula>
    </cfRule>
  </conditionalFormatting>
  <conditionalFormatting sqref="A175 K175">
    <cfRule type="containsText" dxfId="235" priority="75" operator="containsText" text="NOT OK">
      <formula>NOT(ISERROR(SEARCH("NOT OK",A175)))</formula>
    </cfRule>
  </conditionalFormatting>
  <conditionalFormatting sqref="A24 K24">
    <cfRule type="containsText" dxfId="234" priority="74" operator="containsText" text="NOT OK">
      <formula>NOT(ISERROR(SEARCH("NOT OK",A24)))</formula>
    </cfRule>
  </conditionalFormatting>
  <conditionalFormatting sqref="A50 K50">
    <cfRule type="containsText" dxfId="233" priority="73" operator="containsText" text="NOT OK">
      <formula>NOT(ISERROR(SEARCH("NOT OK",A50)))</formula>
    </cfRule>
  </conditionalFormatting>
  <conditionalFormatting sqref="A49 K49">
    <cfRule type="containsText" dxfId="232" priority="72" operator="containsText" text="NOT OK">
      <formula>NOT(ISERROR(SEARCH("NOT OK",A49)))</formula>
    </cfRule>
  </conditionalFormatting>
  <conditionalFormatting sqref="A75 K75">
    <cfRule type="containsText" dxfId="231" priority="71" operator="containsText" text="NOT OK">
      <formula>NOT(ISERROR(SEARCH("NOT OK",A75)))</formula>
    </cfRule>
  </conditionalFormatting>
  <conditionalFormatting sqref="A74 K74">
    <cfRule type="containsText" dxfId="230" priority="70" operator="containsText" text="NOT OK">
      <formula>NOT(ISERROR(SEARCH("NOT OK",A74)))</formula>
    </cfRule>
  </conditionalFormatting>
  <conditionalFormatting sqref="A99 K99">
    <cfRule type="containsText" dxfId="229" priority="69" operator="containsText" text="NOT OK">
      <formula>NOT(ISERROR(SEARCH("NOT OK",A99)))</formula>
    </cfRule>
  </conditionalFormatting>
  <conditionalFormatting sqref="A125 K125">
    <cfRule type="containsText" dxfId="228" priority="68" operator="containsText" text="NOT OK">
      <formula>NOT(ISERROR(SEARCH("NOT OK",A125)))</formula>
    </cfRule>
  </conditionalFormatting>
  <conditionalFormatting sqref="A124 K124">
    <cfRule type="containsText" dxfId="227" priority="67" operator="containsText" text="NOT OK">
      <formula>NOT(ISERROR(SEARCH("NOT OK",A124)))</formula>
    </cfRule>
  </conditionalFormatting>
  <conditionalFormatting sqref="A150 K150">
    <cfRule type="containsText" dxfId="226" priority="66" operator="containsText" text="NOT OK">
      <formula>NOT(ISERROR(SEARCH("NOT OK",A150)))</formula>
    </cfRule>
  </conditionalFormatting>
  <conditionalFormatting sqref="A149 K149">
    <cfRule type="containsText" dxfId="225" priority="65" operator="containsText" text="NOT OK">
      <formula>NOT(ISERROR(SEARCH("NOT OK",A149)))</formula>
    </cfRule>
  </conditionalFormatting>
  <conditionalFormatting sqref="A174 K174">
    <cfRule type="containsText" dxfId="224" priority="64" operator="containsText" text="NOT OK">
      <formula>NOT(ISERROR(SEARCH("NOT OK",A174)))</formula>
    </cfRule>
  </conditionalFormatting>
  <conditionalFormatting sqref="A200 K200">
    <cfRule type="containsText" dxfId="223" priority="63" operator="containsText" text="NOT OK">
      <formula>NOT(ISERROR(SEARCH("NOT OK",A200)))</formula>
    </cfRule>
  </conditionalFormatting>
  <conditionalFormatting sqref="A199 K199">
    <cfRule type="containsText" dxfId="222" priority="62" operator="containsText" text="NOT OK">
      <formula>NOT(ISERROR(SEARCH("NOT OK",A199)))</formula>
    </cfRule>
  </conditionalFormatting>
  <conditionalFormatting sqref="A225 K225">
    <cfRule type="containsText" dxfId="221" priority="61" operator="containsText" text="NOT OK">
      <formula>NOT(ISERROR(SEARCH("NOT OK",A225)))</formula>
    </cfRule>
  </conditionalFormatting>
  <conditionalFormatting sqref="A224 K224">
    <cfRule type="containsText" dxfId="220" priority="60" operator="containsText" text="NOT OK">
      <formula>NOT(ISERROR(SEARCH("NOT OK",A224)))</formula>
    </cfRule>
  </conditionalFormatting>
  <conditionalFormatting sqref="A13:A19 K13:K19">
    <cfRule type="containsText" dxfId="219" priority="59" operator="containsText" text="NOT OK">
      <formula>NOT(ISERROR(SEARCH("NOT OK",A13)))</formula>
    </cfRule>
  </conditionalFormatting>
  <conditionalFormatting sqref="A9:A10 K9:K10">
    <cfRule type="containsText" dxfId="218" priority="58" operator="containsText" text="NOT OK">
      <formula>NOT(ISERROR(SEARCH("NOT OK",A9)))</formula>
    </cfRule>
  </conditionalFormatting>
  <conditionalFormatting sqref="A11:A12 K11:K12">
    <cfRule type="containsText" dxfId="217" priority="57" operator="containsText" text="NOT OK">
      <formula>NOT(ISERROR(SEARCH("NOT OK",A11)))</formula>
    </cfRule>
  </conditionalFormatting>
  <conditionalFormatting sqref="K39:K40 A39:A40 A42:A44 K42:K44">
    <cfRule type="containsText" dxfId="216" priority="56" operator="containsText" text="NOT OK">
      <formula>NOT(ISERROR(SEARCH("NOT OK",A39)))</formula>
    </cfRule>
  </conditionalFormatting>
  <conditionalFormatting sqref="A42:A44 K42:K44 K34:K35 A34:A35 A38:A40 K38:K40">
    <cfRule type="containsText" dxfId="215" priority="55" operator="containsText" text="NOT OK">
      <formula>NOT(ISERROR(SEARCH("NOT OK",A34)))</formula>
    </cfRule>
  </conditionalFormatting>
  <conditionalFormatting sqref="K36 A36">
    <cfRule type="containsText" dxfId="214" priority="54" operator="containsText" text="NOT OK">
      <formula>NOT(ISERROR(SEARCH("NOT OK",A36)))</formula>
    </cfRule>
  </conditionalFormatting>
  <conditionalFormatting sqref="A37:A40 K37:K40">
    <cfRule type="containsText" dxfId="213" priority="53" operator="containsText" text="NOT OK">
      <formula>NOT(ISERROR(SEARCH("NOT OK",A37)))</formula>
    </cfRule>
  </conditionalFormatting>
  <conditionalFormatting sqref="A41:A43 K41:K43">
    <cfRule type="containsText" dxfId="212" priority="52" operator="containsText" text="NOT OK">
      <formula>NOT(ISERROR(SEARCH("NOT OK",A41)))</formula>
    </cfRule>
  </conditionalFormatting>
  <conditionalFormatting sqref="A41:A43 K41:K43">
    <cfRule type="containsText" dxfId="211" priority="51" operator="containsText" text="NOT OK">
      <formula>NOT(ISERROR(SEARCH("NOT OK",A41)))</formula>
    </cfRule>
  </conditionalFormatting>
  <conditionalFormatting sqref="K88:K94 A88:A94">
    <cfRule type="containsText" dxfId="210" priority="50" operator="containsText" text="NOT OK">
      <formula>NOT(ISERROR(SEARCH("NOT OK",A88)))</formula>
    </cfRule>
  </conditionalFormatting>
  <conditionalFormatting sqref="K84:K85 A84:A85">
    <cfRule type="containsText" dxfId="209" priority="49" operator="containsText" text="NOT OK">
      <formula>NOT(ISERROR(SEARCH("NOT OK",A84)))</formula>
    </cfRule>
  </conditionalFormatting>
  <conditionalFormatting sqref="K86:K93 A86:A93">
    <cfRule type="containsText" dxfId="208" priority="48" operator="containsText" text="NOT OK">
      <formula>NOT(ISERROR(SEARCH("NOT OK",A86)))</formula>
    </cfRule>
  </conditionalFormatting>
  <conditionalFormatting sqref="K114:K115 A114:A115 K117:K119 A117:A119">
    <cfRule type="containsText" dxfId="207" priority="47" operator="containsText" text="NOT OK">
      <formula>NOT(ISERROR(SEARCH("NOT OK",A114)))</formula>
    </cfRule>
  </conditionalFormatting>
  <conditionalFormatting sqref="K119 A119 A109:A110 K109:K110 K113:K115 A113:A115">
    <cfRule type="containsText" dxfId="206" priority="46" operator="containsText" text="NOT OK">
      <formula>NOT(ISERROR(SEARCH("NOT OK",A109)))</formula>
    </cfRule>
  </conditionalFormatting>
  <conditionalFormatting sqref="A111 K111">
    <cfRule type="containsText" dxfId="205" priority="45" operator="containsText" text="NOT OK">
      <formula>NOT(ISERROR(SEARCH("NOT OK",A111)))</formula>
    </cfRule>
  </conditionalFormatting>
  <conditionalFormatting sqref="K112:K115 A112:A115">
    <cfRule type="containsText" dxfId="204" priority="44" operator="containsText" text="NOT OK">
      <formula>NOT(ISERROR(SEARCH("NOT OK",A112)))</formula>
    </cfRule>
  </conditionalFormatting>
  <conditionalFormatting sqref="K116:K118 A116:A118">
    <cfRule type="containsText" dxfId="203" priority="43" operator="containsText" text="NOT OK">
      <formula>NOT(ISERROR(SEARCH("NOT OK",A116)))</formula>
    </cfRule>
  </conditionalFormatting>
  <conditionalFormatting sqref="K116:K118 A116:A118">
    <cfRule type="containsText" dxfId="202" priority="42" operator="containsText" text="NOT OK">
      <formula>NOT(ISERROR(SEARCH("NOT OK",A116)))</formula>
    </cfRule>
  </conditionalFormatting>
  <conditionalFormatting sqref="K116:K118 A116:A118">
    <cfRule type="containsText" dxfId="201" priority="41" operator="containsText" text="NOT OK">
      <formula>NOT(ISERROR(SEARCH("NOT OK",A116)))</formula>
    </cfRule>
  </conditionalFormatting>
  <conditionalFormatting sqref="A163:A169 K163:K169">
    <cfRule type="containsText" dxfId="200" priority="40" operator="containsText" text="NOT OK">
      <formula>NOT(ISERROR(SEARCH("NOT OK",A163)))</formula>
    </cfRule>
  </conditionalFormatting>
  <conditionalFormatting sqref="A159:A160 K159:K160">
    <cfRule type="containsText" dxfId="199" priority="39" operator="containsText" text="NOT OK">
      <formula>NOT(ISERROR(SEARCH("NOT OK",A159)))</formula>
    </cfRule>
  </conditionalFormatting>
  <conditionalFormatting sqref="A161:A168 K161:K168">
    <cfRule type="containsText" dxfId="198" priority="38" operator="containsText" text="NOT OK">
      <formula>NOT(ISERROR(SEARCH("NOT OK",A161)))</formula>
    </cfRule>
  </conditionalFormatting>
  <conditionalFormatting sqref="K189:K190 A189:A190 K192:K194 A192:A194">
    <cfRule type="containsText" dxfId="197" priority="37" operator="containsText" text="NOT OK">
      <formula>NOT(ISERROR(SEARCH("NOT OK",A189)))</formula>
    </cfRule>
  </conditionalFormatting>
  <conditionalFormatting sqref="K194 A194 K184:K185 A184:A185 K188:K190 A188:A190">
    <cfRule type="containsText" dxfId="196" priority="36" operator="containsText" text="NOT OK">
      <formula>NOT(ISERROR(SEARCH("NOT OK",A184)))</formula>
    </cfRule>
  </conditionalFormatting>
  <conditionalFormatting sqref="K186 A186">
    <cfRule type="containsText" dxfId="195" priority="35" operator="containsText" text="NOT OK">
      <formula>NOT(ISERROR(SEARCH("NOT OK",A186)))</formula>
    </cfRule>
  </conditionalFormatting>
  <conditionalFormatting sqref="A187:A190 K187:K190">
    <cfRule type="containsText" dxfId="194" priority="34" operator="containsText" text="NOT OK">
      <formula>NOT(ISERROR(SEARCH("NOT OK",A187)))</formula>
    </cfRule>
  </conditionalFormatting>
  <conditionalFormatting sqref="A191:A193 K191:K193">
    <cfRule type="containsText" dxfId="193" priority="33" operator="containsText" text="NOT OK">
      <formula>NOT(ISERROR(SEARCH("NOT OK",A191)))</formula>
    </cfRule>
  </conditionalFormatting>
  <conditionalFormatting sqref="A191:A193 K191:K193">
    <cfRule type="containsText" dxfId="192" priority="32" operator="containsText" text="NOT OK">
      <formula>NOT(ISERROR(SEARCH("NOT OK",A191)))</formula>
    </cfRule>
  </conditionalFormatting>
  <conditionalFormatting sqref="A191:A193 K191:K193">
    <cfRule type="containsText" dxfId="191" priority="31" operator="containsText" text="NOT OK">
      <formula>NOT(ISERROR(SEARCH("NOT OK",A191)))</formula>
    </cfRule>
  </conditionalFormatting>
  <conditionalFormatting sqref="A30 K30">
    <cfRule type="containsText" dxfId="190" priority="30" operator="containsText" text="NOT OK">
      <formula>NOT(ISERROR(SEARCH("NOT OK",A30)))</formula>
    </cfRule>
  </conditionalFormatting>
  <conditionalFormatting sqref="A55 K55">
    <cfRule type="containsText" dxfId="189" priority="29" operator="containsText" text="NOT OK">
      <formula>NOT(ISERROR(SEARCH("NOT OK",A55)))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Don Mueang International Airport</oddHeader>
  </headerFooter>
  <rowBreaks count="2" manualBreakCount="2">
    <brk id="76" min="11" max="22" man="1"/>
    <brk id="151" min="1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226"/>
  <sheetViews>
    <sheetView zoomScaleNormal="100" workbookViewId="0">
      <selection activeCell="P1" sqref="P1"/>
    </sheetView>
  </sheetViews>
  <sheetFormatPr defaultColWidth="7" defaultRowHeight="12.75" x14ac:dyDescent="0.2"/>
  <cols>
    <col min="1" max="1" width="7" style="3"/>
    <col min="2" max="2" width="12.42578125" style="1" customWidth="1"/>
    <col min="3" max="3" width="11.7109375" style="1" customWidth="1"/>
    <col min="4" max="4" width="12.85546875" style="1" customWidth="1"/>
    <col min="5" max="5" width="12.140625" style="1" customWidth="1"/>
    <col min="6" max="6" width="11.42578125" style="1" customWidth="1"/>
    <col min="7" max="7" width="11.85546875" style="1" customWidth="1"/>
    <col min="8" max="8" width="12" style="1" customWidth="1"/>
    <col min="9" max="9" width="12.5703125" style="2" customWidth="1"/>
    <col min="10" max="10" width="7" style="1" customWidth="1"/>
    <col min="11" max="11" width="7" style="3"/>
    <col min="12" max="12" width="13" style="1" customWidth="1"/>
    <col min="13" max="13" width="12.42578125" style="1" customWidth="1"/>
    <col min="14" max="14" width="12.28515625" style="1" customWidth="1"/>
    <col min="15" max="15" width="14.140625" style="1" bestFit="1" customWidth="1"/>
    <col min="16" max="16" width="12.28515625" style="1" customWidth="1"/>
    <col min="17" max="17" width="12.7109375" style="1" customWidth="1"/>
    <col min="18" max="18" width="12" style="1" customWidth="1"/>
    <col min="19" max="19" width="12.28515625" style="1" customWidth="1"/>
    <col min="20" max="20" width="14.140625" style="1" bestFit="1" customWidth="1"/>
    <col min="21" max="21" width="11.28515625" style="1" customWidth="1"/>
    <col min="22" max="22" width="12.42578125" style="1" customWidth="1"/>
    <col min="23" max="23" width="13.7109375" style="2" customWidth="1"/>
    <col min="24" max="16384" width="7" style="1"/>
  </cols>
  <sheetData>
    <row r="1" spans="1:23" ht="13.5" thickBot="1" x14ac:dyDescent="0.25"/>
    <row r="2" spans="1:23" ht="13.5" thickTop="1" x14ac:dyDescent="0.2">
      <c r="B2" s="638" t="s">
        <v>0</v>
      </c>
      <c r="C2" s="639"/>
      <c r="D2" s="639"/>
      <c r="E2" s="639"/>
      <c r="F2" s="639"/>
      <c r="G2" s="639"/>
      <c r="H2" s="639"/>
      <c r="I2" s="640"/>
      <c r="J2" s="3"/>
      <c r="L2" s="641" t="s">
        <v>1</v>
      </c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3"/>
    </row>
    <row r="3" spans="1:23" ht="13.5" thickBot="1" x14ac:dyDescent="0.25">
      <c r="B3" s="644" t="s">
        <v>46</v>
      </c>
      <c r="C3" s="645"/>
      <c r="D3" s="645"/>
      <c r="E3" s="645"/>
      <c r="F3" s="645"/>
      <c r="G3" s="645"/>
      <c r="H3" s="645"/>
      <c r="I3" s="646"/>
      <c r="J3" s="3"/>
      <c r="L3" s="647" t="s">
        <v>48</v>
      </c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9"/>
    </row>
    <row r="4" spans="1:23" ht="14.25" thickTop="1" thickBot="1" x14ac:dyDescent="0.25">
      <c r="B4" s="103"/>
      <c r="C4" s="104"/>
      <c r="D4" s="104"/>
      <c r="E4" s="104"/>
      <c r="F4" s="104"/>
      <c r="G4" s="104"/>
      <c r="H4" s="104"/>
      <c r="I4" s="105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6"/>
      <c r="C5" s="650" t="s">
        <v>64</v>
      </c>
      <c r="D5" s="651"/>
      <c r="E5" s="652"/>
      <c r="F5" s="650" t="s">
        <v>65</v>
      </c>
      <c r="G5" s="651"/>
      <c r="H5" s="652"/>
      <c r="I5" s="107" t="s">
        <v>2</v>
      </c>
      <c r="J5" s="3"/>
      <c r="L5" s="11"/>
      <c r="M5" s="653" t="s">
        <v>64</v>
      </c>
      <c r="N5" s="654"/>
      <c r="O5" s="654"/>
      <c r="P5" s="654"/>
      <c r="Q5" s="655"/>
      <c r="R5" s="653" t="s">
        <v>65</v>
      </c>
      <c r="S5" s="654"/>
      <c r="T5" s="654"/>
      <c r="U5" s="654"/>
      <c r="V5" s="655"/>
      <c r="W5" s="12" t="s">
        <v>2</v>
      </c>
    </row>
    <row r="6" spans="1:23" ht="13.5" thickTop="1" x14ac:dyDescent="0.2">
      <c r="B6" s="108" t="s">
        <v>3</v>
      </c>
      <c r="C6" s="109"/>
      <c r="D6" s="110"/>
      <c r="E6" s="111"/>
      <c r="F6" s="109"/>
      <c r="G6" s="110"/>
      <c r="H6" s="111"/>
      <c r="I6" s="112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3"/>
      <c r="C7" s="114" t="s">
        <v>5</v>
      </c>
      <c r="D7" s="115" t="s">
        <v>6</v>
      </c>
      <c r="E7" s="404" t="s">
        <v>7</v>
      </c>
      <c r="F7" s="114" t="s">
        <v>5</v>
      </c>
      <c r="G7" s="115" t="s">
        <v>6</v>
      </c>
      <c r="H7" s="116" t="s">
        <v>7</v>
      </c>
      <c r="I7" s="117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thickBot="1" x14ac:dyDescent="0.25">
      <c r="B8" s="108"/>
      <c r="C8" s="118"/>
      <c r="D8" s="119"/>
      <c r="E8" s="168"/>
      <c r="F8" s="118"/>
      <c r="G8" s="119"/>
      <c r="H8" s="168"/>
      <c r="I8" s="121"/>
      <c r="J8" s="3"/>
      <c r="L8" s="13"/>
      <c r="M8" s="33"/>
      <c r="N8" s="30"/>
      <c r="O8" s="31"/>
      <c r="P8" s="368"/>
      <c r="Q8" s="34"/>
      <c r="R8" s="33"/>
      <c r="S8" s="30"/>
      <c r="T8" s="31"/>
      <c r="U8" s="368"/>
      <c r="V8" s="34"/>
      <c r="W8" s="35"/>
    </row>
    <row r="9" spans="1:23" ht="13.5" thickTop="1" x14ac:dyDescent="0.2">
      <c r="A9" s="3" t="str">
        <f t="shared" ref="A9:A14" si="0">IF(ISERROR(F9/G9)," ",IF(F9/G9&gt;0.5,IF(F9/G9&lt;1.5," ","NOT OK"),"NOT OK"))</f>
        <v xml:space="preserve"> </v>
      </c>
      <c r="B9" s="108" t="s">
        <v>13</v>
      </c>
      <c r="C9" s="122">
        <v>392</v>
      </c>
      <c r="D9" s="124">
        <v>392</v>
      </c>
      <c r="E9" s="169">
        <f>SUM(C9:D9)</f>
        <v>784</v>
      </c>
      <c r="F9" s="122">
        <v>580</v>
      </c>
      <c r="G9" s="124">
        <v>580</v>
      </c>
      <c r="H9" s="169">
        <f>SUM(F9:G9)</f>
        <v>1160</v>
      </c>
      <c r="I9" s="125">
        <f t="shared" ref="I9:I14" si="1">IF(E9=0,0,((H9/E9)-1)*100)</f>
        <v>47.959183673469383</v>
      </c>
      <c r="J9" s="3"/>
      <c r="L9" s="13" t="s">
        <v>13</v>
      </c>
      <c r="M9" s="39">
        <v>62615</v>
      </c>
      <c r="N9" s="37">
        <v>60189</v>
      </c>
      <c r="O9" s="181">
        <f t="shared" ref="O9" si="2">+M9+N9</f>
        <v>122804</v>
      </c>
      <c r="P9" s="366">
        <v>0</v>
      </c>
      <c r="Q9" s="181">
        <f>O9+P9</f>
        <v>122804</v>
      </c>
      <c r="R9" s="39">
        <v>90949</v>
      </c>
      <c r="S9" s="407">
        <v>87464</v>
      </c>
      <c r="T9" s="181">
        <f t="shared" ref="T9" si="3">+R9+S9</f>
        <v>178413</v>
      </c>
      <c r="U9" s="366">
        <v>0</v>
      </c>
      <c r="V9" s="181">
        <f>T9+U9</f>
        <v>178413</v>
      </c>
      <c r="W9" s="40">
        <f t="shared" ref="W9:W14" si="4">IF(Q9=0,0,((V9/Q9)-1)*100)</f>
        <v>45.282726947004988</v>
      </c>
    </row>
    <row r="10" spans="1:23" x14ac:dyDescent="0.2">
      <c r="A10" s="3" t="str">
        <f t="shared" si="0"/>
        <v xml:space="preserve"> </v>
      </c>
      <c r="B10" s="108" t="s">
        <v>14</v>
      </c>
      <c r="C10" s="122">
        <v>358</v>
      </c>
      <c r="D10" s="124">
        <v>361</v>
      </c>
      <c r="E10" s="169">
        <f>SUM(C10:D10)</f>
        <v>719</v>
      </c>
      <c r="F10" s="122">
        <v>541</v>
      </c>
      <c r="G10" s="124">
        <v>542</v>
      </c>
      <c r="H10" s="169">
        <f>SUM(F10:G10)</f>
        <v>1083</v>
      </c>
      <c r="I10" s="125">
        <f t="shared" si="1"/>
        <v>50.625869262865095</v>
      </c>
      <c r="J10" s="3"/>
      <c r="L10" s="13" t="s">
        <v>14</v>
      </c>
      <c r="M10" s="39">
        <v>58821</v>
      </c>
      <c r="N10" s="37">
        <v>59974</v>
      </c>
      <c r="O10" s="181">
        <f>+M10+N10</f>
        <v>118795</v>
      </c>
      <c r="P10" s="366">
        <v>156</v>
      </c>
      <c r="Q10" s="181">
        <f>O10+P10</f>
        <v>118951</v>
      </c>
      <c r="R10" s="37">
        <v>83202</v>
      </c>
      <c r="S10" s="408">
        <v>87384</v>
      </c>
      <c r="T10" s="184">
        <f>+R10+S10</f>
        <v>170586</v>
      </c>
      <c r="U10" s="366">
        <v>0</v>
      </c>
      <c r="V10" s="181">
        <f>T10+U10</f>
        <v>170586</v>
      </c>
      <c r="W10" s="40">
        <f t="shared" si="4"/>
        <v>43.40863044446872</v>
      </c>
    </row>
    <row r="11" spans="1:23" ht="13.5" thickBot="1" x14ac:dyDescent="0.25">
      <c r="A11" s="7" t="str">
        <f t="shared" si="0"/>
        <v xml:space="preserve"> </v>
      </c>
      <c r="B11" s="108" t="s">
        <v>15</v>
      </c>
      <c r="C11" s="122">
        <v>367</v>
      </c>
      <c r="D11" s="124">
        <v>362</v>
      </c>
      <c r="E11" s="169">
        <f>SUM(C11:D11)</f>
        <v>729</v>
      </c>
      <c r="F11" s="122">
        <v>566</v>
      </c>
      <c r="G11" s="124">
        <v>565</v>
      </c>
      <c r="H11" s="169">
        <f>SUM(F11:G11)</f>
        <v>1131</v>
      </c>
      <c r="I11" s="125">
        <f t="shared" si="1"/>
        <v>55.144032921810691</v>
      </c>
      <c r="J11" s="7"/>
      <c r="L11" s="13" t="s">
        <v>15</v>
      </c>
      <c r="M11" s="39">
        <v>56538</v>
      </c>
      <c r="N11" s="37">
        <v>56092</v>
      </c>
      <c r="O11" s="181">
        <f>+M11+N11</f>
        <v>112630</v>
      </c>
      <c r="P11" s="366">
        <v>0</v>
      </c>
      <c r="Q11" s="181">
        <f>O11+P11</f>
        <v>112630</v>
      </c>
      <c r="R11" s="37">
        <v>84396</v>
      </c>
      <c r="S11" s="408">
        <v>86225</v>
      </c>
      <c r="T11" s="418">
        <f>+R11+S11</f>
        <v>170621</v>
      </c>
      <c r="U11" s="421">
        <v>0</v>
      </c>
      <c r="V11" s="181">
        <f>T11+U11</f>
        <v>170621</v>
      </c>
      <c r="W11" s="40">
        <f t="shared" si="4"/>
        <v>51.488058243807153</v>
      </c>
    </row>
    <row r="12" spans="1:23" ht="14.25" thickTop="1" thickBot="1" x14ac:dyDescent="0.25">
      <c r="A12" s="3" t="str">
        <f t="shared" si="0"/>
        <v xml:space="preserve"> </v>
      </c>
      <c r="B12" s="129" t="s">
        <v>61</v>
      </c>
      <c r="C12" s="130">
        <f t="shared" ref="C12:G12" si="5">+C9+C10+C11</f>
        <v>1117</v>
      </c>
      <c r="D12" s="132">
        <f t="shared" si="5"/>
        <v>1115</v>
      </c>
      <c r="E12" s="173">
        <f t="shared" si="5"/>
        <v>2232</v>
      </c>
      <c r="F12" s="130">
        <f t="shared" si="5"/>
        <v>1687</v>
      </c>
      <c r="G12" s="132">
        <f t="shared" si="5"/>
        <v>1687</v>
      </c>
      <c r="H12" s="173">
        <f t="shared" ref="H12" si="6">+H9+H10+H11</f>
        <v>3374</v>
      </c>
      <c r="I12" s="133">
        <f t="shared" si="1"/>
        <v>51.164874551971316</v>
      </c>
      <c r="J12" s="3"/>
      <c r="L12" s="41" t="s">
        <v>61</v>
      </c>
      <c r="M12" s="45">
        <f t="shared" ref="M12:U12" si="7">+M9+M10+M11</f>
        <v>177974</v>
      </c>
      <c r="N12" s="43">
        <f t="shared" si="7"/>
        <v>176255</v>
      </c>
      <c r="O12" s="182">
        <f t="shared" si="7"/>
        <v>354229</v>
      </c>
      <c r="P12" s="43">
        <f t="shared" si="7"/>
        <v>156</v>
      </c>
      <c r="Q12" s="182">
        <f t="shared" si="7"/>
        <v>354385</v>
      </c>
      <c r="R12" s="43">
        <f t="shared" si="7"/>
        <v>258547</v>
      </c>
      <c r="S12" s="411">
        <f t="shared" si="7"/>
        <v>261073</v>
      </c>
      <c r="T12" s="419">
        <f t="shared" si="7"/>
        <v>519620</v>
      </c>
      <c r="U12" s="413">
        <f t="shared" si="7"/>
        <v>0</v>
      </c>
      <c r="V12" s="182">
        <f t="shared" ref="V12" si="8">+V9+V10+V11</f>
        <v>519620</v>
      </c>
      <c r="W12" s="46">
        <f t="shared" si="4"/>
        <v>46.625844773339729</v>
      </c>
    </row>
    <row r="13" spans="1:23" ht="13.5" thickTop="1" x14ac:dyDescent="0.2">
      <c r="A13" s="3" t="str">
        <f t="shared" si="0"/>
        <v xml:space="preserve"> </v>
      </c>
      <c r="B13" s="108" t="s">
        <v>16</v>
      </c>
      <c r="C13" s="122">
        <v>359</v>
      </c>
      <c r="D13" s="124">
        <v>361</v>
      </c>
      <c r="E13" s="169">
        <f t="shared" ref="E13" si="9">SUM(C13:D13)</f>
        <v>720</v>
      </c>
      <c r="F13" s="122">
        <v>508</v>
      </c>
      <c r="G13" s="124">
        <v>510</v>
      </c>
      <c r="H13" s="169">
        <f t="shared" ref="H13" si="10">SUM(F13:G13)</f>
        <v>1018</v>
      </c>
      <c r="I13" s="125">
        <f t="shared" si="1"/>
        <v>41.3888888888889</v>
      </c>
      <c r="J13" s="7"/>
      <c r="L13" s="13" t="s">
        <v>16</v>
      </c>
      <c r="M13" s="39">
        <v>55048</v>
      </c>
      <c r="N13" s="37">
        <v>53739</v>
      </c>
      <c r="O13" s="181">
        <f>+M13+N13</f>
        <v>108787</v>
      </c>
      <c r="P13" s="366">
        <v>0</v>
      </c>
      <c r="Q13" s="181">
        <f>O13+P13</f>
        <v>108787</v>
      </c>
      <c r="R13" s="37">
        <v>74382</v>
      </c>
      <c r="S13" s="408">
        <v>72476</v>
      </c>
      <c r="T13" s="418">
        <f>+R13+S13</f>
        <v>146858</v>
      </c>
      <c r="U13" s="421">
        <v>0</v>
      </c>
      <c r="V13" s="181">
        <f>T13+U13</f>
        <v>146858</v>
      </c>
      <c r="W13" s="40">
        <f t="shared" si="4"/>
        <v>34.995909437708541</v>
      </c>
    </row>
    <row r="14" spans="1:23" x14ac:dyDescent="0.2">
      <c r="A14" s="3" t="str">
        <f t="shared" si="0"/>
        <v xml:space="preserve"> </v>
      </c>
      <c r="B14" s="108" t="s">
        <v>17</v>
      </c>
      <c r="C14" s="122">
        <v>351</v>
      </c>
      <c r="D14" s="124">
        <v>350</v>
      </c>
      <c r="E14" s="169">
        <f>SUM(C14:D14)</f>
        <v>701</v>
      </c>
      <c r="F14" s="122">
        <v>525</v>
      </c>
      <c r="G14" s="124">
        <v>526</v>
      </c>
      <c r="H14" s="169">
        <f>SUM(F14:G14)</f>
        <v>1051</v>
      </c>
      <c r="I14" s="125">
        <f t="shared" si="1"/>
        <v>49.928673323823112</v>
      </c>
      <c r="L14" s="13" t="s">
        <v>17</v>
      </c>
      <c r="M14" s="39">
        <v>50387</v>
      </c>
      <c r="N14" s="37">
        <v>50382</v>
      </c>
      <c r="O14" s="181">
        <f>+M14+N14</f>
        <v>100769</v>
      </c>
      <c r="P14" s="366">
        <v>0</v>
      </c>
      <c r="Q14" s="181">
        <f>O14+P14</f>
        <v>100769</v>
      </c>
      <c r="R14" s="37">
        <v>66310</v>
      </c>
      <c r="S14" s="408">
        <v>68911</v>
      </c>
      <c r="T14" s="418">
        <f>+R14+S14</f>
        <v>135221</v>
      </c>
      <c r="U14" s="421">
        <v>0</v>
      </c>
      <c r="V14" s="181">
        <f>T14+U14</f>
        <v>135221</v>
      </c>
      <c r="W14" s="40">
        <f t="shared" si="4"/>
        <v>34.189085929204424</v>
      </c>
    </row>
    <row r="15" spans="1:23" ht="13.5" thickBot="1" x14ac:dyDescent="0.25">
      <c r="A15" s="8" t="str">
        <f>IF(ISERROR(F15/G15)," ",IF(F15/G15&gt;0.5,IF(F15/G15&lt;1.5," ","NOT OK"),"NOT OK"))</f>
        <v xml:space="preserve"> </v>
      </c>
      <c r="B15" s="108" t="s">
        <v>18</v>
      </c>
      <c r="C15" s="122">
        <v>332</v>
      </c>
      <c r="D15" s="124">
        <v>332</v>
      </c>
      <c r="E15" s="169">
        <f>SUM(C15:D15)</f>
        <v>664</v>
      </c>
      <c r="F15" s="122">
        <v>507</v>
      </c>
      <c r="G15" s="124">
        <v>509</v>
      </c>
      <c r="H15" s="169">
        <f>SUM(F15:G15)</f>
        <v>1016</v>
      </c>
      <c r="I15" s="125">
        <f>IF(E15=0,0,((H15/E15)-1)*100)</f>
        <v>53.012048192771076</v>
      </c>
      <c r="J15" s="8"/>
      <c r="L15" s="13" t="s">
        <v>18</v>
      </c>
      <c r="M15" s="39">
        <v>50433</v>
      </c>
      <c r="N15" s="37">
        <v>47129</v>
      </c>
      <c r="O15" s="181">
        <f>+M15+N15</f>
        <v>97562</v>
      </c>
      <c r="P15" s="366">
        <v>0</v>
      </c>
      <c r="Q15" s="181">
        <f>O15+P15</f>
        <v>97562</v>
      </c>
      <c r="R15" s="37">
        <v>68886</v>
      </c>
      <c r="S15" s="408">
        <v>66553</v>
      </c>
      <c r="T15" s="418">
        <f>+R15+S15</f>
        <v>135439</v>
      </c>
      <c r="U15" s="421">
        <v>0</v>
      </c>
      <c r="V15" s="181">
        <f>T15+U15</f>
        <v>135439</v>
      </c>
      <c r="W15" s="40">
        <f>IF(Q15=0,0,((V15/Q15)-1)*100)</f>
        <v>38.823517353067793</v>
      </c>
    </row>
    <row r="16" spans="1:23" ht="15.75" customHeight="1" thickTop="1" thickBot="1" x14ac:dyDescent="0.25">
      <c r="A16" s="9" t="str">
        <f>IF(ISERROR(F16/G16)," ",IF(F16/G16&gt;0.5,IF(F16/G16&lt;1.5," ","NOT OK"),"NOT OK"))</f>
        <v xml:space="preserve"> </v>
      </c>
      <c r="B16" s="136" t="s">
        <v>19</v>
      </c>
      <c r="C16" s="130">
        <f t="shared" ref="C16:G16" si="11">+C13+C14+C15</f>
        <v>1042</v>
      </c>
      <c r="D16" s="138">
        <f t="shared" si="11"/>
        <v>1043</v>
      </c>
      <c r="E16" s="171">
        <f t="shared" si="11"/>
        <v>2085</v>
      </c>
      <c r="F16" s="130">
        <f t="shared" si="11"/>
        <v>1540</v>
      </c>
      <c r="G16" s="138">
        <f t="shared" si="11"/>
        <v>1545</v>
      </c>
      <c r="H16" s="171">
        <f t="shared" ref="H16" si="12">+H13+H14+H15</f>
        <v>3085</v>
      </c>
      <c r="I16" s="133">
        <f>IF(E16=0,0,((H16/E16)-1)*100)</f>
        <v>47.961630695443638</v>
      </c>
      <c r="J16" s="9"/>
      <c r="K16" s="10"/>
      <c r="L16" s="47" t="s">
        <v>19</v>
      </c>
      <c r="M16" s="48">
        <f t="shared" ref="M16:U16" si="13">+M13+M14+M15</f>
        <v>155868</v>
      </c>
      <c r="N16" s="49">
        <f t="shared" si="13"/>
        <v>151250</v>
      </c>
      <c r="O16" s="183">
        <f t="shared" si="13"/>
        <v>307118</v>
      </c>
      <c r="P16" s="49">
        <f t="shared" si="13"/>
        <v>0</v>
      </c>
      <c r="Q16" s="183">
        <f t="shared" si="13"/>
        <v>307118</v>
      </c>
      <c r="R16" s="49">
        <f t="shared" si="13"/>
        <v>209578</v>
      </c>
      <c r="S16" s="414">
        <f t="shared" si="13"/>
        <v>207940</v>
      </c>
      <c r="T16" s="420">
        <f t="shared" si="13"/>
        <v>417518</v>
      </c>
      <c r="U16" s="203">
        <f t="shared" si="13"/>
        <v>0</v>
      </c>
      <c r="V16" s="183">
        <f t="shared" ref="V16" si="14">+V13+V14+V15</f>
        <v>417518</v>
      </c>
      <c r="W16" s="50">
        <f>IF(Q16=0,0,((V16/Q16)-1)*100)</f>
        <v>35.947095253290271</v>
      </c>
    </row>
    <row r="17" spans="1:23" ht="13.5" thickTop="1" x14ac:dyDescent="0.2">
      <c r="A17" s="3" t="str">
        <f>IF(ISERROR(F17/G17)," ",IF(F17/G17&gt;0.5,IF(F17/G17&lt;1.5," ","NOT OK"),"NOT OK"))</f>
        <v xml:space="preserve"> </v>
      </c>
      <c r="B17" s="108" t="s">
        <v>20</v>
      </c>
      <c r="C17" s="122">
        <v>398</v>
      </c>
      <c r="D17" s="124">
        <v>398</v>
      </c>
      <c r="E17" s="172">
        <f>SUM(C17:D17)</f>
        <v>796</v>
      </c>
      <c r="F17" s="122">
        <v>554</v>
      </c>
      <c r="G17" s="124">
        <v>554</v>
      </c>
      <c r="H17" s="172">
        <f>SUM(F17:G17)</f>
        <v>1108</v>
      </c>
      <c r="I17" s="125">
        <f>IF(E17=0,0,((H17/E17)-1)*100)</f>
        <v>39.19597989949748</v>
      </c>
      <c r="J17" s="3"/>
      <c r="L17" s="13" t="s">
        <v>21</v>
      </c>
      <c r="M17" s="39">
        <v>59742</v>
      </c>
      <c r="N17" s="37">
        <v>55146</v>
      </c>
      <c r="O17" s="181">
        <f>+M17+N17</f>
        <v>114888</v>
      </c>
      <c r="P17" s="366">
        <v>0</v>
      </c>
      <c r="Q17" s="181">
        <f>O17+P17</f>
        <v>114888</v>
      </c>
      <c r="R17" s="37">
        <v>80160</v>
      </c>
      <c r="S17" s="408">
        <v>75535</v>
      </c>
      <c r="T17" s="418">
        <f>+R17+S17</f>
        <v>155695</v>
      </c>
      <c r="U17" s="421">
        <v>0</v>
      </c>
      <c r="V17" s="181">
        <f>T17+U17</f>
        <v>155695</v>
      </c>
      <c r="W17" s="40">
        <f>IF(Q17=0,0,((V17/Q17)-1)*100)</f>
        <v>35.518940185223883</v>
      </c>
    </row>
    <row r="18" spans="1:23" x14ac:dyDescent="0.2">
      <c r="A18" s="3" t="str">
        <f t="shared" ref="A18" si="15">IF(ISERROR(F18/G18)," ",IF(F18/G18&gt;0.5,IF(F18/G18&lt;1.5," ","NOT OK"),"NOT OK"))</f>
        <v xml:space="preserve"> </v>
      </c>
      <c r="B18" s="108" t="s">
        <v>22</v>
      </c>
      <c r="C18" s="122">
        <v>407</v>
      </c>
      <c r="D18" s="124">
        <v>408</v>
      </c>
      <c r="E18" s="163">
        <f t="shared" ref="E18" si="16">SUM(C18:D18)</f>
        <v>815</v>
      </c>
      <c r="F18" s="122">
        <v>572</v>
      </c>
      <c r="G18" s="124">
        <v>571</v>
      </c>
      <c r="H18" s="163">
        <f t="shared" ref="H18" si="17">SUM(F18:G18)</f>
        <v>1143</v>
      </c>
      <c r="I18" s="125">
        <f t="shared" ref="I18" si="18">IF(E18=0,0,((H18/E18)-1)*100)</f>
        <v>40.245398773006123</v>
      </c>
      <c r="J18" s="3"/>
      <c r="L18" s="13" t="s">
        <v>22</v>
      </c>
      <c r="M18" s="39">
        <v>59727</v>
      </c>
      <c r="N18" s="37">
        <v>59637</v>
      </c>
      <c r="O18" s="181">
        <f t="shared" ref="O18" si="19">+M18+N18</f>
        <v>119364</v>
      </c>
      <c r="P18" s="366">
        <v>0</v>
      </c>
      <c r="Q18" s="181">
        <f>O18+P18</f>
        <v>119364</v>
      </c>
      <c r="R18" s="37">
        <v>82475</v>
      </c>
      <c r="S18" s="408">
        <v>84301</v>
      </c>
      <c r="T18" s="418">
        <f t="shared" ref="T18" si="20">+R18+S18</f>
        <v>166776</v>
      </c>
      <c r="U18" s="421">
        <v>0</v>
      </c>
      <c r="V18" s="181">
        <f>T18+U18</f>
        <v>166776</v>
      </c>
      <c r="W18" s="40">
        <f t="shared" ref="W18" si="21">IF(Q18=0,0,((V18/Q18)-1)*100)</f>
        <v>39.720518749371678</v>
      </c>
    </row>
    <row r="19" spans="1:23" ht="13.5" thickBot="1" x14ac:dyDescent="0.25">
      <c r="A19" s="3" t="str">
        <f>IF(ISERROR(F19/G19)," ",IF(F19/G19&gt;0.5,IF(F19/G19&lt;1.5," ","NOT OK"),"NOT OK"))</f>
        <v xml:space="preserve"> </v>
      </c>
      <c r="B19" s="108" t="s">
        <v>23</v>
      </c>
      <c r="C19" s="122">
        <v>358</v>
      </c>
      <c r="D19" s="139">
        <v>358</v>
      </c>
      <c r="E19" s="167">
        <f>SUM(C19:D19)</f>
        <v>716</v>
      </c>
      <c r="F19" s="122">
        <v>506</v>
      </c>
      <c r="G19" s="139">
        <v>507</v>
      </c>
      <c r="H19" s="167">
        <f>SUM(F19:G19)</f>
        <v>1013</v>
      </c>
      <c r="I19" s="140">
        <f>IF(E19=0,0,((H19/E19)-1)*100)</f>
        <v>41.480446927374295</v>
      </c>
      <c r="J19" s="3"/>
      <c r="L19" s="13" t="s">
        <v>23</v>
      </c>
      <c r="M19" s="39">
        <v>46866</v>
      </c>
      <c r="N19" s="37">
        <v>44569</v>
      </c>
      <c r="O19" s="181">
        <f>+M19+N19</f>
        <v>91435</v>
      </c>
      <c r="P19" s="366">
        <v>0</v>
      </c>
      <c r="Q19" s="181">
        <f>O19+P19</f>
        <v>91435</v>
      </c>
      <c r="R19" s="37">
        <v>66599</v>
      </c>
      <c r="S19" s="408">
        <v>64833</v>
      </c>
      <c r="T19" s="418">
        <f>+R19+S19</f>
        <v>131432</v>
      </c>
      <c r="U19" s="421">
        <v>0</v>
      </c>
      <c r="V19" s="181">
        <f>T19+U19</f>
        <v>131432</v>
      </c>
      <c r="W19" s="40">
        <f>IF(Q19=0,0,((V19/Q19)-1)*100)</f>
        <v>43.743643025099786</v>
      </c>
    </row>
    <row r="20" spans="1:23" ht="14.25" customHeight="1" thickTop="1" thickBot="1" x14ac:dyDescent="0.25">
      <c r="A20" s="3" t="str">
        <f t="shared" ref="A20:A63" si="22">IF(ISERROR(F20/G20)," ",IF(F20/G20&gt;0.5,IF(F20/G20&lt;1.5," ","NOT OK"),"NOT OK"))</f>
        <v xml:space="preserve"> </v>
      </c>
      <c r="B20" s="129" t="s">
        <v>24</v>
      </c>
      <c r="C20" s="130">
        <f t="shared" ref="C20:E20" si="23">+C17+C18+C19</f>
        <v>1163</v>
      </c>
      <c r="D20" s="132">
        <f t="shared" si="23"/>
        <v>1164</v>
      </c>
      <c r="E20" s="153">
        <f t="shared" si="23"/>
        <v>2327</v>
      </c>
      <c r="F20" s="130">
        <f t="shared" ref="F20:H20" si="24">+F17+F18+F19</f>
        <v>1632</v>
      </c>
      <c r="G20" s="132">
        <f t="shared" si="24"/>
        <v>1632</v>
      </c>
      <c r="H20" s="173">
        <f t="shared" si="24"/>
        <v>3264</v>
      </c>
      <c r="I20" s="133">
        <f t="shared" ref="I20" si="25">IF(E20=0,0,((H20/E20)-1)*100)</f>
        <v>40.26643747314138</v>
      </c>
      <c r="J20" s="3"/>
      <c r="L20" s="41" t="s">
        <v>24</v>
      </c>
      <c r="M20" s="45">
        <f t="shared" ref="M20:Q20" si="26">+M17+M18+M19</f>
        <v>166335</v>
      </c>
      <c r="N20" s="43">
        <f t="shared" si="26"/>
        <v>159352</v>
      </c>
      <c r="O20" s="182">
        <f t="shared" si="26"/>
        <v>325687</v>
      </c>
      <c r="P20" s="43">
        <f t="shared" si="26"/>
        <v>0</v>
      </c>
      <c r="Q20" s="182">
        <f t="shared" si="26"/>
        <v>325687</v>
      </c>
      <c r="R20" s="45">
        <f t="shared" ref="R20:V20" si="27">+R17+R18+R19</f>
        <v>229234</v>
      </c>
      <c r="S20" s="43">
        <f t="shared" si="27"/>
        <v>224669</v>
      </c>
      <c r="T20" s="182">
        <f t="shared" si="27"/>
        <v>453903</v>
      </c>
      <c r="U20" s="43">
        <f t="shared" si="27"/>
        <v>0</v>
      </c>
      <c r="V20" s="182">
        <f t="shared" si="27"/>
        <v>453903</v>
      </c>
      <c r="W20" s="46">
        <f t="shared" ref="W20" si="28">IF(Q20=0,0,((V20/Q20)-1)*100)</f>
        <v>39.367859325057488</v>
      </c>
    </row>
    <row r="21" spans="1:23" ht="14.25" customHeight="1" thickTop="1" x14ac:dyDescent="0.2">
      <c r="A21" s="3" t="str">
        <f t="shared" ref="A21:A25" si="29">IF(ISERROR(F21/G21)," ",IF(F21/G21&gt;0.5,IF(F21/G21&lt;1.5," ","NOT OK"),"NOT OK"))</f>
        <v xml:space="preserve"> </v>
      </c>
      <c r="B21" s="108" t="s">
        <v>10</v>
      </c>
      <c r="C21" s="122">
        <v>430</v>
      </c>
      <c r="D21" s="124">
        <v>431</v>
      </c>
      <c r="E21" s="169">
        <f>SUM(C21:D21)</f>
        <v>861</v>
      </c>
      <c r="F21" s="122">
        <v>564</v>
      </c>
      <c r="G21" s="124">
        <v>564</v>
      </c>
      <c r="H21" s="169">
        <f>SUM(F21:G21)</f>
        <v>1128</v>
      </c>
      <c r="I21" s="125">
        <f t="shared" ref="I21:I25" si="30">IF(E21=0,0,((H21/E21)-1)*100)</f>
        <v>31.010452961672463</v>
      </c>
      <c r="J21" s="3"/>
      <c r="L21" s="13" t="s">
        <v>10</v>
      </c>
      <c r="M21" s="39">
        <v>52948</v>
      </c>
      <c r="N21" s="37">
        <v>55020</v>
      </c>
      <c r="O21" s="181">
        <f>SUM(M21:N21)</f>
        <v>107968</v>
      </c>
      <c r="P21" s="366">
        <v>0</v>
      </c>
      <c r="Q21" s="181">
        <f>O21+P21</f>
        <v>107968</v>
      </c>
      <c r="R21" s="39">
        <v>75639</v>
      </c>
      <c r="S21" s="37">
        <v>77552</v>
      </c>
      <c r="T21" s="181">
        <f>SUM(R21:S21)</f>
        <v>153191</v>
      </c>
      <c r="U21" s="366">
        <v>0</v>
      </c>
      <c r="V21" s="181">
        <f>T21+U21</f>
        <v>153191</v>
      </c>
      <c r="W21" s="40">
        <f t="shared" ref="W21:W25" si="31">IF(Q21=0,0,((V21/Q21)-1)*100)</f>
        <v>41.885558684054523</v>
      </c>
    </row>
    <row r="22" spans="1:23" ht="14.25" customHeight="1" x14ac:dyDescent="0.2">
      <c r="A22" s="3" t="str">
        <f>IF(ISERROR(F22/G22)," ",IF(F22/G22&gt;0.5,IF(F22/G22&lt;1.5," ","NOT OK"),"NOT OK"))</f>
        <v xml:space="preserve"> </v>
      </c>
      <c r="B22" s="108" t="s">
        <v>11</v>
      </c>
      <c r="C22" s="122">
        <v>459</v>
      </c>
      <c r="D22" s="124">
        <v>460</v>
      </c>
      <c r="E22" s="169">
        <f>SUM(C22:D22)</f>
        <v>919</v>
      </c>
      <c r="F22" s="122">
        <v>614</v>
      </c>
      <c r="G22" s="124">
        <v>614</v>
      </c>
      <c r="H22" s="169">
        <f>SUM(F22:G22)</f>
        <v>1228</v>
      </c>
      <c r="I22" s="125">
        <f>IF(E22=0,0,((H22/E22)-1)*100)</f>
        <v>33.623503808487484</v>
      </c>
      <c r="J22" s="3"/>
      <c r="K22" s="6"/>
      <c r="L22" s="13" t="s">
        <v>11</v>
      </c>
      <c r="M22" s="39">
        <v>65882</v>
      </c>
      <c r="N22" s="37">
        <v>61238</v>
      </c>
      <c r="O22" s="181">
        <f>SUM(M22:N22)</f>
        <v>127120</v>
      </c>
      <c r="P22" s="366">
        <v>0</v>
      </c>
      <c r="Q22" s="181">
        <f>O22+P22</f>
        <v>127120</v>
      </c>
      <c r="R22" s="39">
        <v>88050</v>
      </c>
      <c r="S22" s="37">
        <v>84163</v>
      </c>
      <c r="T22" s="181">
        <f>SUM(R22:S22)</f>
        <v>172213</v>
      </c>
      <c r="U22" s="366">
        <v>0</v>
      </c>
      <c r="V22" s="181">
        <f>T22+U22</f>
        <v>172213</v>
      </c>
      <c r="W22" s="40">
        <f>IF(Q22=0,0,((V22/Q22)-1)*100)</f>
        <v>35.472781623662677</v>
      </c>
    </row>
    <row r="23" spans="1:23" ht="14.25" customHeight="1" thickBot="1" x14ac:dyDescent="0.25">
      <c r="A23" s="3" t="str">
        <f>IF(ISERROR(F23/G23)," ",IF(F23/G23&gt;0.5,IF(F23/G23&lt;1.5," ","NOT OK"),"NOT OK"))</f>
        <v xml:space="preserve"> </v>
      </c>
      <c r="B23" s="113" t="s">
        <v>12</v>
      </c>
      <c r="C23" s="126">
        <v>540</v>
      </c>
      <c r="D23" s="128">
        <v>538</v>
      </c>
      <c r="E23" s="169">
        <f>SUM(C23:D23)</f>
        <v>1078</v>
      </c>
      <c r="F23" s="126">
        <v>634</v>
      </c>
      <c r="G23" s="128">
        <v>633</v>
      </c>
      <c r="H23" s="169">
        <f>SUM(F23:G23)</f>
        <v>1267</v>
      </c>
      <c r="I23" s="125">
        <f>IF(E23=0,0,((H23/E23)-1)*100)</f>
        <v>17.532467532467532</v>
      </c>
      <c r="J23" s="3"/>
      <c r="K23" s="6"/>
      <c r="L23" s="22" t="s">
        <v>12</v>
      </c>
      <c r="M23" s="39">
        <v>84786</v>
      </c>
      <c r="N23" s="37">
        <v>81231</v>
      </c>
      <c r="O23" s="181">
        <f t="shared" ref="O23" si="32">SUM(M23:N23)</f>
        <v>166017</v>
      </c>
      <c r="P23" s="367">
        <v>0</v>
      </c>
      <c r="Q23" s="292">
        <f t="shared" ref="Q23" si="33">O23+P23</f>
        <v>166017</v>
      </c>
      <c r="R23" s="39">
        <v>91894</v>
      </c>
      <c r="S23" s="37">
        <v>89416</v>
      </c>
      <c r="T23" s="181">
        <f t="shared" ref="T23" si="34">SUM(R23:S23)</f>
        <v>181310</v>
      </c>
      <c r="U23" s="367">
        <v>0</v>
      </c>
      <c r="V23" s="292">
        <f t="shared" ref="V23" si="35">T23+U23</f>
        <v>181310</v>
      </c>
      <c r="W23" s="40">
        <f>IF(Q23=0,0,((V23/Q23)-1)*100)</f>
        <v>9.2117072348012474</v>
      </c>
    </row>
    <row r="24" spans="1:23" ht="14.25" customHeight="1" thickTop="1" thickBot="1" x14ac:dyDescent="0.25">
      <c r="A24" s="3" t="str">
        <f t="shared" ref="A24" si="36">IF(ISERROR(F24/G24)," ",IF(F24/G24&gt;0.5,IF(F24/G24&lt;1.5," ","NOT OK"),"NOT OK"))</f>
        <v xml:space="preserve"> </v>
      </c>
      <c r="B24" s="129" t="s">
        <v>38</v>
      </c>
      <c r="C24" s="130">
        <f t="shared" ref="C24:H24" si="37">+C21+C22+C23</f>
        <v>1429</v>
      </c>
      <c r="D24" s="132">
        <f t="shared" si="37"/>
        <v>1429</v>
      </c>
      <c r="E24" s="173">
        <f t="shared" si="37"/>
        <v>2858</v>
      </c>
      <c r="F24" s="130">
        <f t="shared" si="37"/>
        <v>1812</v>
      </c>
      <c r="G24" s="132">
        <f t="shared" si="37"/>
        <v>1811</v>
      </c>
      <c r="H24" s="173">
        <f t="shared" si="37"/>
        <v>3623</v>
      </c>
      <c r="I24" s="133">
        <f t="shared" ref="I24" si="38">IF(E24=0,0,((H24/E24)-1)*100)</f>
        <v>26.766969909027296</v>
      </c>
      <c r="J24" s="3"/>
      <c r="L24" s="41" t="s">
        <v>38</v>
      </c>
      <c r="M24" s="45">
        <f t="shared" ref="M24:V24" si="39">+M21+M22+M23</f>
        <v>203616</v>
      </c>
      <c r="N24" s="43">
        <f t="shared" si="39"/>
        <v>197489</v>
      </c>
      <c r="O24" s="182">
        <f t="shared" si="39"/>
        <v>401105</v>
      </c>
      <c r="P24" s="43">
        <f t="shared" si="39"/>
        <v>0</v>
      </c>
      <c r="Q24" s="182">
        <f t="shared" si="39"/>
        <v>401105</v>
      </c>
      <c r="R24" s="45">
        <f t="shared" si="39"/>
        <v>255583</v>
      </c>
      <c r="S24" s="43">
        <f t="shared" si="39"/>
        <v>251131</v>
      </c>
      <c r="T24" s="182">
        <f t="shared" si="39"/>
        <v>506714</v>
      </c>
      <c r="U24" s="43">
        <f t="shared" si="39"/>
        <v>0</v>
      </c>
      <c r="V24" s="182">
        <f t="shared" si="39"/>
        <v>506714</v>
      </c>
      <c r="W24" s="46">
        <f t="shared" ref="W24" si="40">IF(Q24=0,0,((V24/Q24)-1)*100)</f>
        <v>26.329514715598169</v>
      </c>
    </row>
    <row r="25" spans="1:23" ht="14.25" customHeight="1" thickTop="1" thickBot="1" x14ac:dyDescent="0.25">
      <c r="A25" s="6" t="str">
        <f t="shared" si="29"/>
        <v xml:space="preserve"> </v>
      </c>
      <c r="B25" s="129" t="s">
        <v>63</v>
      </c>
      <c r="C25" s="130">
        <f t="shared" ref="C25:H25" si="41">+C12+C16+C20+C24</f>
        <v>4751</v>
      </c>
      <c r="D25" s="132">
        <f t="shared" si="41"/>
        <v>4751</v>
      </c>
      <c r="E25" s="170">
        <f t="shared" si="41"/>
        <v>9502</v>
      </c>
      <c r="F25" s="130">
        <f t="shared" si="41"/>
        <v>6671</v>
      </c>
      <c r="G25" s="132">
        <f t="shared" si="41"/>
        <v>6675</v>
      </c>
      <c r="H25" s="170">
        <f t="shared" si="41"/>
        <v>13346</v>
      </c>
      <c r="I25" s="134">
        <f t="shared" si="30"/>
        <v>40.454641128183532</v>
      </c>
      <c r="J25" s="7"/>
      <c r="L25" s="41" t="s">
        <v>63</v>
      </c>
      <c r="M25" s="45">
        <f t="shared" ref="M25:V25" si="42">+M12+M16+M20+M24</f>
        <v>703793</v>
      </c>
      <c r="N25" s="43">
        <f t="shared" si="42"/>
        <v>684346</v>
      </c>
      <c r="O25" s="182">
        <f t="shared" si="42"/>
        <v>1388139</v>
      </c>
      <c r="P25" s="44">
        <f t="shared" si="42"/>
        <v>156</v>
      </c>
      <c r="Q25" s="185">
        <f t="shared" si="42"/>
        <v>1388295</v>
      </c>
      <c r="R25" s="45">
        <f t="shared" si="42"/>
        <v>952942</v>
      </c>
      <c r="S25" s="43">
        <f t="shared" si="42"/>
        <v>944813</v>
      </c>
      <c r="T25" s="182">
        <f t="shared" si="42"/>
        <v>1897755</v>
      </c>
      <c r="U25" s="44">
        <f t="shared" si="42"/>
        <v>0</v>
      </c>
      <c r="V25" s="185">
        <f t="shared" si="42"/>
        <v>1897755</v>
      </c>
      <c r="W25" s="46">
        <f t="shared" si="31"/>
        <v>36.696811556621611</v>
      </c>
    </row>
    <row r="26" spans="1:23" ht="14.25" thickTop="1" thickBot="1" x14ac:dyDescent="0.25">
      <c r="B26" s="141" t="s">
        <v>60</v>
      </c>
      <c r="C26" s="104"/>
      <c r="D26" s="104"/>
      <c r="E26" s="104"/>
      <c r="F26" s="104"/>
      <c r="G26" s="104"/>
      <c r="H26" s="104"/>
      <c r="I26" s="105"/>
      <c r="J26" s="3"/>
      <c r="L26" s="53" t="s">
        <v>60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/>
    </row>
    <row r="27" spans="1:23" ht="13.5" thickTop="1" x14ac:dyDescent="0.2">
      <c r="B27" s="638" t="s">
        <v>25</v>
      </c>
      <c r="C27" s="639"/>
      <c r="D27" s="639"/>
      <c r="E27" s="639"/>
      <c r="F27" s="639"/>
      <c r="G27" s="639"/>
      <c r="H27" s="639"/>
      <c r="I27" s="640"/>
      <c r="J27" s="3"/>
      <c r="L27" s="641" t="s">
        <v>26</v>
      </c>
      <c r="M27" s="642"/>
      <c r="N27" s="642"/>
      <c r="O27" s="642"/>
      <c r="P27" s="642"/>
      <c r="Q27" s="642"/>
      <c r="R27" s="642"/>
      <c r="S27" s="642"/>
      <c r="T27" s="642"/>
      <c r="U27" s="642"/>
      <c r="V27" s="642"/>
      <c r="W27" s="643"/>
    </row>
    <row r="28" spans="1:23" ht="13.5" thickBot="1" x14ac:dyDescent="0.25">
      <c r="B28" s="644" t="s">
        <v>47</v>
      </c>
      <c r="C28" s="645"/>
      <c r="D28" s="645"/>
      <c r="E28" s="645"/>
      <c r="F28" s="645"/>
      <c r="G28" s="645"/>
      <c r="H28" s="645"/>
      <c r="I28" s="646"/>
      <c r="J28" s="3"/>
      <c r="L28" s="647" t="s">
        <v>49</v>
      </c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9"/>
    </row>
    <row r="29" spans="1:23" ht="14.25" thickTop="1" thickBot="1" x14ac:dyDescent="0.25">
      <c r="B29" s="103"/>
      <c r="C29" s="104"/>
      <c r="D29" s="104"/>
      <c r="E29" s="104"/>
      <c r="F29" s="104"/>
      <c r="G29" s="104"/>
      <c r="H29" s="104"/>
      <c r="I29" s="105"/>
      <c r="J29" s="3"/>
      <c r="L29" s="15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</row>
    <row r="30" spans="1:23" ht="14.25" thickTop="1" thickBot="1" x14ac:dyDescent="0.25">
      <c r="B30" s="106"/>
      <c r="C30" s="650" t="s">
        <v>64</v>
      </c>
      <c r="D30" s="651"/>
      <c r="E30" s="652"/>
      <c r="F30" s="650" t="s">
        <v>65</v>
      </c>
      <c r="G30" s="651"/>
      <c r="H30" s="652"/>
      <c r="I30" s="107" t="s">
        <v>2</v>
      </c>
      <c r="J30" s="3"/>
      <c r="L30" s="11"/>
      <c r="M30" s="653" t="s">
        <v>64</v>
      </c>
      <c r="N30" s="654"/>
      <c r="O30" s="654"/>
      <c r="P30" s="654"/>
      <c r="Q30" s="655"/>
      <c r="R30" s="653" t="s">
        <v>65</v>
      </c>
      <c r="S30" s="654"/>
      <c r="T30" s="654"/>
      <c r="U30" s="654"/>
      <c r="V30" s="655"/>
      <c r="W30" s="12" t="s">
        <v>2</v>
      </c>
    </row>
    <row r="31" spans="1:23" ht="13.5" thickTop="1" x14ac:dyDescent="0.2">
      <c r="B31" s="108" t="s">
        <v>3</v>
      </c>
      <c r="C31" s="109"/>
      <c r="D31" s="110"/>
      <c r="E31" s="111"/>
      <c r="F31" s="109"/>
      <c r="G31" s="110"/>
      <c r="H31" s="111"/>
      <c r="I31" s="112" t="s">
        <v>4</v>
      </c>
      <c r="J31" s="3"/>
      <c r="L31" s="13" t="s">
        <v>3</v>
      </c>
      <c r="M31" s="19"/>
      <c r="N31" s="15"/>
      <c r="O31" s="16"/>
      <c r="P31" s="17"/>
      <c r="Q31" s="20"/>
      <c r="R31" s="19"/>
      <c r="S31" s="15"/>
      <c r="T31" s="16"/>
      <c r="U31" s="17"/>
      <c r="V31" s="20"/>
      <c r="W31" s="21" t="s">
        <v>4</v>
      </c>
    </row>
    <row r="32" spans="1:23" ht="13.5" thickBot="1" x14ac:dyDescent="0.25">
      <c r="B32" s="113"/>
      <c r="C32" s="114" t="s">
        <v>5</v>
      </c>
      <c r="D32" s="115" t="s">
        <v>6</v>
      </c>
      <c r="E32" s="404" t="s">
        <v>7</v>
      </c>
      <c r="F32" s="114" t="s">
        <v>5</v>
      </c>
      <c r="G32" s="115" t="s">
        <v>6</v>
      </c>
      <c r="H32" s="116" t="s">
        <v>7</v>
      </c>
      <c r="I32" s="117"/>
      <c r="J32" s="3"/>
      <c r="L32" s="22"/>
      <c r="M32" s="27" t="s">
        <v>8</v>
      </c>
      <c r="N32" s="24" t="s">
        <v>9</v>
      </c>
      <c r="O32" s="25" t="s">
        <v>31</v>
      </c>
      <c r="P32" s="26" t="s">
        <v>32</v>
      </c>
      <c r="Q32" s="25" t="s">
        <v>7</v>
      </c>
      <c r="R32" s="27" t="s">
        <v>8</v>
      </c>
      <c r="S32" s="24" t="s">
        <v>9</v>
      </c>
      <c r="T32" s="25" t="s">
        <v>31</v>
      </c>
      <c r="U32" s="26" t="s">
        <v>32</v>
      </c>
      <c r="V32" s="25" t="s">
        <v>7</v>
      </c>
      <c r="W32" s="28"/>
    </row>
    <row r="33" spans="1:23" ht="5.25" customHeight="1" thickTop="1" x14ac:dyDescent="0.2">
      <c r="B33" s="108"/>
      <c r="C33" s="118"/>
      <c r="D33" s="119"/>
      <c r="E33" s="120"/>
      <c r="F33" s="118"/>
      <c r="G33" s="119"/>
      <c r="H33" s="120"/>
      <c r="I33" s="121"/>
      <c r="J33" s="3"/>
      <c r="L33" s="13"/>
      <c r="M33" s="33"/>
      <c r="N33" s="30"/>
      <c r="O33" s="31"/>
      <c r="P33" s="368"/>
      <c r="Q33" s="34"/>
      <c r="R33" s="33"/>
      <c r="S33" s="30"/>
      <c r="T33" s="31"/>
      <c r="U33" s="368"/>
      <c r="V33" s="34"/>
      <c r="W33" s="35"/>
    </row>
    <row r="34" spans="1:23" x14ac:dyDescent="0.2">
      <c r="A34" s="3" t="str">
        <f t="shared" ref="A34:A39" si="43">IF(ISERROR(F34/G34)," ",IF(F34/G34&gt;0.5,IF(F34/G34&lt;1.5," ","NOT OK"),"NOT OK"))</f>
        <v xml:space="preserve"> </v>
      </c>
      <c r="B34" s="108" t="s">
        <v>13</v>
      </c>
      <c r="C34" s="122">
        <v>1744</v>
      </c>
      <c r="D34" s="124">
        <v>1744</v>
      </c>
      <c r="E34" s="169">
        <f t="shared" ref="E34" si="44">SUM(C34:D34)</f>
        <v>3488</v>
      </c>
      <c r="F34" s="122">
        <v>1892</v>
      </c>
      <c r="G34" s="124">
        <v>1892</v>
      </c>
      <c r="H34" s="169">
        <f t="shared" ref="H34" si="45">SUM(F34:G34)</f>
        <v>3784</v>
      </c>
      <c r="I34" s="125">
        <f t="shared" ref="I34:I39" si="46">IF(E34=0,0,((H34/E34)-1)*100)</f>
        <v>8.4862385321101019</v>
      </c>
      <c r="L34" s="13" t="s">
        <v>13</v>
      </c>
      <c r="M34" s="39">
        <v>284208</v>
      </c>
      <c r="N34" s="37">
        <v>296241</v>
      </c>
      <c r="O34" s="181">
        <f t="shared" ref="O34" si="47">+M34+N34</f>
        <v>580449</v>
      </c>
      <c r="P34" s="367">
        <v>0</v>
      </c>
      <c r="Q34" s="184">
        <f>O34+P34</f>
        <v>580449</v>
      </c>
      <c r="R34" s="39">
        <v>294634</v>
      </c>
      <c r="S34" s="37">
        <v>305377</v>
      </c>
      <c r="T34" s="181">
        <f t="shared" ref="T34" si="48">+R34+S34</f>
        <v>600011</v>
      </c>
      <c r="U34" s="367">
        <v>164</v>
      </c>
      <c r="V34" s="184">
        <f>T34+U34</f>
        <v>600175</v>
      </c>
      <c r="W34" s="40">
        <f t="shared" ref="W34:W39" si="49">IF(Q34=0,0,((V34/Q34)-1)*100)</f>
        <v>3.3984036495884995</v>
      </c>
    </row>
    <row r="35" spans="1:23" x14ac:dyDescent="0.2">
      <c r="A35" s="3" t="str">
        <f t="shared" si="43"/>
        <v xml:space="preserve"> </v>
      </c>
      <c r="B35" s="108" t="s">
        <v>14</v>
      </c>
      <c r="C35" s="122">
        <v>1560</v>
      </c>
      <c r="D35" s="124">
        <v>1559</v>
      </c>
      <c r="E35" s="169">
        <f>SUM(C35:D35)</f>
        <v>3119</v>
      </c>
      <c r="F35" s="122">
        <v>1640</v>
      </c>
      <c r="G35" s="124">
        <v>1641</v>
      </c>
      <c r="H35" s="169">
        <f>SUM(F35:G35)</f>
        <v>3281</v>
      </c>
      <c r="I35" s="125">
        <f t="shared" si="46"/>
        <v>5.1939724270599452</v>
      </c>
      <c r="J35" s="3"/>
      <c r="L35" s="13" t="s">
        <v>14</v>
      </c>
      <c r="M35" s="39">
        <v>241771</v>
      </c>
      <c r="N35" s="37">
        <v>252748</v>
      </c>
      <c r="O35" s="181">
        <f>+M35+N35</f>
        <v>494519</v>
      </c>
      <c r="P35" s="367">
        <v>0</v>
      </c>
      <c r="Q35" s="184">
        <f>O35+P35</f>
        <v>494519</v>
      </c>
      <c r="R35" s="39">
        <v>254198</v>
      </c>
      <c r="S35" s="37">
        <v>268228</v>
      </c>
      <c r="T35" s="181">
        <f>+R35+S35</f>
        <v>522426</v>
      </c>
      <c r="U35" s="367">
        <v>0</v>
      </c>
      <c r="V35" s="184">
        <f>T35+U35</f>
        <v>522426</v>
      </c>
      <c r="W35" s="40">
        <f t="shared" si="49"/>
        <v>5.6432614318155716</v>
      </c>
    </row>
    <row r="36" spans="1:23" ht="13.5" thickBot="1" x14ac:dyDescent="0.25">
      <c r="A36" s="3" t="str">
        <f t="shared" si="43"/>
        <v xml:space="preserve"> </v>
      </c>
      <c r="B36" s="108" t="s">
        <v>15</v>
      </c>
      <c r="C36" s="122">
        <v>1734</v>
      </c>
      <c r="D36" s="124">
        <v>1732</v>
      </c>
      <c r="E36" s="169">
        <f>SUM(C36:D36)</f>
        <v>3466</v>
      </c>
      <c r="F36" s="122">
        <v>1807</v>
      </c>
      <c r="G36" s="124">
        <v>1808</v>
      </c>
      <c r="H36" s="169">
        <f>SUM(F36:G36)</f>
        <v>3615</v>
      </c>
      <c r="I36" s="140">
        <f t="shared" si="46"/>
        <v>4.2989036353144883</v>
      </c>
      <c r="J36" s="3"/>
      <c r="L36" s="13" t="s">
        <v>15</v>
      </c>
      <c r="M36" s="39">
        <v>247770</v>
      </c>
      <c r="N36" s="37">
        <v>263188</v>
      </c>
      <c r="O36" s="181">
        <f>+M36+N36</f>
        <v>510958</v>
      </c>
      <c r="P36" s="367">
        <v>237</v>
      </c>
      <c r="Q36" s="184">
        <f>O36+P36</f>
        <v>511195</v>
      </c>
      <c r="R36" s="39">
        <v>256076</v>
      </c>
      <c r="S36" s="37">
        <v>271074</v>
      </c>
      <c r="T36" s="181">
        <f>+R36+S36</f>
        <v>527150</v>
      </c>
      <c r="U36" s="367">
        <v>146</v>
      </c>
      <c r="V36" s="184">
        <f>T36+U36</f>
        <v>527296</v>
      </c>
      <c r="W36" s="40">
        <f t="shared" si="49"/>
        <v>3.1496786940404364</v>
      </c>
    </row>
    <row r="37" spans="1:23" ht="14.25" thickTop="1" thickBot="1" x14ac:dyDescent="0.25">
      <c r="A37" s="3" t="str">
        <f t="shared" si="43"/>
        <v xml:space="preserve"> </v>
      </c>
      <c r="B37" s="129" t="s">
        <v>61</v>
      </c>
      <c r="C37" s="130">
        <f t="shared" ref="C37:G37" si="50">+C34+C35+C36</f>
        <v>5038</v>
      </c>
      <c r="D37" s="132">
        <f t="shared" si="50"/>
        <v>5035</v>
      </c>
      <c r="E37" s="173">
        <f t="shared" si="50"/>
        <v>10073</v>
      </c>
      <c r="F37" s="130">
        <f t="shared" si="50"/>
        <v>5339</v>
      </c>
      <c r="G37" s="132">
        <f t="shared" si="50"/>
        <v>5341</v>
      </c>
      <c r="H37" s="173">
        <f t="shared" ref="H37" si="51">+H34+H35+H36</f>
        <v>10680</v>
      </c>
      <c r="I37" s="133">
        <f t="shared" si="46"/>
        <v>6.0260101260796173</v>
      </c>
      <c r="J37" s="3"/>
      <c r="L37" s="41" t="s">
        <v>61</v>
      </c>
      <c r="M37" s="45">
        <f t="shared" ref="M37:U37" si="52">+M34+M35+M36</f>
        <v>773749</v>
      </c>
      <c r="N37" s="43">
        <f t="shared" si="52"/>
        <v>812177</v>
      </c>
      <c r="O37" s="182">
        <f t="shared" si="52"/>
        <v>1585926</v>
      </c>
      <c r="P37" s="43">
        <f t="shared" si="52"/>
        <v>237</v>
      </c>
      <c r="Q37" s="182">
        <f t="shared" si="52"/>
        <v>1586163</v>
      </c>
      <c r="R37" s="43">
        <f t="shared" si="52"/>
        <v>804908</v>
      </c>
      <c r="S37" s="411">
        <f t="shared" si="52"/>
        <v>844679</v>
      </c>
      <c r="T37" s="419">
        <f t="shared" si="52"/>
        <v>1649587</v>
      </c>
      <c r="U37" s="413">
        <f t="shared" si="52"/>
        <v>310</v>
      </c>
      <c r="V37" s="182">
        <f t="shared" ref="V37" si="53">+V34+V35+V36</f>
        <v>1649897</v>
      </c>
      <c r="W37" s="46">
        <f t="shared" si="49"/>
        <v>4.0181242406990947</v>
      </c>
    </row>
    <row r="38" spans="1:23" ht="13.5" thickTop="1" x14ac:dyDescent="0.2">
      <c r="A38" s="3" t="str">
        <f t="shared" si="43"/>
        <v xml:space="preserve"> </v>
      </c>
      <c r="B38" s="108" t="s">
        <v>16</v>
      </c>
      <c r="C38" s="122">
        <v>1657</v>
      </c>
      <c r="D38" s="124">
        <v>1658</v>
      </c>
      <c r="E38" s="169">
        <f t="shared" ref="E38" si="54">SUM(C38:D38)</f>
        <v>3315</v>
      </c>
      <c r="F38" s="122">
        <v>1668</v>
      </c>
      <c r="G38" s="124">
        <v>1669</v>
      </c>
      <c r="H38" s="169">
        <f t="shared" ref="H38" si="55">SUM(F38:G38)</f>
        <v>3337</v>
      </c>
      <c r="I38" s="125">
        <f t="shared" si="46"/>
        <v>0.66365007541477894</v>
      </c>
      <c r="J38" s="7"/>
      <c r="L38" s="13" t="s">
        <v>16</v>
      </c>
      <c r="M38" s="39">
        <v>241467</v>
      </c>
      <c r="N38" s="37">
        <v>247960</v>
      </c>
      <c r="O38" s="181">
        <f>+M38+N38</f>
        <v>489427</v>
      </c>
      <c r="P38" s="366">
        <v>38</v>
      </c>
      <c r="Q38" s="294">
        <f>O38+P38</f>
        <v>489465</v>
      </c>
      <c r="R38" s="39">
        <v>233105</v>
      </c>
      <c r="S38" s="37">
        <v>238904</v>
      </c>
      <c r="T38" s="181">
        <f>+R38+S38</f>
        <v>472009</v>
      </c>
      <c r="U38" s="366">
        <v>141</v>
      </c>
      <c r="V38" s="294">
        <f>T38+U38</f>
        <v>472150</v>
      </c>
      <c r="W38" s="40">
        <f t="shared" si="49"/>
        <v>-3.5375358810129431</v>
      </c>
    </row>
    <row r="39" spans="1:23" x14ac:dyDescent="0.2">
      <c r="A39" s="3" t="str">
        <f t="shared" si="43"/>
        <v xml:space="preserve"> </v>
      </c>
      <c r="B39" s="108" t="s">
        <v>17</v>
      </c>
      <c r="C39" s="122">
        <v>1639</v>
      </c>
      <c r="D39" s="124">
        <v>1638</v>
      </c>
      <c r="E39" s="169">
        <f>SUM(C39:D39)</f>
        <v>3277</v>
      </c>
      <c r="F39" s="122">
        <v>1529</v>
      </c>
      <c r="G39" s="124">
        <v>1529</v>
      </c>
      <c r="H39" s="169">
        <f>SUM(F39:G39)</f>
        <v>3058</v>
      </c>
      <c r="I39" s="125">
        <f t="shared" si="46"/>
        <v>-6.6829417149832153</v>
      </c>
      <c r="J39" s="3"/>
      <c r="L39" s="13" t="s">
        <v>17</v>
      </c>
      <c r="M39" s="39">
        <v>236406</v>
      </c>
      <c r="N39" s="37">
        <v>238622</v>
      </c>
      <c r="O39" s="181">
        <f>+M39+N39</f>
        <v>475028</v>
      </c>
      <c r="P39" s="366">
        <v>119</v>
      </c>
      <c r="Q39" s="181">
        <f>O39+P39</f>
        <v>475147</v>
      </c>
      <c r="R39" s="39">
        <v>221456</v>
      </c>
      <c r="S39" s="37">
        <v>218585</v>
      </c>
      <c r="T39" s="181">
        <f>+R39+S39</f>
        <v>440041</v>
      </c>
      <c r="U39" s="366">
        <v>132</v>
      </c>
      <c r="V39" s="181">
        <f>T39+U39</f>
        <v>440173</v>
      </c>
      <c r="W39" s="40">
        <f t="shared" si="49"/>
        <v>-7.360669434932765</v>
      </c>
    </row>
    <row r="40" spans="1:23" ht="13.5" thickBot="1" x14ac:dyDescent="0.25">
      <c r="A40" s="3" t="str">
        <f>IF(ISERROR(F40/G40)," ",IF(F40/G40&gt;0.5,IF(F40/G40&lt;1.5," ","NOT OK"),"NOT OK"))</f>
        <v xml:space="preserve"> </v>
      </c>
      <c r="B40" s="108" t="s">
        <v>18</v>
      </c>
      <c r="C40" s="122">
        <v>1506</v>
      </c>
      <c r="D40" s="124">
        <v>1506</v>
      </c>
      <c r="E40" s="169">
        <f>SUM(C40:D40)</f>
        <v>3012</v>
      </c>
      <c r="F40" s="122">
        <v>1454</v>
      </c>
      <c r="G40" s="124">
        <v>1452</v>
      </c>
      <c r="H40" s="169">
        <f>SUM(F40:G40)</f>
        <v>2906</v>
      </c>
      <c r="I40" s="125">
        <f>IF(E40=0,0,((H40/E40)-1)*100)</f>
        <v>-3.5192563081009265</v>
      </c>
      <c r="J40" s="3"/>
      <c r="L40" s="13" t="s">
        <v>18</v>
      </c>
      <c r="M40" s="39">
        <v>214272</v>
      </c>
      <c r="N40" s="37">
        <v>215250</v>
      </c>
      <c r="O40" s="181">
        <f>+M40+N40</f>
        <v>429522</v>
      </c>
      <c r="P40" s="366">
        <v>0</v>
      </c>
      <c r="Q40" s="181">
        <f>O40+P40</f>
        <v>429522</v>
      </c>
      <c r="R40" s="37">
        <v>214044</v>
      </c>
      <c r="S40" s="408">
        <v>215865</v>
      </c>
      <c r="T40" s="184">
        <f>+R40+S40</f>
        <v>429909</v>
      </c>
      <c r="U40" s="366">
        <v>0</v>
      </c>
      <c r="V40" s="181">
        <f>T40+U40</f>
        <v>429909</v>
      </c>
      <c r="W40" s="40">
        <f>IF(Q40=0,0,((V40/Q40)-1)*100)</f>
        <v>9.0100157849892781E-2</v>
      </c>
    </row>
    <row r="41" spans="1:23" ht="15.75" customHeight="1" thickTop="1" thickBot="1" x14ac:dyDescent="0.25">
      <c r="A41" s="9" t="str">
        <f>IF(ISERROR(F41/G41)," ",IF(F41/G41&gt;0.5,IF(F41/G41&lt;1.5," ","NOT OK"),"NOT OK"))</f>
        <v xml:space="preserve"> </v>
      </c>
      <c r="B41" s="136" t="s">
        <v>19</v>
      </c>
      <c r="C41" s="130">
        <f t="shared" ref="C41:G41" si="56">+C38+C39+C40</f>
        <v>4802</v>
      </c>
      <c r="D41" s="138">
        <f t="shared" si="56"/>
        <v>4802</v>
      </c>
      <c r="E41" s="171">
        <f t="shared" si="56"/>
        <v>9604</v>
      </c>
      <c r="F41" s="130">
        <f t="shared" si="56"/>
        <v>4651</v>
      </c>
      <c r="G41" s="138">
        <f t="shared" si="56"/>
        <v>4650</v>
      </c>
      <c r="H41" s="171">
        <f t="shared" ref="H41" si="57">+H38+H39+H40</f>
        <v>9301</v>
      </c>
      <c r="I41" s="133">
        <f>IF(E41=0,0,((H41/E41)-1)*100)</f>
        <v>-3.1549354435651766</v>
      </c>
      <c r="J41" s="9"/>
      <c r="K41" s="10"/>
      <c r="L41" s="47" t="s">
        <v>19</v>
      </c>
      <c r="M41" s="48">
        <f t="shared" ref="M41:U41" si="58">+M38+M39+M40</f>
        <v>692145</v>
      </c>
      <c r="N41" s="49">
        <f t="shared" si="58"/>
        <v>701832</v>
      </c>
      <c r="O41" s="183">
        <f t="shared" si="58"/>
        <v>1393977</v>
      </c>
      <c r="P41" s="49">
        <f t="shared" si="58"/>
        <v>157</v>
      </c>
      <c r="Q41" s="183">
        <f t="shared" si="58"/>
        <v>1394134</v>
      </c>
      <c r="R41" s="49">
        <f t="shared" si="58"/>
        <v>668605</v>
      </c>
      <c r="S41" s="414">
        <f t="shared" si="58"/>
        <v>673354</v>
      </c>
      <c r="T41" s="420">
        <f t="shared" si="58"/>
        <v>1341959</v>
      </c>
      <c r="U41" s="203">
        <f t="shared" si="58"/>
        <v>273</v>
      </c>
      <c r="V41" s="183">
        <f t="shared" ref="V41" si="59">+V38+V39+V40</f>
        <v>1342232</v>
      </c>
      <c r="W41" s="50">
        <f>IF(Q41=0,0,((V41/Q41)-1)*100)</f>
        <v>-3.7228846007629102</v>
      </c>
    </row>
    <row r="42" spans="1:23" ht="13.5" thickTop="1" x14ac:dyDescent="0.2">
      <c r="A42" s="3" t="str">
        <f>IF(ISERROR(F42/G42)," ",IF(F42/G42&gt;0.5,IF(F42/G42&lt;1.5," ","NOT OK"),"NOT OK"))</f>
        <v xml:space="preserve"> </v>
      </c>
      <c r="B42" s="108" t="s">
        <v>20</v>
      </c>
      <c r="C42" s="122">
        <v>1559</v>
      </c>
      <c r="D42" s="124">
        <v>1560</v>
      </c>
      <c r="E42" s="172">
        <f>SUM(C42:D42)</f>
        <v>3119</v>
      </c>
      <c r="F42" s="122">
        <v>1508</v>
      </c>
      <c r="G42" s="124">
        <v>1508</v>
      </c>
      <c r="H42" s="172">
        <f>SUM(F42:G42)</f>
        <v>3016</v>
      </c>
      <c r="I42" s="125">
        <f>IF(E42=0,0,((H42/E42)-1)*100)</f>
        <v>-3.3023404937480016</v>
      </c>
      <c r="J42" s="3"/>
      <c r="L42" s="13" t="s">
        <v>21</v>
      </c>
      <c r="M42" s="39">
        <v>232868</v>
      </c>
      <c r="N42" s="37">
        <v>238748</v>
      </c>
      <c r="O42" s="181">
        <f>+M42+N42</f>
        <v>471616</v>
      </c>
      <c r="P42" s="366">
        <v>99</v>
      </c>
      <c r="Q42" s="181">
        <f>O42+P42</f>
        <v>471715</v>
      </c>
      <c r="R42" s="37">
        <v>226895</v>
      </c>
      <c r="S42" s="408">
        <v>230260</v>
      </c>
      <c r="T42" s="184">
        <f>+R42+S42</f>
        <v>457155</v>
      </c>
      <c r="U42" s="366">
        <v>0</v>
      </c>
      <c r="V42" s="181">
        <f>T42+U42</f>
        <v>457155</v>
      </c>
      <c r="W42" s="40">
        <f>IF(Q42=0,0,((V42/Q42)-1)*100)</f>
        <v>-3.086609499379922</v>
      </c>
    </row>
    <row r="43" spans="1:23" x14ac:dyDescent="0.2">
      <c r="A43" s="3" t="str">
        <f t="shared" ref="A43" si="60">IF(ISERROR(F43/G43)," ",IF(F43/G43&gt;0.5,IF(F43/G43&lt;1.5," ","NOT OK"),"NOT OK"))</f>
        <v xml:space="preserve"> </v>
      </c>
      <c r="B43" s="108" t="s">
        <v>22</v>
      </c>
      <c r="C43" s="122">
        <v>1564</v>
      </c>
      <c r="D43" s="124">
        <v>1563</v>
      </c>
      <c r="E43" s="163">
        <f t="shared" ref="E43:E44" si="61">SUM(C43:D43)</f>
        <v>3127</v>
      </c>
      <c r="F43" s="122">
        <v>1490</v>
      </c>
      <c r="G43" s="124">
        <v>1491</v>
      </c>
      <c r="H43" s="163">
        <f t="shared" ref="H43:H44" si="62">SUM(F43:G43)</f>
        <v>2981</v>
      </c>
      <c r="I43" s="125">
        <f t="shared" ref="I43" si="63">IF(E43=0,0,((H43/E43)-1)*100)</f>
        <v>-4.66901183242725</v>
      </c>
      <c r="J43" s="3"/>
      <c r="L43" s="13" t="s">
        <v>22</v>
      </c>
      <c r="M43" s="39">
        <v>224172</v>
      </c>
      <c r="N43" s="37">
        <v>238857</v>
      </c>
      <c r="O43" s="181">
        <f t="shared" ref="O43" si="64">+M43+N43</f>
        <v>463029</v>
      </c>
      <c r="P43" s="366">
        <v>0</v>
      </c>
      <c r="Q43" s="181">
        <f>O43+P43</f>
        <v>463029</v>
      </c>
      <c r="R43" s="37">
        <v>220654</v>
      </c>
      <c r="S43" s="408">
        <v>231213</v>
      </c>
      <c r="T43" s="181">
        <f t="shared" ref="T43" si="65">+R43+S43</f>
        <v>451867</v>
      </c>
      <c r="U43" s="421">
        <v>0</v>
      </c>
      <c r="V43" s="181">
        <f>T43+U43</f>
        <v>451867</v>
      </c>
      <c r="W43" s="40">
        <f t="shared" ref="W43" si="66">IF(Q43=0,0,((V43/Q43)-1)*100)</f>
        <v>-2.4106481451485751</v>
      </c>
    </row>
    <row r="44" spans="1:23" ht="13.5" thickBot="1" x14ac:dyDescent="0.25">
      <c r="A44" s="3" t="str">
        <f>IF(ISERROR(F44/G44)," ",IF(F44/G44&gt;0.5,IF(F44/G44&lt;1.5," ","NOT OK"),"NOT OK"))</f>
        <v xml:space="preserve"> </v>
      </c>
      <c r="B44" s="108" t="s">
        <v>23</v>
      </c>
      <c r="C44" s="122">
        <v>1462</v>
      </c>
      <c r="D44" s="139">
        <v>1462</v>
      </c>
      <c r="E44" s="167">
        <f t="shared" si="61"/>
        <v>2924</v>
      </c>
      <c r="F44" s="122">
        <v>1377</v>
      </c>
      <c r="G44" s="139">
        <v>1377</v>
      </c>
      <c r="H44" s="167">
        <f t="shared" si="62"/>
        <v>2754</v>
      </c>
      <c r="I44" s="140">
        <f>IF(E44=0,0,((H44/E44)-1)*100)</f>
        <v>-5.8139534883720927</v>
      </c>
      <c r="J44" s="3"/>
      <c r="L44" s="13" t="s">
        <v>23</v>
      </c>
      <c r="M44" s="39">
        <v>203777</v>
      </c>
      <c r="N44" s="37">
        <v>209045</v>
      </c>
      <c r="O44" s="181">
        <f>+M44+N44</f>
        <v>412822</v>
      </c>
      <c r="P44" s="366">
        <v>0</v>
      </c>
      <c r="Q44" s="181">
        <f>O44+P44</f>
        <v>412822</v>
      </c>
      <c r="R44" s="37">
        <v>199998</v>
      </c>
      <c r="S44" s="408">
        <v>202950</v>
      </c>
      <c r="T44" s="181">
        <f>+R44+S44</f>
        <v>402948</v>
      </c>
      <c r="U44" s="421">
        <v>0</v>
      </c>
      <c r="V44" s="181">
        <f>T44+U44</f>
        <v>402948</v>
      </c>
      <c r="W44" s="40">
        <f>IF(Q44=0,0,((V44/Q44)-1)*100)</f>
        <v>-2.3918298927867232</v>
      </c>
    </row>
    <row r="45" spans="1:23" ht="14.25" customHeight="1" thickTop="1" thickBot="1" x14ac:dyDescent="0.25">
      <c r="A45" s="3" t="str">
        <f t="shared" si="22"/>
        <v xml:space="preserve"> </v>
      </c>
      <c r="B45" s="129" t="s">
        <v>24</v>
      </c>
      <c r="C45" s="130">
        <f t="shared" ref="C45:E45" si="67">+C42+C43+C44</f>
        <v>4585</v>
      </c>
      <c r="D45" s="132">
        <f t="shared" si="67"/>
        <v>4585</v>
      </c>
      <c r="E45" s="173">
        <f t="shared" si="67"/>
        <v>9170</v>
      </c>
      <c r="F45" s="130">
        <f t="shared" ref="F45:H45" si="68">+F42+F43+F44</f>
        <v>4375</v>
      </c>
      <c r="G45" s="132">
        <f t="shared" si="68"/>
        <v>4376</v>
      </c>
      <c r="H45" s="173">
        <f t="shared" si="68"/>
        <v>8751</v>
      </c>
      <c r="I45" s="133">
        <f t="shared" ref="I45" si="69">IF(E45=0,0,((H45/E45)-1)*100)</f>
        <v>-4.569247546346789</v>
      </c>
      <c r="J45" s="3"/>
      <c r="L45" s="41" t="s">
        <v>24</v>
      </c>
      <c r="M45" s="45">
        <f t="shared" ref="M45:Q45" si="70">+M42+M43+M44</f>
        <v>660817</v>
      </c>
      <c r="N45" s="43">
        <f t="shared" si="70"/>
        <v>686650</v>
      </c>
      <c r="O45" s="182">
        <f t="shared" si="70"/>
        <v>1347467</v>
      </c>
      <c r="P45" s="43">
        <f t="shared" si="70"/>
        <v>99</v>
      </c>
      <c r="Q45" s="182">
        <f t="shared" si="70"/>
        <v>1347566</v>
      </c>
      <c r="R45" s="45">
        <f t="shared" ref="R45:V45" si="71">+R42+R43+R44</f>
        <v>647547</v>
      </c>
      <c r="S45" s="43">
        <f t="shared" si="71"/>
        <v>664423</v>
      </c>
      <c r="T45" s="182">
        <f t="shared" si="71"/>
        <v>1311970</v>
      </c>
      <c r="U45" s="43">
        <f t="shared" si="71"/>
        <v>0</v>
      </c>
      <c r="V45" s="182">
        <f t="shared" si="71"/>
        <v>1311970</v>
      </c>
      <c r="W45" s="46">
        <f t="shared" ref="W45" si="72">IF(Q45=0,0,((V45/Q45)-1)*100)</f>
        <v>-2.6415032733090649</v>
      </c>
    </row>
    <row r="46" spans="1:23" ht="14.25" customHeight="1" thickTop="1" x14ac:dyDescent="0.2">
      <c r="A46" s="3" t="str">
        <f t="shared" ref="A46" si="73">IF(ISERROR(F46/G46)," ",IF(F46/G46&gt;0.5,IF(F46/G46&lt;1.5," ","NOT OK"),"NOT OK"))</f>
        <v xml:space="preserve"> </v>
      </c>
      <c r="B46" s="108" t="s">
        <v>10</v>
      </c>
      <c r="C46" s="122">
        <v>1629</v>
      </c>
      <c r="D46" s="124">
        <v>1628</v>
      </c>
      <c r="E46" s="169">
        <f t="shared" ref="E46" si="74">SUM(C46:D46)</f>
        <v>3257</v>
      </c>
      <c r="F46" s="122">
        <v>1606</v>
      </c>
      <c r="G46" s="124">
        <v>1606</v>
      </c>
      <c r="H46" s="169">
        <f t="shared" ref="H46" si="75">SUM(F46:G46)</f>
        <v>3212</v>
      </c>
      <c r="I46" s="125">
        <f t="shared" ref="I46" si="76">IF(E46=0,0,((H46/E46)-1)*100)</f>
        <v>-1.3816395455941044</v>
      </c>
      <c r="J46" s="3"/>
      <c r="K46" s="6"/>
      <c r="L46" s="13" t="s">
        <v>10</v>
      </c>
      <c r="M46" s="39">
        <v>244241</v>
      </c>
      <c r="N46" s="37">
        <v>246326</v>
      </c>
      <c r="O46" s="181">
        <f>SUM(M46:N46)</f>
        <v>490567</v>
      </c>
      <c r="P46" s="366">
        <v>219</v>
      </c>
      <c r="Q46" s="181">
        <f>O46+P46</f>
        <v>490786</v>
      </c>
      <c r="R46" s="39">
        <v>245620</v>
      </c>
      <c r="S46" s="37">
        <v>245149</v>
      </c>
      <c r="T46" s="181">
        <f>SUM(R46:S46)</f>
        <v>490769</v>
      </c>
      <c r="U46" s="366">
        <v>0</v>
      </c>
      <c r="V46" s="181">
        <f>T46+U46</f>
        <v>490769</v>
      </c>
      <c r="W46" s="40">
        <f t="shared" ref="W46" si="77">IF(Q46=0,0,((V46/Q46)-1)*100)</f>
        <v>-3.4638314866386466E-3</v>
      </c>
    </row>
    <row r="47" spans="1:23" ht="14.25" customHeight="1" x14ac:dyDescent="0.2">
      <c r="A47" s="3" t="str">
        <f>IF(ISERROR(F47/G47)," ",IF(F47/G47&gt;0.5,IF(F47/G47&lt;1.5," ","NOT OK"),"NOT OK"))</f>
        <v xml:space="preserve"> </v>
      </c>
      <c r="B47" s="108" t="s">
        <v>11</v>
      </c>
      <c r="C47" s="122">
        <v>1678</v>
      </c>
      <c r="D47" s="124">
        <v>1677</v>
      </c>
      <c r="E47" s="169">
        <f>SUM(C47:D47)</f>
        <v>3355</v>
      </c>
      <c r="F47" s="122">
        <v>1573</v>
      </c>
      <c r="G47" s="124">
        <v>1573</v>
      </c>
      <c r="H47" s="169">
        <f>SUM(F47:G47)</f>
        <v>3146</v>
      </c>
      <c r="I47" s="125">
        <f>IF(E47=0,0,((H47/E47)-1)*100)</f>
        <v>-6.2295081967213122</v>
      </c>
      <c r="J47" s="3"/>
      <c r="K47" s="6"/>
      <c r="L47" s="13" t="s">
        <v>11</v>
      </c>
      <c r="M47" s="39">
        <v>257887</v>
      </c>
      <c r="N47" s="37">
        <v>257285</v>
      </c>
      <c r="O47" s="181">
        <f>SUM(M47:N47)</f>
        <v>515172</v>
      </c>
      <c r="P47" s="366">
        <v>0</v>
      </c>
      <c r="Q47" s="181">
        <f>O47+P47</f>
        <v>515172</v>
      </c>
      <c r="R47" s="39">
        <v>244055</v>
      </c>
      <c r="S47" s="37">
        <v>248425</v>
      </c>
      <c r="T47" s="181">
        <f>SUM(R47:S47)</f>
        <v>492480</v>
      </c>
      <c r="U47" s="366">
        <v>69</v>
      </c>
      <c r="V47" s="181">
        <f>T47+U47</f>
        <v>492549</v>
      </c>
      <c r="W47" s="40">
        <f>IF(Q47=0,0,((V47/Q47)-1)*100)</f>
        <v>-4.3913489087139883</v>
      </c>
    </row>
    <row r="48" spans="1:23" ht="14.25" customHeight="1" thickBot="1" x14ac:dyDescent="0.25">
      <c r="A48" s="3" t="str">
        <f>IF(ISERROR(F48/G48)," ",IF(F48/G48&gt;0.5,IF(F48/G48&lt;1.5," ","NOT OK"),"NOT OK"))</f>
        <v xml:space="preserve"> </v>
      </c>
      <c r="B48" s="113" t="s">
        <v>12</v>
      </c>
      <c r="C48" s="126">
        <v>1818</v>
      </c>
      <c r="D48" s="128">
        <v>1818</v>
      </c>
      <c r="E48" s="169">
        <f>SUM(C48:D48)</f>
        <v>3636</v>
      </c>
      <c r="F48" s="126">
        <v>1690</v>
      </c>
      <c r="G48" s="128">
        <v>1692</v>
      </c>
      <c r="H48" s="169">
        <f>SUM(F48:G48)</f>
        <v>3382</v>
      </c>
      <c r="I48" s="125">
        <f>IF(E48=0,0,((H48/E48)-1)*100)</f>
        <v>-6.9856985698569911</v>
      </c>
      <c r="J48" s="3"/>
      <c r="K48" s="6"/>
      <c r="L48" s="22" t="s">
        <v>12</v>
      </c>
      <c r="M48" s="39">
        <v>285942</v>
      </c>
      <c r="N48" s="37">
        <v>280789</v>
      </c>
      <c r="O48" s="181">
        <f t="shared" ref="O48" si="78">SUM(M48:N48)</f>
        <v>566731</v>
      </c>
      <c r="P48" s="367">
        <v>0</v>
      </c>
      <c r="Q48" s="184">
        <f t="shared" ref="Q48" si="79">O48+P48</f>
        <v>566731</v>
      </c>
      <c r="R48" s="39">
        <v>260207</v>
      </c>
      <c r="S48" s="37">
        <v>259719</v>
      </c>
      <c r="T48" s="181">
        <f t="shared" ref="T48" si="80">SUM(R48:S48)</f>
        <v>519926</v>
      </c>
      <c r="U48" s="367">
        <v>0</v>
      </c>
      <c r="V48" s="184">
        <f t="shared" ref="V48" si="81">T48+U48</f>
        <v>519926</v>
      </c>
      <c r="W48" s="40">
        <f>IF(Q48=0,0,((V48/Q48)-1)*100)</f>
        <v>-8.258768269249428</v>
      </c>
    </row>
    <row r="49" spans="1:23" ht="14.25" customHeight="1" thickTop="1" thickBot="1" x14ac:dyDescent="0.25">
      <c r="A49" s="3" t="str">
        <f t="shared" ref="A49:A50" si="82">IF(ISERROR(F49/G49)," ",IF(F49/G49&gt;0.5,IF(F49/G49&lt;1.5," ","NOT OK"),"NOT OK"))</f>
        <v xml:space="preserve"> </v>
      </c>
      <c r="B49" s="129" t="s">
        <v>38</v>
      </c>
      <c r="C49" s="130">
        <f t="shared" ref="C49:H49" si="83">+C46+C47+C48</f>
        <v>5125</v>
      </c>
      <c r="D49" s="132">
        <f t="shared" si="83"/>
        <v>5123</v>
      </c>
      <c r="E49" s="173">
        <f t="shared" si="83"/>
        <v>10248</v>
      </c>
      <c r="F49" s="130">
        <f t="shared" si="83"/>
        <v>4869</v>
      </c>
      <c r="G49" s="132">
        <f t="shared" si="83"/>
        <v>4871</v>
      </c>
      <c r="H49" s="173">
        <f t="shared" si="83"/>
        <v>9740</v>
      </c>
      <c r="I49" s="133">
        <f>IF(E49=0,0,((H49/E49)-1)*100)</f>
        <v>-4.9570647931303728</v>
      </c>
      <c r="J49" s="3"/>
      <c r="L49" s="41" t="s">
        <v>38</v>
      </c>
      <c r="M49" s="45">
        <f t="shared" ref="M49:V49" si="84">+M46+M47+M48</f>
        <v>788070</v>
      </c>
      <c r="N49" s="43">
        <f t="shared" si="84"/>
        <v>784400</v>
      </c>
      <c r="O49" s="182">
        <f t="shared" si="84"/>
        <v>1572470</v>
      </c>
      <c r="P49" s="43">
        <f t="shared" si="84"/>
        <v>219</v>
      </c>
      <c r="Q49" s="182">
        <f t="shared" si="84"/>
        <v>1572689</v>
      </c>
      <c r="R49" s="45">
        <f t="shared" si="84"/>
        <v>749882</v>
      </c>
      <c r="S49" s="43">
        <f t="shared" si="84"/>
        <v>753293</v>
      </c>
      <c r="T49" s="182">
        <f t="shared" si="84"/>
        <v>1503175</v>
      </c>
      <c r="U49" s="43">
        <f t="shared" si="84"/>
        <v>69</v>
      </c>
      <c r="V49" s="182">
        <f t="shared" si="84"/>
        <v>1503244</v>
      </c>
      <c r="W49" s="46">
        <f t="shared" ref="W49:W50" si="85">IF(Q49=0,0,((V49/Q49)-1)*100)</f>
        <v>-4.4156854915371024</v>
      </c>
    </row>
    <row r="50" spans="1:23" ht="14.25" customHeight="1" thickTop="1" thickBot="1" x14ac:dyDescent="0.25">
      <c r="A50" s="6" t="str">
        <f t="shared" si="82"/>
        <v xml:space="preserve"> </v>
      </c>
      <c r="B50" s="129" t="s">
        <v>63</v>
      </c>
      <c r="C50" s="130">
        <f t="shared" ref="C50:H50" si="86">+C37+C41+C45+C49</f>
        <v>19550</v>
      </c>
      <c r="D50" s="132">
        <f t="shared" si="86"/>
        <v>19545</v>
      </c>
      <c r="E50" s="170">
        <f t="shared" si="86"/>
        <v>39095</v>
      </c>
      <c r="F50" s="130">
        <f t="shared" si="86"/>
        <v>19234</v>
      </c>
      <c r="G50" s="132">
        <f t="shared" si="86"/>
        <v>19238</v>
      </c>
      <c r="H50" s="170">
        <f t="shared" si="86"/>
        <v>38472</v>
      </c>
      <c r="I50" s="134">
        <f t="shared" ref="I50" si="87">IF(E50=0,0,((H50/E50)-1)*100)</f>
        <v>-1.5935541629364391</v>
      </c>
      <c r="J50" s="7"/>
      <c r="L50" s="41" t="s">
        <v>63</v>
      </c>
      <c r="M50" s="45">
        <f t="shared" ref="M50:V50" si="88">+M37+M41+M45+M49</f>
        <v>2914781</v>
      </c>
      <c r="N50" s="43">
        <f t="shared" si="88"/>
        <v>2985059</v>
      </c>
      <c r="O50" s="182">
        <f t="shared" si="88"/>
        <v>5899840</v>
      </c>
      <c r="P50" s="44">
        <f t="shared" si="88"/>
        <v>712</v>
      </c>
      <c r="Q50" s="185">
        <f t="shared" si="88"/>
        <v>5900552</v>
      </c>
      <c r="R50" s="45">
        <f t="shared" si="88"/>
        <v>2870942</v>
      </c>
      <c r="S50" s="43">
        <f t="shared" si="88"/>
        <v>2935749</v>
      </c>
      <c r="T50" s="182">
        <f t="shared" si="88"/>
        <v>5806691</v>
      </c>
      <c r="U50" s="44">
        <f t="shared" si="88"/>
        <v>652</v>
      </c>
      <c r="V50" s="185">
        <f t="shared" si="88"/>
        <v>5807343</v>
      </c>
      <c r="W50" s="46">
        <f t="shared" si="85"/>
        <v>-1.579665766863847</v>
      </c>
    </row>
    <row r="51" spans="1:23" ht="14.25" thickTop="1" thickBot="1" x14ac:dyDescent="0.25">
      <c r="B51" s="141" t="s">
        <v>60</v>
      </c>
      <c r="C51" s="104"/>
      <c r="D51" s="104"/>
      <c r="E51" s="104"/>
      <c r="F51" s="104"/>
      <c r="G51" s="104"/>
      <c r="H51" s="104"/>
      <c r="I51" s="105"/>
      <c r="J51" s="3"/>
      <c r="L51" s="53" t="s">
        <v>60</v>
      </c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2"/>
    </row>
    <row r="52" spans="1:23" ht="13.5" thickTop="1" x14ac:dyDescent="0.2">
      <c r="B52" s="638" t="s">
        <v>27</v>
      </c>
      <c r="C52" s="639"/>
      <c r="D52" s="639"/>
      <c r="E52" s="639"/>
      <c r="F52" s="639"/>
      <c r="G52" s="639"/>
      <c r="H52" s="639"/>
      <c r="I52" s="640"/>
      <c r="J52" s="3"/>
      <c r="L52" s="641" t="s">
        <v>28</v>
      </c>
      <c r="M52" s="642"/>
      <c r="N52" s="642"/>
      <c r="O52" s="642"/>
      <c r="P52" s="642"/>
      <c r="Q52" s="642"/>
      <c r="R52" s="642"/>
      <c r="S52" s="642"/>
      <c r="T52" s="642"/>
      <c r="U52" s="642"/>
      <c r="V52" s="642"/>
      <c r="W52" s="643"/>
    </row>
    <row r="53" spans="1:23" ht="13.5" thickBot="1" x14ac:dyDescent="0.25">
      <c r="B53" s="644" t="s">
        <v>30</v>
      </c>
      <c r="C53" s="645"/>
      <c r="D53" s="645"/>
      <c r="E53" s="645"/>
      <c r="F53" s="645"/>
      <c r="G53" s="645"/>
      <c r="H53" s="645"/>
      <c r="I53" s="646"/>
      <c r="J53" s="3"/>
      <c r="L53" s="647" t="s">
        <v>50</v>
      </c>
      <c r="M53" s="648"/>
      <c r="N53" s="648"/>
      <c r="O53" s="648"/>
      <c r="P53" s="648"/>
      <c r="Q53" s="648"/>
      <c r="R53" s="648"/>
      <c r="S53" s="648"/>
      <c r="T53" s="648"/>
      <c r="U53" s="648"/>
      <c r="V53" s="648"/>
      <c r="W53" s="649"/>
    </row>
    <row r="54" spans="1:23" ht="14.25" thickTop="1" thickBot="1" x14ac:dyDescent="0.25">
      <c r="B54" s="103"/>
      <c r="C54" s="104"/>
      <c r="D54" s="104"/>
      <c r="E54" s="104"/>
      <c r="F54" s="104"/>
      <c r="G54" s="104"/>
      <c r="H54" s="104"/>
      <c r="I54" s="105"/>
      <c r="J54" s="3"/>
      <c r="L54" s="15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2"/>
    </row>
    <row r="55" spans="1:23" ht="14.25" thickTop="1" thickBot="1" x14ac:dyDescent="0.25">
      <c r="B55" s="106"/>
      <c r="C55" s="650" t="s">
        <v>64</v>
      </c>
      <c r="D55" s="651"/>
      <c r="E55" s="652"/>
      <c r="F55" s="650" t="s">
        <v>65</v>
      </c>
      <c r="G55" s="651"/>
      <c r="H55" s="652"/>
      <c r="I55" s="107" t="s">
        <v>2</v>
      </c>
      <c r="J55" s="3"/>
      <c r="L55" s="11"/>
      <c r="M55" s="653" t="s">
        <v>64</v>
      </c>
      <c r="N55" s="654"/>
      <c r="O55" s="654"/>
      <c r="P55" s="654"/>
      <c r="Q55" s="655"/>
      <c r="R55" s="653" t="s">
        <v>65</v>
      </c>
      <c r="S55" s="654"/>
      <c r="T55" s="654"/>
      <c r="U55" s="654"/>
      <c r="V55" s="655"/>
      <c r="W55" s="12" t="s">
        <v>2</v>
      </c>
    </row>
    <row r="56" spans="1:23" ht="13.5" thickTop="1" x14ac:dyDescent="0.2">
      <c r="B56" s="108" t="s">
        <v>3</v>
      </c>
      <c r="C56" s="109"/>
      <c r="D56" s="110"/>
      <c r="E56" s="111"/>
      <c r="F56" s="109"/>
      <c r="G56" s="110"/>
      <c r="H56" s="111"/>
      <c r="I56" s="112" t="s">
        <v>4</v>
      </c>
      <c r="J56" s="3"/>
      <c r="L56" s="13" t="s">
        <v>3</v>
      </c>
      <c r="M56" s="19"/>
      <c r="N56" s="15"/>
      <c r="O56" s="16"/>
      <c r="P56" s="17"/>
      <c r="Q56" s="20"/>
      <c r="R56" s="19"/>
      <c r="S56" s="15"/>
      <c r="T56" s="16"/>
      <c r="U56" s="17"/>
      <c r="V56" s="20"/>
      <c r="W56" s="21" t="s">
        <v>4</v>
      </c>
    </row>
    <row r="57" spans="1:23" ht="13.5" thickBot="1" x14ac:dyDescent="0.25">
      <c r="B57" s="113" t="s">
        <v>29</v>
      </c>
      <c r="C57" s="114" t="s">
        <v>5</v>
      </c>
      <c r="D57" s="115" t="s">
        <v>6</v>
      </c>
      <c r="E57" s="404" t="s">
        <v>7</v>
      </c>
      <c r="F57" s="114" t="s">
        <v>5</v>
      </c>
      <c r="G57" s="115" t="s">
        <v>6</v>
      </c>
      <c r="H57" s="116" t="s">
        <v>7</v>
      </c>
      <c r="I57" s="117"/>
      <c r="J57" s="3"/>
      <c r="L57" s="22"/>
      <c r="M57" s="27" t="s">
        <v>8</v>
      </c>
      <c r="N57" s="24" t="s">
        <v>9</v>
      </c>
      <c r="O57" s="25" t="s">
        <v>31</v>
      </c>
      <c r="P57" s="26" t="s">
        <v>32</v>
      </c>
      <c r="Q57" s="25" t="s">
        <v>7</v>
      </c>
      <c r="R57" s="27" t="s">
        <v>8</v>
      </c>
      <c r="S57" s="24" t="s">
        <v>9</v>
      </c>
      <c r="T57" s="25" t="s">
        <v>31</v>
      </c>
      <c r="U57" s="26" t="s">
        <v>32</v>
      </c>
      <c r="V57" s="25" t="s">
        <v>7</v>
      </c>
      <c r="W57" s="28"/>
    </row>
    <row r="58" spans="1:23" ht="5.25" customHeight="1" thickTop="1" x14ac:dyDescent="0.2">
      <c r="B58" s="108"/>
      <c r="C58" s="118"/>
      <c r="D58" s="119"/>
      <c r="E58" s="120"/>
      <c r="F58" s="118"/>
      <c r="G58" s="119"/>
      <c r="H58" s="120"/>
      <c r="I58" s="121"/>
      <c r="J58" s="3"/>
      <c r="L58" s="13"/>
      <c r="M58" s="33"/>
      <c r="N58" s="30"/>
      <c r="O58" s="31"/>
      <c r="P58" s="32"/>
      <c r="Q58" s="34"/>
      <c r="R58" s="33"/>
      <c r="S58" s="30"/>
      <c r="T58" s="31"/>
      <c r="U58" s="32"/>
      <c r="V58" s="34"/>
      <c r="W58" s="35"/>
    </row>
    <row r="59" spans="1:23" ht="14.25" customHeight="1" x14ac:dyDescent="0.2">
      <c r="A59" s="3" t="str">
        <f t="shared" si="22"/>
        <v xml:space="preserve"> </v>
      </c>
      <c r="B59" s="108" t="s">
        <v>13</v>
      </c>
      <c r="C59" s="122">
        <f t="shared" ref="C59:H61" si="89">+C9+C34</f>
        <v>2136</v>
      </c>
      <c r="D59" s="124">
        <f t="shared" si="89"/>
        <v>2136</v>
      </c>
      <c r="E59" s="169">
        <f t="shared" si="89"/>
        <v>4272</v>
      </c>
      <c r="F59" s="122">
        <f t="shared" si="89"/>
        <v>2472</v>
      </c>
      <c r="G59" s="124">
        <f t="shared" si="89"/>
        <v>2472</v>
      </c>
      <c r="H59" s="169">
        <f t="shared" si="89"/>
        <v>4944</v>
      </c>
      <c r="I59" s="125">
        <f t="shared" ref="I59:I70" si="90">IF(E59=0,0,((H59/E59)-1)*100)</f>
        <v>15.730337078651679</v>
      </c>
      <c r="J59" s="3"/>
      <c r="L59" s="13" t="s">
        <v>13</v>
      </c>
      <c r="M59" s="39">
        <f t="shared" ref="M59:N61" si="91">+M9+M34</f>
        <v>346823</v>
      </c>
      <c r="N59" s="37">
        <f t="shared" si="91"/>
        <v>356430</v>
      </c>
      <c r="O59" s="181">
        <f t="shared" ref="O59:O60" si="92">SUM(M59:N59)</f>
        <v>703253</v>
      </c>
      <c r="P59" s="38">
        <f>P9+P34</f>
        <v>0</v>
      </c>
      <c r="Q59" s="184">
        <f>+O59+P59</f>
        <v>703253</v>
      </c>
      <c r="R59" s="39">
        <f t="shared" ref="R59:S61" si="93">+R9+R34</f>
        <v>385583</v>
      </c>
      <c r="S59" s="37">
        <f t="shared" si="93"/>
        <v>392841</v>
      </c>
      <c r="T59" s="181">
        <f t="shared" ref="T59:T60" si="94">SUM(R59:S59)</f>
        <v>778424</v>
      </c>
      <c r="U59" s="38">
        <f>U9+U34</f>
        <v>164</v>
      </c>
      <c r="V59" s="184">
        <f>+T59+U59</f>
        <v>778588</v>
      </c>
      <c r="W59" s="40">
        <f t="shared" ref="W59:W70" si="95">IF(Q59=0,0,((V59/Q59)-1)*100)</f>
        <v>10.712360985306857</v>
      </c>
    </row>
    <row r="60" spans="1:23" ht="14.25" customHeight="1" x14ac:dyDescent="0.2">
      <c r="A60" s="3" t="str">
        <f t="shared" si="22"/>
        <v xml:space="preserve"> </v>
      </c>
      <c r="B60" s="108" t="s">
        <v>14</v>
      </c>
      <c r="C60" s="122">
        <f t="shared" si="89"/>
        <v>1918</v>
      </c>
      <c r="D60" s="124">
        <f t="shared" si="89"/>
        <v>1920</v>
      </c>
      <c r="E60" s="169">
        <f t="shared" si="89"/>
        <v>3838</v>
      </c>
      <c r="F60" s="122">
        <f t="shared" si="89"/>
        <v>2181</v>
      </c>
      <c r="G60" s="124">
        <f t="shared" si="89"/>
        <v>2183</v>
      </c>
      <c r="H60" s="169">
        <f t="shared" si="89"/>
        <v>4364</v>
      </c>
      <c r="I60" s="125">
        <f t="shared" si="90"/>
        <v>13.705054715997921</v>
      </c>
      <c r="J60" s="3"/>
      <c r="L60" s="13" t="s">
        <v>14</v>
      </c>
      <c r="M60" s="39">
        <f t="shared" si="91"/>
        <v>300592</v>
      </c>
      <c r="N60" s="37">
        <f t="shared" si="91"/>
        <v>312722</v>
      </c>
      <c r="O60" s="181">
        <f t="shared" si="92"/>
        <v>613314</v>
      </c>
      <c r="P60" s="38">
        <f>P10+P35</f>
        <v>156</v>
      </c>
      <c r="Q60" s="184">
        <f>+O60+P60</f>
        <v>613470</v>
      </c>
      <c r="R60" s="39">
        <f t="shared" si="93"/>
        <v>337400</v>
      </c>
      <c r="S60" s="37">
        <f t="shared" si="93"/>
        <v>355612</v>
      </c>
      <c r="T60" s="181">
        <f t="shared" si="94"/>
        <v>693012</v>
      </c>
      <c r="U60" s="38">
        <f>U10+U35</f>
        <v>0</v>
      </c>
      <c r="V60" s="184">
        <f>+T60+U60</f>
        <v>693012</v>
      </c>
      <c r="W60" s="40">
        <f t="shared" si="95"/>
        <v>12.965915203677447</v>
      </c>
    </row>
    <row r="61" spans="1:23" ht="14.25" customHeight="1" thickBot="1" x14ac:dyDescent="0.25">
      <c r="A61" s="3" t="str">
        <f>IF(ISERROR(F61/G61)," ",IF(F61/G61&gt;0.5,IF(F61/G61&lt;1.5," ","NOT OK"),"NOT OK"))</f>
        <v xml:space="preserve"> </v>
      </c>
      <c r="B61" s="108" t="s">
        <v>15</v>
      </c>
      <c r="C61" s="122">
        <f t="shared" si="89"/>
        <v>2101</v>
      </c>
      <c r="D61" s="124">
        <f t="shared" si="89"/>
        <v>2094</v>
      </c>
      <c r="E61" s="169">
        <f t="shared" si="89"/>
        <v>4195</v>
      </c>
      <c r="F61" s="122">
        <f t="shared" si="89"/>
        <v>2373</v>
      </c>
      <c r="G61" s="124">
        <f t="shared" si="89"/>
        <v>2373</v>
      </c>
      <c r="H61" s="169">
        <f t="shared" si="89"/>
        <v>4746</v>
      </c>
      <c r="I61" s="125">
        <f>IF(E61=0,0,((H61/E61)-1)*100)</f>
        <v>13.134684147794996</v>
      </c>
      <c r="J61" s="3"/>
      <c r="L61" s="13" t="s">
        <v>15</v>
      </c>
      <c r="M61" s="39">
        <f t="shared" si="91"/>
        <v>304308</v>
      </c>
      <c r="N61" s="37">
        <f t="shared" si="91"/>
        <v>319280</v>
      </c>
      <c r="O61" s="181">
        <f>SUM(M61:N61)</f>
        <v>623588</v>
      </c>
      <c r="P61" s="38">
        <f>P11+P36</f>
        <v>237</v>
      </c>
      <c r="Q61" s="184">
        <f>+O61+P61</f>
        <v>623825</v>
      </c>
      <c r="R61" s="39">
        <f t="shared" si="93"/>
        <v>340472</v>
      </c>
      <c r="S61" s="37">
        <f t="shared" si="93"/>
        <v>357299</v>
      </c>
      <c r="T61" s="181">
        <f>SUM(R61:S61)</f>
        <v>697771</v>
      </c>
      <c r="U61" s="38">
        <f>U11+U36</f>
        <v>146</v>
      </c>
      <c r="V61" s="184">
        <f>+T61+U61</f>
        <v>697917</v>
      </c>
      <c r="W61" s="40">
        <f>IF(Q61=0,0,((V61/Q61)-1)*100)</f>
        <v>11.877048851841465</v>
      </c>
    </row>
    <row r="62" spans="1:23" ht="14.25" customHeight="1" thickTop="1" thickBot="1" x14ac:dyDescent="0.25">
      <c r="A62" s="3" t="str">
        <f t="shared" si="22"/>
        <v xml:space="preserve"> </v>
      </c>
      <c r="B62" s="129" t="s">
        <v>61</v>
      </c>
      <c r="C62" s="130">
        <f t="shared" ref="C62:E62" si="96">+C59+C60+C61</f>
        <v>6155</v>
      </c>
      <c r="D62" s="132">
        <f t="shared" si="96"/>
        <v>6150</v>
      </c>
      <c r="E62" s="170">
        <f t="shared" si="96"/>
        <v>12305</v>
      </c>
      <c r="F62" s="130">
        <f t="shared" ref="F62:H62" si="97">+F59+F60+F61</f>
        <v>7026</v>
      </c>
      <c r="G62" s="132">
        <f t="shared" si="97"/>
        <v>7028</v>
      </c>
      <c r="H62" s="170">
        <f t="shared" si="97"/>
        <v>14054</v>
      </c>
      <c r="I62" s="134">
        <f>IF(E62=0,0,((H62/E62)-1)*100)</f>
        <v>14.213734254368138</v>
      </c>
      <c r="J62" s="7"/>
      <c r="L62" s="41" t="s">
        <v>61</v>
      </c>
      <c r="M62" s="45">
        <f t="shared" ref="M62:Q62" si="98">+M59+M60+M61</f>
        <v>951723</v>
      </c>
      <c r="N62" s="43">
        <f t="shared" si="98"/>
        <v>988432</v>
      </c>
      <c r="O62" s="182">
        <f t="shared" si="98"/>
        <v>1940155</v>
      </c>
      <c r="P62" s="44">
        <f t="shared" si="98"/>
        <v>393</v>
      </c>
      <c r="Q62" s="185">
        <f t="shared" si="98"/>
        <v>1940548</v>
      </c>
      <c r="R62" s="45">
        <f t="shared" ref="R62:V62" si="99">+R59+R60+R61</f>
        <v>1063455</v>
      </c>
      <c r="S62" s="43">
        <f t="shared" si="99"/>
        <v>1105752</v>
      </c>
      <c r="T62" s="182">
        <f t="shared" si="99"/>
        <v>2169207</v>
      </c>
      <c r="U62" s="44">
        <f t="shared" si="99"/>
        <v>310</v>
      </c>
      <c r="V62" s="185">
        <f t="shared" si="99"/>
        <v>2169517</v>
      </c>
      <c r="W62" s="46">
        <f>IF(Q62=0,0,((V62/Q62)-1)*100)</f>
        <v>11.799192805331282</v>
      </c>
    </row>
    <row r="63" spans="1:23" ht="14.25" customHeight="1" thickTop="1" x14ac:dyDescent="0.2">
      <c r="A63" s="3" t="str">
        <f t="shared" si="22"/>
        <v xml:space="preserve"> </v>
      </c>
      <c r="B63" s="108" t="s">
        <v>16</v>
      </c>
      <c r="C63" s="122">
        <f t="shared" ref="C63:H65" si="100">+C13+C38</f>
        <v>2016</v>
      </c>
      <c r="D63" s="124">
        <f t="shared" si="100"/>
        <v>2019</v>
      </c>
      <c r="E63" s="169">
        <f t="shared" si="100"/>
        <v>4035</v>
      </c>
      <c r="F63" s="122">
        <f t="shared" si="100"/>
        <v>2176</v>
      </c>
      <c r="G63" s="124">
        <f t="shared" si="100"/>
        <v>2179</v>
      </c>
      <c r="H63" s="169">
        <f t="shared" si="100"/>
        <v>4355</v>
      </c>
      <c r="I63" s="125">
        <f t="shared" si="90"/>
        <v>7.9306071871127592</v>
      </c>
      <c r="J63" s="7"/>
      <c r="L63" s="13" t="s">
        <v>16</v>
      </c>
      <c r="M63" s="39">
        <f t="shared" ref="M63:N65" si="101">+M13+M38</f>
        <v>296515</v>
      </c>
      <c r="N63" s="37">
        <f t="shared" si="101"/>
        <v>301699</v>
      </c>
      <c r="O63" s="181">
        <f t="shared" ref="O63" si="102">SUM(M63:N63)</f>
        <v>598214</v>
      </c>
      <c r="P63" s="38">
        <f>P13+P38</f>
        <v>38</v>
      </c>
      <c r="Q63" s="184">
        <f>+O63+P63</f>
        <v>598252</v>
      </c>
      <c r="R63" s="39">
        <f t="shared" ref="R63:S65" si="103">+R13+R38</f>
        <v>307487</v>
      </c>
      <c r="S63" s="37">
        <f t="shared" si="103"/>
        <v>311380</v>
      </c>
      <c r="T63" s="181">
        <f t="shared" ref="T63:T65" si="104">SUM(R63:S63)</f>
        <v>618867</v>
      </c>
      <c r="U63" s="38">
        <f>U13+U38</f>
        <v>141</v>
      </c>
      <c r="V63" s="184">
        <f>+T63+U63</f>
        <v>619008</v>
      </c>
      <c r="W63" s="40">
        <f t="shared" si="95"/>
        <v>3.4694409713632357</v>
      </c>
    </row>
    <row r="64" spans="1:23" ht="14.25" customHeight="1" x14ac:dyDescent="0.2">
      <c r="A64" s="3" t="str">
        <f>IF(ISERROR(F64/G64)," ",IF(F64/G64&gt;0.5,IF(F64/G64&lt;1.5," ","NOT OK"),"NOT OK"))</f>
        <v xml:space="preserve"> </v>
      </c>
      <c r="B64" s="108" t="s">
        <v>17</v>
      </c>
      <c r="C64" s="122">
        <f t="shared" si="100"/>
        <v>1990</v>
      </c>
      <c r="D64" s="124">
        <f t="shared" si="100"/>
        <v>1988</v>
      </c>
      <c r="E64" s="169">
        <f t="shared" si="100"/>
        <v>3978</v>
      </c>
      <c r="F64" s="122">
        <f t="shared" si="100"/>
        <v>2054</v>
      </c>
      <c r="G64" s="124">
        <f t="shared" si="100"/>
        <v>2055</v>
      </c>
      <c r="H64" s="169">
        <f t="shared" si="100"/>
        <v>4109</v>
      </c>
      <c r="I64" s="125">
        <f>IF(E64=0,0,((H64/E64)-1)*100)</f>
        <v>3.2931121166415389</v>
      </c>
      <c r="J64" s="3"/>
      <c r="L64" s="13" t="s">
        <v>17</v>
      </c>
      <c r="M64" s="39">
        <f t="shared" si="101"/>
        <v>286793</v>
      </c>
      <c r="N64" s="37">
        <f t="shared" si="101"/>
        <v>289004</v>
      </c>
      <c r="O64" s="181">
        <f>SUM(M64:N64)</f>
        <v>575797</v>
      </c>
      <c r="P64" s="143">
        <f>P14+P39</f>
        <v>119</v>
      </c>
      <c r="Q64" s="181">
        <f>+O64+P64</f>
        <v>575916</v>
      </c>
      <c r="R64" s="39">
        <f t="shared" si="103"/>
        <v>287766</v>
      </c>
      <c r="S64" s="37">
        <f t="shared" si="103"/>
        <v>287496</v>
      </c>
      <c r="T64" s="181">
        <f>SUM(R64:S64)</f>
        <v>575262</v>
      </c>
      <c r="U64" s="143">
        <f>U14+U39</f>
        <v>132</v>
      </c>
      <c r="V64" s="181">
        <f>+T64+U64</f>
        <v>575394</v>
      </c>
      <c r="W64" s="40">
        <f>IF(Q64=0,0,((V64/Q64)-1)*100)</f>
        <v>-9.0638218073468835E-2</v>
      </c>
    </row>
    <row r="65" spans="1:23" ht="14.25" customHeight="1" thickBot="1" x14ac:dyDescent="0.25">
      <c r="A65" s="3" t="str">
        <f t="shared" ref="A65:A70" si="105">IF(ISERROR(F65/G65)," ",IF(F65/G65&gt;0.5,IF(F65/G65&lt;1.5," ","NOT OK"),"NOT OK"))</f>
        <v xml:space="preserve"> </v>
      </c>
      <c r="B65" s="108" t="s">
        <v>18</v>
      </c>
      <c r="C65" s="122">
        <f t="shared" si="100"/>
        <v>1838</v>
      </c>
      <c r="D65" s="124">
        <f t="shared" si="100"/>
        <v>1838</v>
      </c>
      <c r="E65" s="169">
        <f t="shared" si="100"/>
        <v>3676</v>
      </c>
      <c r="F65" s="122">
        <f t="shared" si="100"/>
        <v>1961</v>
      </c>
      <c r="G65" s="124">
        <f t="shared" si="100"/>
        <v>1961</v>
      </c>
      <c r="H65" s="169">
        <f t="shared" si="100"/>
        <v>3922</v>
      </c>
      <c r="I65" s="125">
        <f t="shared" si="90"/>
        <v>6.692056583242656</v>
      </c>
      <c r="J65" s="3"/>
      <c r="L65" s="13" t="s">
        <v>18</v>
      </c>
      <c r="M65" s="39">
        <f t="shared" si="101"/>
        <v>264705</v>
      </c>
      <c r="N65" s="37">
        <f t="shared" si="101"/>
        <v>262379</v>
      </c>
      <c r="O65" s="181">
        <f t="shared" ref="O65" si="106">SUM(M65:N65)</f>
        <v>527084</v>
      </c>
      <c r="P65" s="143">
        <f>P15+P40</f>
        <v>0</v>
      </c>
      <c r="Q65" s="181">
        <f>+O65+P65</f>
        <v>527084</v>
      </c>
      <c r="R65" s="39">
        <f t="shared" si="103"/>
        <v>282930</v>
      </c>
      <c r="S65" s="37">
        <f t="shared" si="103"/>
        <v>282418</v>
      </c>
      <c r="T65" s="181">
        <f t="shared" si="104"/>
        <v>565348</v>
      </c>
      <c r="U65" s="143">
        <f>U15+U40</f>
        <v>0</v>
      </c>
      <c r="V65" s="181">
        <f>+T65+U65</f>
        <v>565348</v>
      </c>
      <c r="W65" s="40">
        <f t="shared" si="95"/>
        <v>7.259563940472491</v>
      </c>
    </row>
    <row r="66" spans="1:23" ht="14.25" customHeight="1" thickTop="1" thickBot="1" x14ac:dyDescent="0.25">
      <c r="A66" s="9" t="str">
        <f t="shared" si="105"/>
        <v xml:space="preserve"> </v>
      </c>
      <c r="B66" s="136" t="s">
        <v>19</v>
      </c>
      <c r="C66" s="130">
        <f t="shared" ref="C66:E66" si="107">+C63+C64+C65</f>
        <v>5844</v>
      </c>
      <c r="D66" s="138">
        <f t="shared" si="107"/>
        <v>5845</v>
      </c>
      <c r="E66" s="171">
        <f t="shared" si="107"/>
        <v>11689</v>
      </c>
      <c r="F66" s="130">
        <f t="shared" ref="F66" si="108">+F63+F64+F65</f>
        <v>6191</v>
      </c>
      <c r="G66" s="138">
        <f t="shared" ref="G66" si="109">+G63+G64+G65</f>
        <v>6195</v>
      </c>
      <c r="H66" s="171">
        <f t="shared" ref="H66" si="110">+H63+H64+H65</f>
        <v>12386</v>
      </c>
      <c r="I66" s="133">
        <f t="shared" si="90"/>
        <v>5.9628710753700132</v>
      </c>
      <c r="J66" s="9"/>
      <c r="K66" s="10"/>
      <c r="L66" s="47" t="s">
        <v>19</v>
      </c>
      <c r="M66" s="48">
        <f t="shared" ref="M66:Q66" si="111">+M63+M64+M65</f>
        <v>848013</v>
      </c>
      <c r="N66" s="49">
        <f t="shared" si="111"/>
        <v>853082</v>
      </c>
      <c r="O66" s="183">
        <f t="shared" si="111"/>
        <v>1701095</v>
      </c>
      <c r="P66" s="49">
        <f t="shared" si="111"/>
        <v>157</v>
      </c>
      <c r="Q66" s="183">
        <f t="shared" si="111"/>
        <v>1701252</v>
      </c>
      <c r="R66" s="48">
        <f t="shared" ref="R66" si="112">+R63+R64+R65</f>
        <v>878183</v>
      </c>
      <c r="S66" s="49">
        <f t="shared" ref="S66" si="113">+S63+S64+S65</f>
        <v>881294</v>
      </c>
      <c r="T66" s="183">
        <f t="shared" ref="T66" si="114">+T63+T64+T65</f>
        <v>1759477</v>
      </c>
      <c r="U66" s="49">
        <f t="shared" ref="U66" si="115">+U63+U64+U65</f>
        <v>273</v>
      </c>
      <c r="V66" s="183">
        <f t="shared" ref="V66" si="116">+V63+V64+V65</f>
        <v>1759750</v>
      </c>
      <c r="W66" s="50">
        <f t="shared" si="95"/>
        <v>3.4385264499321666</v>
      </c>
    </row>
    <row r="67" spans="1:23" ht="14.25" customHeight="1" thickTop="1" x14ac:dyDescent="0.2">
      <c r="A67" s="3" t="str">
        <f t="shared" si="105"/>
        <v xml:space="preserve"> </v>
      </c>
      <c r="B67" s="108" t="s">
        <v>21</v>
      </c>
      <c r="C67" s="122">
        <f t="shared" ref="C67:H69" si="117">+C17+C42</f>
        <v>1957</v>
      </c>
      <c r="D67" s="124">
        <f t="shared" si="117"/>
        <v>1958</v>
      </c>
      <c r="E67" s="172">
        <f t="shared" si="117"/>
        <v>3915</v>
      </c>
      <c r="F67" s="122">
        <f t="shared" si="117"/>
        <v>2062</v>
      </c>
      <c r="G67" s="124">
        <f t="shared" si="117"/>
        <v>2062</v>
      </c>
      <c r="H67" s="172">
        <f t="shared" si="117"/>
        <v>4124</v>
      </c>
      <c r="I67" s="125">
        <f t="shared" si="90"/>
        <v>5.3384418901660347</v>
      </c>
      <c r="J67" s="3"/>
      <c r="L67" s="13" t="s">
        <v>21</v>
      </c>
      <c r="M67" s="39">
        <f t="shared" ref="M67:N69" si="118">+M17+M42</f>
        <v>292610</v>
      </c>
      <c r="N67" s="37">
        <f t="shared" si="118"/>
        <v>293894</v>
      </c>
      <c r="O67" s="181">
        <f t="shared" ref="O67:O69" si="119">SUM(M67:N67)</f>
        <v>586504</v>
      </c>
      <c r="P67" s="143">
        <f>P17+P42</f>
        <v>99</v>
      </c>
      <c r="Q67" s="181">
        <f>+O67+P67</f>
        <v>586603</v>
      </c>
      <c r="R67" s="39">
        <f t="shared" ref="R67:S69" si="120">+R17+R42</f>
        <v>307055</v>
      </c>
      <c r="S67" s="37">
        <f t="shared" si="120"/>
        <v>305795</v>
      </c>
      <c r="T67" s="181">
        <f t="shared" ref="T67:T69" si="121">SUM(R67:S67)</f>
        <v>612850</v>
      </c>
      <c r="U67" s="143">
        <f>U17+U42</f>
        <v>0</v>
      </c>
      <c r="V67" s="181">
        <f>+T67+U67</f>
        <v>612850</v>
      </c>
      <c r="W67" s="40">
        <f t="shared" si="95"/>
        <v>4.4744060292906784</v>
      </c>
    </row>
    <row r="68" spans="1:23" ht="14.25" customHeight="1" x14ac:dyDescent="0.2">
      <c r="A68" s="3" t="str">
        <f t="shared" si="105"/>
        <v xml:space="preserve"> </v>
      </c>
      <c r="B68" s="108" t="s">
        <v>22</v>
      </c>
      <c r="C68" s="122">
        <f t="shared" si="117"/>
        <v>1971</v>
      </c>
      <c r="D68" s="124">
        <f t="shared" si="117"/>
        <v>1971</v>
      </c>
      <c r="E68" s="163">
        <f t="shared" si="117"/>
        <v>3942</v>
      </c>
      <c r="F68" s="122">
        <f t="shared" si="117"/>
        <v>2062</v>
      </c>
      <c r="G68" s="124">
        <f t="shared" si="117"/>
        <v>2062</v>
      </c>
      <c r="H68" s="163">
        <f t="shared" si="117"/>
        <v>4124</v>
      </c>
      <c r="I68" s="125">
        <f t="shared" si="90"/>
        <v>4.6169457128361291</v>
      </c>
      <c r="J68" s="3"/>
      <c r="L68" s="13" t="s">
        <v>22</v>
      </c>
      <c r="M68" s="39">
        <f t="shared" si="118"/>
        <v>283899</v>
      </c>
      <c r="N68" s="37">
        <f t="shared" si="118"/>
        <v>298494</v>
      </c>
      <c r="O68" s="181">
        <f t="shared" si="119"/>
        <v>582393</v>
      </c>
      <c r="P68" s="143">
        <f>P18+P43</f>
        <v>0</v>
      </c>
      <c r="Q68" s="181">
        <f>+O68+P68</f>
        <v>582393</v>
      </c>
      <c r="R68" s="39">
        <f t="shared" si="120"/>
        <v>303129</v>
      </c>
      <c r="S68" s="37">
        <f t="shared" si="120"/>
        <v>315514</v>
      </c>
      <c r="T68" s="181">
        <f t="shared" si="121"/>
        <v>618643</v>
      </c>
      <c r="U68" s="143">
        <f>U18+U43</f>
        <v>0</v>
      </c>
      <c r="V68" s="181">
        <f>+T68+U68</f>
        <v>618643</v>
      </c>
      <c r="W68" s="40">
        <f t="shared" si="95"/>
        <v>6.2243193170247624</v>
      </c>
    </row>
    <row r="69" spans="1:23" ht="14.25" customHeight="1" thickBot="1" x14ac:dyDescent="0.25">
      <c r="A69" s="3" t="str">
        <f t="shared" si="105"/>
        <v xml:space="preserve"> </v>
      </c>
      <c r="B69" s="108" t="s">
        <v>23</v>
      </c>
      <c r="C69" s="122">
        <f t="shared" si="117"/>
        <v>1820</v>
      </c>
      <c r="D69" s="139">
        <f t="shared" si="117"/>
        <v>1820</v>
      </c>
      <c r="E69" s="167">
        <f t="shared" si="117"/>
        <v>3640</v>
      </c>
      <c r="F69" s="122">
        <f t="shared" si="117"/>
        <v>1883</v>
      </c>
      <c r="G69" s="139">
        <f t="shared" si="117"/>
        <v>1884</v>
      </c>
      <c r="H69" s="167">
        <f t="shared" si="117"/>
        <v>3767</v>
      </c>
      <c r="I69" s="140">
        <f t="shared" si="90"/>
        <v>3.4890109890109988</v>
      </c>
      <c r="J69" s="3"/>
      <c r="L69" s="13" t="s">
        <v>23</v>
      </c>
      <c r="M69" s="39">
        <f t="shared" si="118"/>
        <v>250643</v>
      </c>
      <c r="N69" s="37">
        <f t="shared" si="118"/>
        <v>253614</v>
      </c>
      <c r="O69" s="181">
        <f t="shared" si="119"/>
        <v>504257</v>
      </c>
      <c r="P69" s="38">
        <f>P19+P44</f>
        <v>0</v>
      </c>
      <c r="Q69" s="184">
        <f>+O69+P69</f>
        <v>504257</v>
      </c>
      <c r="R69" s="39">
        <f t="shared" si="120"/>
        <v>266597</v>
      </c>
      <c r="S69" s="37">
        <f t="shared" si="120"/>
        <v>267783</v>
      </c>
      <c r="T69" s="181">
        <f t="shared" si="121"/>
        <v>534380</v>
      </c>
      <c r="U69" s="38">
        <f>U19+U44</f>
        <v>0</v>
      </c>
      <c r="V69" s="184">
        <f>+T69+U69</f>
        <v>534380</v>
      </c>
      <c r="W69" s="40">
        <f t="shared" si="95"/>
        <v>5.9737395812056171</v>
      </c>
    </row>
    <row r="70" spans="1:23" ht="14.25" customHeight="1" thickTop="1" thickBot="1" x14ac:dyDescent="0.25">
      <c r="A70" s="3" t="str">
        <f t="shared" si="105"/>
        <v xml:space="preserve"> </v>
      </c>
      <c r="B70" s="129" t="s">
        <v>24</v>
      </c>
      <c r="C70" s="130">
        <f t="shared" ref="C70:E70" si="122">+C67+C68+C69</f>
        <v>5748</v>
      </c>
      <c r="D70" s="132">
        <f t="shared" si="122"/>
        <v>5749</v>
      </c>
      <c r="E70" s="173">
        <f t="shared" si="122"/>
        <v>11497</v>
      </c>
      <c r="F70" s="130">
        <f t="shared" ref="F70:H70" si="123">+F67+F68+F69</f>
        <v>6007</v>
      </c>
      <c r="G70" s="132">
        <f t="shared" si="123"/>
        <v>6008</v>
      </c>
      <c r="H70" s="173">
        <f t="shared" si="123"/>
        <v>12015</v>
      </c>
      <c r="I70" s="133">
        <f t="shared" si="90"/>
        <v>4.5055231799599804</v>
      </c>
      <c r="J70" s="3"/>
      <c r="L70" s="41" t="s">
        <v>24</v>
      </c>
      <c r="M70" s="45">
        <f t="shared" ref="M70:Q70" si="124">+M67+M68+M69</f>
        <v>827152</v>
      </c>
      <c r="N70" s="43">
        <f t="shared" si="124"/>
        <v>846002</v>
      </c>
      <c r="O70" s="182">
        <f t="shared" si="124"/>
        <v>1673154</v>
      </c>
      <c r="P70" s="44">
        <f t="shared" si="124"/>
        <v>99</v>
      </c>
      <c r="Q70" s="185">
        <f t="shared" si="124"/>
        <v>1673253</v>
      </c>
      <c r="R70" s="45">
        <f t="shared" ref="R70:V70" si="125">+R67+R68+R69</f>
        <v>876781</v>
      </c>
      <c r="S70" s="43">
        <f t="shared" si="125"/>
        <v>889092</v>
      </c>
      <c r="T70" s="182">
        <f t="shared" si="125"/>
        <v>1765873</v>
      </c>
      <c r="U70" s="44">
        <f t="shared" si="125"/>
        <v>0</v>
      </c>
      <c r="V70" s="185">
        <f t="shared" si="125"/>
        <v>1765873</v>
      </c>
      <c r="W70" s="46">
        <f t="shared" si="95"/>
        <v>5.5353255006863833</v>
      </c>
    </row>
    <row r="71" spans="1:23" ht="14.25" customHeight="1" thickTop="1" x14ac:dyDescent="0.2">
      <c r="A71" s="3" t="str">
        <f t="shared" ref="A71" si="126">IF(ISERROR(F71/G71)," ",IF(F71/G71&gt;0.5,IF(F71/G71&lt;1.5," ","NOT OK"),"NOT OK"))</f>
        <v xml:space="preserve"> </v>
      </c>
      <c r="B71" s="108" t="s">
        <v>10</v>
      </c>
      <c r="C71" s="122">
        <f t="shared" ref="C71:H73" si="127">+C21+C46</f>
        <v>2059</v>
      </c>
      <c r="D71" s="124">
        <f t="shared" si="127"/>
        <v>2059</v>
      </c>
      <c r="E71" s="169">
        <f t="shared" si="127"/>
        <v>4118</v>
      </c>
      <c r="F71" s="122">
        <f t="shared" si="127"/>
        <v>2170</v>
      </c>
      <c r="G71" s="124">
        <f t="shared" si="127"/>
        <v>2170</v>
      </c>
      <c r="H71" s="169">
        <f t="shared" si="127"/>
        <v>4340</v>
      </c>
      <c r="I71" s="125">
        <f t="shared" ref="I71" si="128">IF(E71=0,0,((H71/E71)-1)*100)</f>
        <v>5.3909664885867015</v>
      </c>
      <c r="J71" s="3"/>
      <c r="K71" s="6"/>
      <c r="L71" s="13" t="s">
        <v>10</v>
      </c>
      <c r="M71" s="39">
        <f t="shared" ref="M71:N73" si="129">+M21+M46</f>
        <v>297189</v>
      </c>
      <c r="N71" s="37">
        <f t="shared" si="129"/>
        <v>301346</v>
      </c>
      <c r="O71" s="181">
        <f>SUM(M71:N71)</f>
        <v>598535</v>
      </c>
      <c r="P71" s="38">
        <f>P21+P46</f>
        <v>219</v>
      </c>
      <c r="Q71" s="184">
        <f>+O71+P71</f>
        <v>598754</v>
      </c>
      <c r="R71" s="39">
        <f t="shared" ref="R71:S73" si="130">+R21+R46</f>
        <v>321259</v>
      </c>
      <c r="S71" s="37">
        <f t="shared" si="130"/>
        <v>322701</v>
      </c>
      <c r="T71" s="181">
        <f>SUM(R71:S71)</f>
        <v>643960</v>
      </c>
      <c r="U71" s="38">
        <f>U21+U46</f>
        <v>0</v>
      </c>
      <c r="V71" s="184">
        <f>+T71+U71</f>
        <v>643960</v>
      </c>
      <c r="W71" s="40">
        <f t="shared" ref="W71" si="131">IF(Q71=0,0,((V71/Q71)-1)*100)</f>
        <v>7.5500121919853669</v>
      </c>
    </row>
    <row r="72" spans="1:23" ht="14.25" customHeight="1" x14ac:dyDescent="0.2">
      <c r="A72" s="3" t="str">
        <f>IF(ISERROR(F72/G72)," ",IF(F72/G72&gt;0.5,IF(F72/G72&lt;1.5," ","NOT OK"),"NOT OK"))</f>
        <v xml:space="preserve"> </v>
      </c>
      <c r="B72" s="108" t="s">
        <v>11</v>
      </c>
      <c r="C72" s="122">
        <f t="shared" si="127"/>
        <v>2137</v>
      </c>
      <c r="D72" s="124">
        <f t="shared" si="127"/>
        <v>2137</v>
      </c>
      <c r="E72" s="169">
        <f t="shared" si="127"/>
        <v>4274</v>
      </c>
      <c r="F72" s="122">
        <f t="shared" si="127"/>
        <v>2187</v>
      </c>
      <c r="G72" s="124">
        <f t="shared" si="127"/>
        <v>2187</v>
      </c>
      <c r="H72" s="169">
        <f t="shared" si="127"/>
        <v>4374</v>
      </c>
      <c r="I72" s="125">
        <f>IF(E72=0,0,((H72/E72)-1)*100)</f>
        <v>2.3397285914833921</v>
      </c>
      <c r="J72" s="3"/>
      <c r="K72" s="6"/>
      <c r="L72" s="13" t="s">
        <v>11</v>
      </c>
      <c r="M72" s="39">
        <f t="shared" si="129"/>
        <v>323769</v>
      </c>
      <c r="N72" s="37">
        <f t="shared" si="129"/>
        <v>318523</v>
      </c>
      <c r="O72" s="181">
        <f>SUM(M72:N72)</f>
        <v>642292</v>
      </c>
      <c r="P72" s="38">
        <f>P22+P47</f>
        <v>0</v>
      </c>
      <c r="Q72" s="184">
        <f>+O72+P72</f>
        <v>642292</v>
      </c>
      <c r="R72" s="39">
        <f t="shared" si="130"/>
        <v>332105</v>
      </c>
      <c r="S72" s="37">
        <f t="shared" si="130"/>
        <v>332588</v>
      </c>
      <c r="T72" s="181">
        <f>SUM(R72:S72)</f>
        <v>664693</v>
      </c>
      <c r="U72" s="38">
        <f>U22+U47</f>
        <v>69</v>
      </c>
      <c r="V72" s="184">
        <f>+T72+U72</f>
        <v>664762</v>
      </c>
      <c r="W72" s="40">
        <f>IF(Q72=0,0,((V72/Q72)-1)*100)</f>
        <v>3.4984088234012001</v>
      </c>
    </row>
    <row r="73" spans="1:23" ht="14.25" customHeight="1" thickBot="1" x14ac:dyDescent="0.25">
      <c r="A73" s="3" t="str">
        <f>IF(ISERROR(F73/G73)," ",IF(F73/G73&gt;0.5,IF(F73/G73&lt;1.5," ","NOT OK"),"NOT OK"))</f>
        <v xml:space="preserve"> </v>
      </c>
      <c r="B73" s="113" t="s">
        <v>12</v>
      </c>
      <c r="C73" s="126">
        <f t="shared" si="127"/>
        <v>2358</v>
      </c>
      <c r="D73" s="128">
        <f t="shared" si="127"/>
        <v>2356</v>
      </c>
      <c r="E73" s="169">
        <f t="shared" si="127"/>
        <v>4714</v>
      </c>
      <c r="F73" s="126">
        <f t="shared" si="127"/>
        <v>2324</v>
      </c>
      <c r="G73" s="128">
        <f t="shared" si="127"/>
        <v>2325</v>
      </c>
      <c r="H73" s="169">
        <f t="shared" si="127"/>
        <v>4649</v>
      </c>
      <c r="I73" s="125">
        <f>IF(E73=0,0,((H73/E73)-1)*100)</f>
        <v>-1.3788714467543484</v>
      </c>
      <c r="J73" s="3"/>
      <c r="K73" s="6"/>
      <c r="L73" s="22" t="s">
        <v>12</v>
      </c>
      <c r="M73" s="39">
        <f t="shared" si="129"/>
        <v>370728</v>
      </c>
      <c r="N73" s="37">
        <f t="shared" si="129"/>
        <v>362020</v>
      </c>
      <c r="O73" s="181">
        <f t="shared" ref="O73" si="132">SUM(M73:N73)</f>
        <v>732748</v>
      </c>
      <c r="P73" s="38">
        <f>P23+P48</f>
        <v>0</v>
      </c>
      <c r="Q73" s="184">
        <f>+O73+P73</f>
        <v>732748</v>
      </c>
      <c r="R73" s="39">
        <f t="shared" si="130"/>
        <v>352101</v>
      </c>
      <c r="S73" s="37">
        <f t="shared" si="130"/>
        <v>349135</v>
      </c>
      <c r="T73" s="181">
        <f t="shared" ref="T73" si="133">SUM(R73:S73)</f>
        <v>701236</v>
      </c>
      <c r="U73" s="38">
        <f>U23+U48</f>
        <v>0</v>
      </c>
      <c r="V73" s="184">
        <f>+T73+U73</f>
        <v>701236</v>
      </c>
      <c r="W73" s="40">
        <f>IF(Q73=0,0,((V73/Q73)-1)*100)</f>
        <v>-4.3005235087642646</v>
      </c>
    </row>
    <row r="74" spans="1:23" ht="14.25" customHeight="1" thickTop="1" thickBot="1" x14ac:dyDescent="0.25">
      <c r="A74" s="3" t="str">
        <f t="shared" ref="A74:A75" si="134">IF(ISERROR(F74/G74)," ",IF(F74/G74&gt;0.5,IF(F74/G74&lt;1.5," ","NOT OK"),"NOT OK"))</f>
        <v xml:space="preserve"> </v>
      </c>
      <c r="B74" s="129" t="s">
        <v>38</v>
      </c>
      <c r="C74" s="130">
        <f t="shared" ref="C74:H74" si="135">+C71+C72+C73</f>
        <v>6554</v>
      </c>
      <c r="D74" s="132">
        <f t="shared" si="135"/>
        <v>6552</v>
      </c>
      <c r="E74" s="173">
        <f t="shared" si="135"/>
        <v>13106</v>
      </c>
      <c r="F74" s="130">
        <f t="shared" si="135"/>
        <v>6681</v>
      </c>
      <c r="G74" s="132">
        <f t="shared" si="135"/>
        <v>6682</v>
      </c>
      <c r="H74" s="173">
        <f t="shared" si="135"/>
        <v>13363</v>
      </c>
      <c r="I74" s="133">
        <f t="shared" ref="I74:I75" si="136">IF(E74=0,0,((H74/E74)-1)*100)</f>
        <v>1.9609339233938705</v>
      </c>
      <c r="J74" s="3"/>
      <c r="L74" s="41" t="s">
        <v>38</v>
      </c>
      <c r="M74" s="45">
        <f t="shared" ref="M74:V74" si="137">+M71+M72+M73</f>
        <v>991686</v>
      </c>
      <c r="N74" s="43">
        <f t="shared" si="137"/>
        <v>981889</v>
      </c>
      <c r="O74" s="182">
        <f t="shared" si="137"/>
        <v>1973575</v>
      </c>
      <c r="P74" s="43">
        <f t="shared" si="137"/>
        <v>219</v>
      </c>
      <c r="Q74" s="182">
        <f t="shared" si="137"/>
        <v>1973794</v>
      </c>
      <c r="R74" s="45">
        <f t="shared" si="137"/>
        <v>1005465</v>
      </c>
      <c r="S74" s="43">
        <f t="shared" si="137"/>
        <v>1004424</v>
      </c>
      <c r="T74" s="182">
        <f t="shared" si="137"/>
        <v>2009889</v>
      </c>
      <c r="U74" s="43">
        <f t="shared" si="137"/>
        <v>69</v>
      </c>
      <c r="V74" s="182">
        <f t="shared" si="137"/>
        <v>2009958</v>
      </c>
      <c r="W74" s="46">
        <f>IF(Q74=0,0,((V74/Q74)-1)*100)</f>
        <v>1.8322074137422595</v>
      </c>
    </row>
    <row r="75" spans="1:23" ht="14.25" customHeight="1" thickTop="1" thickBot="1" x14ac:dyDescent="0.25">
      <c r="A75" s="6" t="str">
        <f t="shared" si="134"/>
        <v xml:space="preserve"> </v>
      </c>
      <c r="B75" s="129" t="s">
        <v>63</v>
      </c>
      <c r="C75" s="130">
        <f t="shared" ref="C75:H75" si="138">+C62+C66+C70+C74</f>
        <v>24301</v>
      </c>
      <c r="D75" s="132">
        <f t="shared" si="138"/>
        <v>24296</v>
      </c>
      <c r="E75" s="170">
        <f t="shared" si="138"/>
        <v>48597</v>
      </c>
      <c r="F75" s="130">
        <f t="shared" si="138"/>
        <v>25905</v>
      </c>
      <c r="G75" s="132">
        <f t="shared" si="138"/>
        <v>25913</v>
      </c>
      <c r="H75" s="170">
        <f t="shared" si="138"/>
        <v>51818</v>
      </c>
      <c r="I75" s="134">
        <f t="shared" si="136"/>
        <v>6.6279811510998599</v>
      </c>
      <c r="J75" s="7"/>
      <c r="L75" s="41" t="s">
        <v>63</v>
      </c>
      <c r="M75" s="45">
        <f t="shared" ref="M75:V75" si="139">+M62+M66+M70+M74</f>
        <v>3618574</v>
      </c>
      <c r="N75" s="43">
        <f t="shared" si="139"/>
        <v>3669405</v>
      </c>
      <c r="O75" s="182">
        <f t="shared" si="139"/>
        <v>7287979</v>
      </c>
      <c r="P75" s="44">
        <f t="shared" si="139"/>
        <v>868</v>
      </c>
      <c r="Q75" s="185">
        <f t="shared" si="139"/>
        <v>7288847</v>
      </c>
      <c r="R75" s="45">
        <f t="shared" si="139"/>
        <v>3823884</v>
      </c>
      <c r="S75" s="43">
        <f t="shared" si="139"/>
        <v>3880562</v>
      </c>
      <c r="T75" s="182">
        <f t="shared" si="139"/>
        <v>7704446</v>
      </c>
      <c r="U75" s="44">
        <f t="shared" si="139"/>
        <v>652</v>
      </c>
      <c r="V75" s="185">
        <f t="shared" si="139"/>
        <v>7705098</v>
      </c>
      <c r="W75" s="46">
        <f>IF(Q75=0,0,((V75/Q75)-1)*100)</f>
        <v>5.7107934903833257</v>
      </c>
    </row>
    <row r="76" spans="1:23" ht="14.25" thickTop="1" thickBot="1" x14ac:dyDescent="0.25">
      <c r="B76" s="141" t="s">
        <v>60</v>
      </c>
      <c r="C76" s="104"/>
      <c r="D76" s="104"/>
      <c r="E76" s="104"/>
      <c r="F76" s="104"/>
      <c r="G76" s="104"/>
      <c r="H76" s="104"/>
      <c r="I76" s="105"/>
      <c r="J76" s="3"/>
      <c r="L76" s="53" t="s">
        <v>60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2"/>
    </row>
    <row r="77" spans="1:23" ht="13.5" thickTop="1" x14ac:dyDescent="0.2">
      <c r="L77" s="635" t="s">
        <v>33</v>
      </c>
      <c r="M77" s="636"/>
      <c r="N77" s="636"/>
      <c r="O77" s="636"/>
      <c r="P77" s="636"/>
      <c r="Q77" s="636"/>
      <c r="R77" s="636"/>
      <c r="S77" s="636"/>
      <c r="T77" s="636"/>
      <c r="U77" s="636"/>
      <c r="V77" s="636"/>
      <c r="W77" s="637"/>
    </row>
    <row r="78" spans="1:23" ht="13.5" thickBot="1" x14ac:dyDescent="0.25">
      <c r="L78" s="630" t="s">
        <v>43</v>
      </c>
      <c r="M78" s="631"/>
      <c r="N78" s="631"/>
      <c r="O78" s="631"/>
      <c r="P78" s="631"/>
      <c r="Q78" s="631"/>
      <c r="R78" s="631"/>
      <c r="S78" s="631"/>
      <c r="T78" s="631"/>
      <c r="U78" s="631"/>
      <c r="V78" s="631"/>
      <c r="W78" s="632"/>
    </row>
    <row r="79" spans="1:23" ht="14.25" thickTop="1" thickBot="1" x14ac:dyDescent="0.25">
      <c r="L79" s="54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 t="s">
        <v>34</v>
      </c>
    </row>
    <row r="80" spans="1:23" ht="24.75" customHeight="1" thickTop="1" thickBot="1" x14ac:dyDescent="0.25">
      <c r="L80" s="57"/>
      <c r="M80" s="633" t="s">
        <v>64</v>
      </c>
      <c r="N80" s="633"/>
      <c r="O80" s="633"/>
      <c r="P80" s="633"/>
      <c r="Q80" s="634"/>
      <c r="R80" s="633" t="s">
        <v>65</v>
      </c>
      <c r="S80" s="633"/>
      <c r="T80" s="633"/>
      <c r="U80" s="633"/>
      <c r="V80" s="634"/>
      <c r="W80" s="340" t="s">
        <v>2</v>
      </c>
    </row>
    <row r="81" spans="1:23" ht="13.5" thickTop="1" x14ac:dyDescent="0.2">
      <c r="L81" s="59" t="s">
        <v>3</v>
      </c>
      <c r="M81" s="60"/>
      <c r="N81" s="54"/>
      <c r="O81" s="61"/>
      <c r="P81" s="62"/>
      <c r="Q81" s="61"/>
      <c r="R81" s="60"/>
      <c r="S81" s="54"/>
      <c r="T81" s="61"/>
      <c r="U81" s="62"/>
      <c r="V81" s="61"/>
      <c r="W81" s="341" t="s">
        <v>4</v>
      </c>
    </row>
    <row r="82" spans="1:23" ht="13.5" thickBot="1" x14ac:dyDescent="0.25">
      <c r="L82" s="64"/>
      <c r="M82" s="65" t="s">
        <v>35</v>
      </c>
      <c r="N82" s="66" t="s">
        <v>36</v>
      </c>
      <c r="O82" s="67" t="s">
        <v>37</v>
      </c>
      <c r="P82" s="68" t="s">
        <v>32</v>
      </c>
      <c r="Q82" s="67" t="s">
        <v>7</v>
      </c>
      <c r="R82" s="65" t="s">
        <v>35</v>
      </c>
      <c r="S82" s="66" t="s">
        <v>36</v>
      </c>
      <c r="T82" s="67" t="s">
        <v>37</v>
      </c>
      <c r="U82" s="68" t="s">
        <v>32</v>
      </c>
      <c r="V82" s="67" t="s">
        <v>7</v>
      </c>
      <c r="W82" s="339"/>
    </row>
    <row r="83" spans="1:23" ht="5.25" customHeight="1" thickTop="1" thickBot="1" x14ac:dyDescent="0.25">
      <c r="L83" s="59"/>
      <c r="M83" s="70"/>
      <c r="N83" s="71"/>
      <c r="O83" s="72"/>
      <c r="P83" s="73"/>
      <c r="Q83" s="72"/>
      <c r="R83" s="70"/>
      <c r="S83" s="71"/>
      <c r="T83" s="72"/>
      <c r="U83" s="73"/>
      <c r="V83" s="72"/>
      <c r="W83" s="74"/>
    </row>
    <row r="84" spans="1:23" ht="13.5" thickTop="1" x14ac:dyDescent="0.2">
      <c r="L84" s="59" t="s">
        <v>13</v>
      </c>
      <c r="M84" s="75">
        <v>29</v>
      </c>
      <c r="N84" s="76">
        <v>19</v>
      </c>
      <c r="O84" s="365">
        <f t="shared" ref="O84" si="140">+M84+N84</f>
        <v>48</v>
      </c>
      <c r="P84" s="77">
        <v>0</v>
      </c>
      <c r="Q84" s="195">
        <f>O84+P84</f>
        <v>48</v>
      </c>
      <c r="R84" s="75">
        <v>33</v>
      </c>
      <c r="S84" s="76">
        <v>74</v>
      </c>
      <c r="T84" s="365">
        <f t="shared" ref="T84" si="141">+R84+S84</f>
        <v>107</v>
      </c>
      <c r="U84" s="77">
        <v>0</v>
      </c>
      <c r="V84" s="195">
        <f>T84+U84</f>
        <v>107</v>
      </c>
      <c r="W84" s="78">
        <f t="shared" ref="W84" si="142">IF(Q84=0,0,((V84/Q84)-1)*100)</f>
        <v>122.91666666666666</v>
      </c>
    </row>
    <row r="85" spans="1:23" x14ac:dyDescent="0.2">
      <c r="L85" s="59" t="s">
        <v>14</v>
      </c>
      <c r="M85" s="75">
        <v>19</v>
      </c>
      <c r="N85" s="76">
        <v>17</v>
      </c>
      <c r="O85" s="195">
        <f>+M85+N85</f>
        <v>36</v>
      </c>
      <c r="P85" s="77">
        <v>0</v>
      </c>
      <c r="Q85" s="195">
        <f>O85+P85</f>
        <v>36</v>
      </c>
      <c r="R85" s="75">
        <v>11</v>
      </c>
      <c r="S85" s="76">
        <v>30</v>
      </c>
      <c r="T85" s="195">
        <f>+R85+S85</f>
        <v>41</v>
      </c>
      <c r="U85" s="77">
        <v>0</v>
      </c>
      <c r="V85" s="195">
        <f>T85+U85</f>
        <v>41</v>
      </c>
      <c r="W85" s="78">
        <f>IF(Q85=0,0,((V85/Q85)-1)*100)</f>
        <v>13.888888888888884</v>
      </c>
    </row>
    <row r="86" spans="1:23" ht="13.5" thickBot="1" x14ac:dyDescent="0.25">
      <c r="L86" s="59" t="s">
        <v>15</v>
      </c>
      <c r="M86" s="75">
        <v>26</v>
      </c>
      <c r="N86" s="76">
        <v>24</v>
      </c>
      <c r="O86" s="223">
        <f>+M86+N86</f>
        <v>50</v>
      </c>
      <c r="P86" s="77">
        <v>0</v>
      </c>
      <c r="Q86" s="195">
        <f>O86+P86</f>
        <v>50</v>
      </c>
      <c r="R86" s="75">
        <v>13</v>
      </c>
      <c r="S86" s="76">
        <v>71</v>
      </c>
      <c r="T86" s="223">
        <f>+R86+S86</f>
        <v>84</v>
      </c>
      <c r="U86" s="77">
        <v>0</v>
      </c>
      <c r="V86" s="195">
        <f>T86+U86</f>
        <v>84</v>
      </c>
      <c r="W86" s="78">
        <f>IF(Q86=0,0,((V86/Q86)-1)*100)</f>
        <v>68</v>
      </c>
    </row>
    <row r="87" spans="1:23" ht="14.25" thickTop="1" thickBot="1" x14ac:dyDescent="0.25">
      <c r="L87" s="79" t="s">
        <v>61</v>
      </c>
      <c r="M87" s="80">
        <f t="shared" ref="M87:U87" si="143">+M84+M85+M86</f>
        <v>74</v>
      </c>
      <c r="N87" s="81">
        <f t="shared" si="143"/>
        <v>60</v>
      </c>
      <c r="O87" s="196">
        <f t="shared" si="143"/>
        <v>134</v>
      </c>
      <c r="P87" s="80">
        <f t="shared" si="143"/>
        <v>0</v>
      </c>
      <c r="Q87" s="196">
        <f t="shared" si="143"/>
        <v>134</v>
      </c>
      <c r="R87" s="80">
        <f t="shared" si="143"/>
        <v>57</v>
      </c>
      <c r="S87" s="81">
        <f t="shared" si="143"/>
        <v>175</v>
      </c>
      <c r="T87" s="196">
        <f t="shared" si="143"/>
        <v>232</v>
      </c>
      <c r="U87" s="80">
        <f t="shared" si="143"/>
        <v>0</v>
      </c>
      <c r="V87" s="196">
        <f t="shared" ref="V87" si="144">+V84+V85+V86</f>
        <v>232</v>
      </c>
      <c r="W87" s="82">
        <f>IF(Q87=0,0,((V87/Q87)-1)*100)</f>
        <v>73.134328358208947</v>
      </c>
    </row>
    <row r="88" spans="1:23" ht="13.5" thickTop="1" x14ac:dyDescent="0.2">
      <c r="L88" s="59" t="s">
        <v>16</v>
      </c>
      <c r="M88" s="75">
        <v>20</v>
      </c>
      <c r="N88" s="76">
        <v>25</v>
      </c>
      <c r="O88" s="195">
        <f>+M88+N88</f>
        <v>45</v>
      </c>
      <c r="P88" s="77">
        <v>0</v>
      </c>
      <c r="Q88" s="195">
        <f>O88+P88</f>
        <v>45</v>
      </c>
      <c r="R88" s="75">
        <v>3</v>
      </c>
      <c r="S88" s="76">
        <v>60</v>
      </c>
      <c r="T88" s="195">
        <f>+R88+S88</f>
        <v>63</v>
      </c>
      <c r="U88" s="77">
        <v>0</v>
      </c>
      <c r="V88" s="195">
        <f>T88+U88</f>
        <v>63</v>
      </c>
      <c r="W88" s="78">
        <f>IF(Q88=0,0,((V88/Q88)-1)*100)</f>
        <v>39.999999999999993</v>
      </c>
    </row>
    <row r="89" spans="1:23" x14ac:dyDescent="0.2">
      <c r="L89" s="59" t="s">
        <v>17</v>
      </c>
      <c r="M89" s="75">
        <v>29</v>
      </c>
      <c r="N89" s="76">
        <v>31</v>
      </c>
      <c r="O89" s="195">
        <f>+M89+N89</f>
        <v>60</v>
      </c>
      <c r="P89" s="77">
        <v>0</v>
      </c>
      <c r="Q89" s="195">
        <f>O89+P89</f>
        <v>60</v>
      </c>
      <c r="R89" s="75">
        <v>3</v>
      </c>
      <c r="S89" s="76">
        <v>65</v>
      </c>
      <c r="T89" s="195">
        <f>+R89+S89</f>
        <v>68</v>
      </c>
      <c r="U89" s="77">
        <v>0</v>
      </c>
      <c r="V89" s="195">
        <f>T89+U89</f>
        <v>68</v>
      </c>
      <c r="W89" s="78">
        <f t="shared" ref="W89" si="145">IF(Q89=0,0,((V89/Q89)-1)*100)</f>
        <v>13.33333333333333</v>
      </c>
    </row>
    <row r="90" spans="1:23" ht="13.5" thickBot="1" x14ac:dyDescent="0.25">
      <c r="L90" s="59" t="s">
        <v>18</v>
      </c>
      <c r="M90" s="75">
        <v>29</v>
      </c>
      <c r="N90" s="76">
        <v>29</v>
      </c>
      <c r="O90" s="197">
        <f>+M90+N90</f>
        <v>58</v>
      </c>
      <c r="P90" s="83">
        <v>0</v>
      </c>
      <c r="Q90" s="197">
        <f>O90+P90</f>
        <v>58</v>
      </c>
      <c r="R90" s="75">
        <v>8</v>
      </c>
      <c r="S90" s="76">
        <v>64</v>
      </c>
      <c r="T90" s="197">
        <f>+R90+S90</f>
        <v>72</v>
      </c>
      <c r="U90" s="83">
        <v>0</v>
      </c>
      <c r="V90" s="197">
        <f>T90+U90</f>
        <v>72</v>
      </c>
      <c r="W90" s="78">
        <f>IF(Q90=0,0,((V90/Q90)-1)*100)</f>
        <v>24.137931034482762</v>
      </c>
    </row>
    <row r="91" spans="1:23" ht="14.25" thickTop="1" thickBot="1" x14ac:dyDescent="0.25">
      <c r="A91" s="3" t="str">
        <f>IF(ISERROR(F91/G91)," ",IF(F91/G91&gt;0.5,IF(F91/G91&lt;1.5," ","NOT OK"),"NOT OK"))</f>
        <v xml:space="preserve"> </v>
      </c>
      <c r="L91" s="84" t="s">
        <v>19</v>
      </c>
      <c r="M91" s="85">
        <f t="shared" ref="M91:U91" si="146">+M88+M89+M90</f>
        <v>78</v>
      </c>
      <c r="N91" s="85">
        <f t="shared" si="146"/>
        <v>85</v>
      </c>
      <c r="O91" s="198">
        <f t="shared" si="146"/>
        <v>163</v>
      </c>
      <c r="P91" s="86">
        <f t="shared" si="146"/>
        <v>0</v>
      </c>
      <c r="Q91" s="198">
        <f t="shared" si="146"/>
        <v>163</v>
      </c>
      <c r="R91" s="85">
        <f t="shared" si="146"/>
        <v>14</v>
      </c>
      <c r="S91" s="85">
        <f t="shared" si="146"/>
        <v>189</v>
      </c>
      <c r="T91" s="396">
        <f t="shared" si="146"/>
        <v>203</v>
      </c>
      <c r="U91" s="397">
        <f t="shared" si="146"/>
        <v>0</v>
      </c>
      <c r="V91" s="198">
        <f t="shared" ref="V91" si="147">+V88+V89+V90</f>
        <v>203</v>
      </c>
      <c r="W91" s="87">
        <f>IF(Q91=0,0,((V91/Q91)-1)*100)</f>
        <v>24.53987730061349</v>
      </c>
    </row>
    <row r="92" spans="1:23" ht="13.5" thickTop="1" x14ac:dyDescent="0.2">
      <c r="L92" s="59" t="s">
        <v>21</v>
      </c>
      <c r="M92" s="75">
        <v>21</v>
      </c>
      <c r="N92" s="76">
        <v>18</v>
      </c>
      <c r="O92" s="197">
        <f>+M92+N92</f>
        <v>39</v>
      </c>
      <c r="P92" s="88">
        <v>0</v>
      </c>
      <c r="Q92" s="197">
        <f>O92+P92</f>
        <v>39</v>
      </c>
      <c r="R92" s="75">
        <v>2</v>
      </c>
      <c r="S92" s="76">
        <v>84</v>
      </c>
      <c r="T92" s="197">
        <f>+R92+S92</f>
        <v>86</v>
      </c>
      <c r="U92" s="88">
        <v>0</v>
      </c>
      <c r="V92" s="197">
        <f>T92+U92</f>
        <v>86</v>
      </c>
      <c r="W92" s="78">
        <f>IF(Q92=0,0,((V92/Q92)-1)*100)</f>
        <v>120.51282051282053</v>
      </c>
    </row>
    <row r="93" spans="1:23" x14ac:dyDescent="0.2">
      <c r="L93" s="59" t="s">
        <v>22</v>
      </c>
      <c r="M93" s="75">
        <v>24</v>
      </c>
      <c r="N93" s="76">
        <v>18</v>
      </c>
      <c r="O93" s="197">
        <f t="shared" ref="O93" si="148">+M93+N93</f>
        <v>42</v>
      </c>
      <c r="P93" s="77">
        <v>0</v>
      </c>
      <c r="Q93" s="197">
        <f>O93+P93</f>
        <v>42</v>
      </c>
      <c r="R93" s="75">
        <v>6</v>
      </c>
      <c r="S93" s="76">
        <v>70</v>
      </c>
      <c r="T93" s="197">
        <f t="shared" ref="T93" si="149">+R93+S93</f>
        <v>76</v>
      </c>
      <c r="U93" s="77">
        <v>0</v>
      </c>
      <c r="V93" s="197">
        <f>T93+U93</f>
        <v>76</v>
      </c>
      <c r="W93" s="78">
        <f t="shared" ref="W93" si="150">IF(Q93=0,0,((V93/Q93)-1)*100)</f>
        <v>80.952380952380949</v>
      </c>
    </row>
    <row r="94" spans="1:23" ht="13.5" thickBot="1" x14ac:dyDescent="0.25">
      <c r="L94" s="59" t="s">
        <v>23</v>
      </c>
      <c r="M94" s="75">
        <v>43</v>
      </c>
      <c r="N94" s="76">
        <v>30</v>
      </c>
      <c r="O94" s="197">
        <f>+M94+N94</f>
        <v>73</v>
      </c>
      <c r="P94" s="77">
        <v>0</v>
      </c>
      <c r="Q94" s="197">
        <f>O94+P94</f>
        <v>73</v>
      </c>
      <c r="R94" s="75">
        <v>9</v>
      </c>
      <c r="S94" s="76">
        <v>74</v>
      </c>
      <c r="T94" s="197">
        <f>+R94+S94</f>
        <v>83</v>
      </c>
      <c r="U94" s="77">
        <v>0</v>
      </c>
      <c r="V94" s="197">
        <f>T94+U94</f>
        <v>83</v>
      </c>
      <c r="W94" s="78">
        <f>IF(Q94=0,0,((V94/Q94)-1)*100)</f>
        <v>13.698630136986312</v>
      </c>
    </row>
    <row r="95" spans="1:23" ht="14.25" customHeight="1" thickTop="1" thickBot="1" x14ac:dyDescent="0.25">
      <c r="L95" s="79" t="s">
        <v>40</v>
      </c>
      <c r="M95" s="80">
        <f t="shared" ref="M95:Q95" si="151">+M92+M93+M94</f>
        <v>88</v>
      </c>
      <c r="N95" s="81">
        <f t="shared" si="151"/>
        <v>66</v>
      </c>
      <c r="O95" s="196">
        <f t="shared" si="151"/>
        <v>154</v>
      </c>
      <c r="P95" s="80">
        <f t="shared" si="151"/>
        <v>0</v>
      </c>
      <c r="Q95" s="188">
        <f t="shared" si="151"/>
        <v>154</v>
      </c>
      <c r="R95" s="80">
        <f t="shared" ref="R95:V95" si="152">+R92+R93+R94</f>
        <v>17</v>
      </c>
      <c r="S95" s="81">
        <f t="shared" si="152"/>
        <v>228</v>
      </c>
      <c r="T95" s="196">
        <f t="shared" si="152"/>
        <v>245</v>
      </c>
      <c r="U95" s="80">
        <f t="shared" si="152"/>
        <v>0</v>
      </c>
      <c r="V95" s="196">
        <f t="shared" si="152"/>
        <v>245</v>
      </c>
      <c r="W95" s="82">
        <f t="shared" ref="W95" si="153">IF(Q95=0,0,((V95/Q95)-1)*100)</f>
        <v>59.090909090909079</v>
      </c>
    </row>
    <row r="96" spans="1:23" ht="14.25" customHeight="1" thickTop="1" x14ac:dyDescent="0.2">
      <c r="L96" s="59" t="s">
        <v>10</v>
      </c>
      <c r="M96" s="75">
        <v>29</v>
      </c>
      <c r="N96" s="76">
        <v>27</v>
      </c>
      <c r="O96" s="195">
        <f>M96+N96</f>
        <v>56</v>
      </c>
      <c r="P96" s="77">
        <v>0</v>
      </c>
      <c r="Q96" s="195">
        <f>O96+P96</f>
        <v>56</v>
      </c>
      <c r="R96" s="75">
        <v>14</v>
      </c>
      <c r="S96" s="76">
        <v>72</v>
      </c>
      <c r="T96" s="195">
        <f>R96+S96</f>
        <v>86</v>
      </c>
      <c r="U96" s="77">
        <v>0</v>
      </c>
      <c r="V96" s="195">
        <f>T96+U96</f>
        <v>86</v>
      </c>
      <c r="W96" s="78">
        <f t="shared" ref="W96:W100" si="154">IF(Q96=0,0,((V96/Q96)-1)*100)</f>
        <v>53.571428571428584</v>
      </c>
    </row>
    <row r="97" spans="12:23" ht="14.25" customHeight="1" x14ac:dyDescent="0.2">
      <c r="L97" s="59" t="s">
        <v>11</v>
      </c>
      <c r="M97" s="75">
        <v>39</v>
      </c>
      <c r="N97" s="76">
        <v>38</v>
      </c>
      <c r="O97" s="195">
        <f>M97+N97</f>
        <v>77</v>
      </c>
      <c r="P97" s="77">
        <v>0</v>
      </c>
      <c r="Q97" s="195">
        <f>O97+P97</f>
        <v>77</v>
      </c>
      <c r="R97" s="75">
        <v>15</v>
      </c>
      <c r="S97" s="76">
        <v>107</v>
      </c>
      <c r="T97" s="195">
        <f>R97+S97</f>
        <v>122</v>
      </c>
      <c r="U97" s="77">
        <v>0</v>
      </c>
      <c r="V97" s="195">
        <f>T97+U97</f>
        <v>122</v>
      </c>
      <c r="W97" s="78">
        <f>IF(Q97=0,0,((V97/Q97)-1)*100)</f>
        <v>58.441558441558449</v>
      </c>
    </row>
    <row r="98" spans="12:23" ht="14.25" customHeight="1" thickBot="1" x14ac:dyDescent="0.25">
      <c r="L98" s="64" t="s">
        <v>12</v>
      </c>
      <c r="M98" s="75">
        <v>31</v>
      </c>
      <c r="N98" s="76">
        <v>59</v>
      </c>
      <c r="O98" s="195">
        <f>M98+N98</f>
        <v>90</v>
      </c>
      <c r="P98" s="77">
        <v>0</v>
      </c>
      <c r="Q98" s="195">
        <f t="shared" ref="Q98" si="155">O98+P98</f>
        <v>90</v>
      </c>
      <c r="R98" s="75">
        <v>23</v>
      </c>
      <c r="S98" s="76">
        <v>128</v>
      </c>
      <c r="T98" s="195">
        <f>R98+S98</f>
        <v>151</v>
      </c>
      <c r="U98" s="77">
        <v>0</v>
      </c>
      <c r="V98" s="195">
        <f t="shared" ref="V98" si="156">T98+U98</f>
        <v>151</v>
      </c>
      <c r="W98" s="78">
        <f>IF(Q98=0,0,((V98/Q98)-1)*100)</f>
        <v>67.777777777777786</v>
      </c>
    </row>
    <row r="99" spans="12:23" ht="14.25" customHeight="1" thickTop="1" thickBot="1" x14ac:dyDescent="0.25">
      <c r="L99" s="79" t="s">
        <v>38</v>
      </c>
      <c r="M99" s="80">
        <f t="shared" ref="M99:V99" si="157">+M96+M97+M98</f>
        <v>99</v>
      </c>
      <c r="N99" s="81">
        <f t="shared" si="157"/>
        <v>124</v>
      </c>
      <c r="O99" s="196">
        <f t="shared" si="157"/>
        <v>223</v>
      </c>
      <c r="P99" s="80">
        <f t="shared" si="157"/>
        <v>0</v>
      </c>
      <c r="Q99" s="196">
        <f t="shared" si="157"/>
        <v>223</v>
      </c>
      <c r="R99" s="80">
        <f t="shared" si="157"/>
        <v>52</v>
      </c>
      <c r="S99" s="81">
        <f t="shared" si="157"/>
        <v>307</v>
      </c>
      <c r="T99" s="196">
        <f t="shared" si="157"/>
        <v>359</v>
      </c>
      <c r="U99" s="80">
        <f t="shared" si="157"/>
        <v>0</v>
      </c>
      <c r="V99" s="196">
        <f t="shared" si="157"/>
        <v>359</v>
      </c>
      <c r="W99" s="82">
        <f t="shared" ref="W99" si="158">IF(Q99=0,0,((V99/Q99)-1)*100)</f>
        <v>60.986547085201792</v>
      </c>
    </row>
    <row r="100" spans="12:23" ht="14.25" customHeight="1" thickTop="1" thickBot="1" x14ac:dyDescent="0.25">
      <c r="L100" s="79" t="s">
        <v>63</v>
      </c>
      <c r="M100" s="80">
        <f t="shared" ref="M100:V100" si="159">+M87+M91+M95+M99</f>
        <v>339</v>
      </c>
      <c r="N100" s="81">
        <f t="shared" si="159"/>
        <v>335</v>
      </c>
      <c r="O100" s="221">
        <f t="shared" si="159"/>
        <v>674</v>
      </c>
      <c r="P100" s="80">
        <f t="shared" si="159"/>
        <v>0</v>
      </c>
      <c r="Q100" s="196">
        <f t="shared" si="159"/>
        <v>674</v>
      </c>
      <c r="R100" s="80">
        <f t="shared" si="159"/>
        <v>140</v>
      </c>
      <c r="S100" s="81">
        <f t="shared" si="159"/>
        <v>899</v>
      </c>
      <c r="T100" s="221">
        <f t="shared" si="159"/>
        <v>1039</v>
      </c>
      <c r="U100" s="80">
        <f t="shared" si="159"/>
        <v>0</v>
      </c>
      <c r="V100" s="196">
        <f t="shared" si="159"/>
        <v>1039</v>
      </c>
      <c r="W100" s="82">
        <f t="shared" si="154"/>
        <v>54.154302670623153</v>
      </c>
    </row>
    <row r="101" spans="12:23" ht="14.25" thickTop="1" thickBot="1" x14ac:dyDescent="0.25">
      <c r="L101" s="89" t="s">
        <v>60</v>
      </c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12:23" ht="13.5" thickTop="1" x14ac:dyDescent="0.2">
      <c r="L102" s="635" t="s">
        <v>41</v>
      </c>
      <c r="M102" s="636"/>
      <c r="N102" s="636"/>
      <c r="O102" s="636"/>
      <c r="P102" s="636"/>
      <c r="Q102" s="636"/>
      <c r="R102" s="636"/>
      <c r="S102" s="636"/>
      <c r="T102" s="636"/>
      <c r="U102" s="636"/>
      <c r="V102" s="636"/>
      <c r="W102" s="637"/>
    </row>
    <row r="103" spans="12:23" ht="13.5" thickBot="1" x14ac:dyDescent="0.25">
      <c r="L103" s="630" t="s">
        <v>44</v>
      </c>
      <c r="M103" s="631"/>
      <c r="N103" s="631"/>
      <c r="O103" s="631"/>
      <c r="P103" s="631"/>
      <c r="Q103" s="631"/>
      <c r="R103" s="631"/>
      <c r="S103" s="631"/>
      <c r="T103" s="631"/>
      <c r="U103" s="631"/>
      <c r="V103" s="631"/>
      <c r="W103" s="632"/>
    </row>
    <row r="104" spans="12:23" ht="14.25" thickTop="1" thickBot="1" x14ac:dyDescent="0.25">
      <c r="L104" s="54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6" t="s">
        <v>34</v>
      </c>
    </row>
    <row r="105" spans="12:23" ht="14.25" thickTop="1" thickBot="1" x14ac:dyDescent="0.25">
      <c r="L105" s="57"/>
      <c r="M105" s="633" t="s">
        <v>64</v>
      </c>
      <c r="N105" s="633"/>
      <c r="O105" s="633"/>
      <c r="P105" s="633"/>
      <c r="Q105" s="634"/>
      <c r="R105" s="633" t="s">
        <v>65</v>
      </c>
      <c r="S105" s="633"/>
      <c r="T105" s="633"/>
      <c r="U105" s="633"/>
      <c r="V105" s="634"/>
      <c r="W105" s="340" t="s">
        <v>2</v>
      </c>
    </row>
    <row r="106" spans="12:23" ht="13.5" thickTop="1" x14ac:dyDescent="0.2">
      <c r="L106" s="59" t="s">
        <v>3</v>
      </c>
      <c r="M106" s="60"/>
      <c r="N106" s="54"/>
      <c r="O106" s="61"/>
      <c r="P106" s="62"/>
      <c r="Q106" s="61"/>
      <c r="R106" s="60"/>
      <c r="S106" s="54"/>
      <c r="T106" s="61"/>
      <c r="U106" s="62"/>
      <c r="V106" s="61"/>
      <c r="W106" s="341" t="s">
        <v>4</v>
      </c>
    </row>
    <row r="107" spans="12:23" ht="13.5" thickBot="1" x14ac:dyDescent="0.25">
      <c r="L107" s="64"/>
      <c r="M107" s="65" t="s">
        <v>35</v>
      </c>
      <c r="N107" s="66" t="s">
        <v>36</v>
      </c>
      <c r="O107" s="67" t="s">
        <v>37</v>
      </c>
      <c r="P107" s="68" t="s">
        <v>32</v>
      </c>
      <c r="Q107" s="67" t="s">
        <v>7</v>
      </c>
      <c r="R107" s="65" t="s">
        <v>35</v>
      </c>
      <c r="S107" s="66" t="s">
        <v>36</v>
      </c>
      <c r="T107" s="67" t="s">
        <v>37</v>
      </c>
      <c r="U107" s="68" t="s">
        <v>32</v>
      </c>
      <c r="V107" s="67" t="s">
        <v>7</v>
      </c>
      <c r="W107" s="342"/>
    </row>
    <row r="108" spans="12:23" ht="5.25" customHeight="1" thickTop="1" x14ac:dyDescent="0.2">
      <c r="L108" s="59"/>
      <c r="M108" s="70"/>
      <c r="N108" s="71"/>
      <c r="O108" s="72"/>
      <c r="P108" s="73"/>
      <c r="Q108" s="72"/>
      <c r="R108" s="70"/>
      <c r="S108" s="71"/>
      <c r="T108" s="72"/>
      <c r="U108" s="73"/>
      <c r="V108" s="72"/>
      <c r="W108" s="74"/>
    </row>
    <row r="109" spans="12:23" x14ac:dyDescent="0.2">
      <c r="L109" s="59" t="s">
        <v>13</v>
      </c>
      <c r="M109" s="75">
        <v>54</v>
      </c>
      <c r="N109" s="76">
        <v>215</v>
      </c>
      <c r="O109" s="195">
        <f>M109+N109</f>
        <v>269</v>
      </c>
      <c r="P109" s="77">
        <v>0</v>
      </c>
      <c r="Q109" s="195">
        <f>O109+P109</f>
        <v>269</v>
      </c>
      <c r="R109" s="75">
        <v>34</v>
      </c>
      <c r="S109" s="76">
        <v>216</v>
      </c>
      <c r="T109" s="195">
        <f>R109+S109</f>
        <v>250</v>
      </c>
      <c r="U109" s="77">
        <v>0</v>
      </c>
      <c r="V109" s="195">
        <f>T109+U109</f>
        <v>250</v>
      </c>
      <c r="W109" s="78">
        <f t="shared" ref="W109" si="160">IF(Q109=0,0,((V109/Q109)-1)*100)</f>
        <v>-7.0631970260223049</v>
      </c>
    </row>
    <row r="110" spans="12:23" x14ac:dyDescent="0.2">
      <c r="L110" s="59" t="s">
        <v>14</v>
      </c>
      <c r="M110" s="75">
        <v>51</v>
      </c>
      <c r="N110" s="76">
        <v>305</v>
      </c>
      <c r="O110" s="195">
        <f>M110+N110</f>
        <v>356</v>
      </c>
      <c r="P110" s="77">
        <v>0</v>
      </c>
      <c r="Q110" s="195">
        <f>O110+P110</f>
        <v>356</v>
      </c>
      <c r="R110" s="75">
        <v>33</v>
      </c>
      <c r="S110" s="76">
        <v>210</v>
      </c>
      <c r="T110" s="195">
        <f>R110+S110</f>
        <v>243</v>
      </c>
      <c r="U110" s="77">
        <v>0</v>
      </c>
      <c r="V110" s="195">
        <f>T110+U110</f>
        <v>243</v>
      </c>
      <c r="W110" s="78">
        <f>IF(Q110=0,0,((V110/Q110)-1)*100)</f>
        <v>-31.741573033707869</v>
      </c>
    </row>
    <row r="111" spans="12:23" ht="13.5" thickBot="1" x14ac:dyDescent="0.25">
      <c r="L111" s="59" t="s">
        <v>15</v>
      </c>
      <c r="M111" s="75">
        <v>56</v>
      </c>
      <c r="N111" s="76">
        <v>256</v>
      </c>
      <c r="O111" s="195">
        <f>M111+N111</f>
        <v>312</v>
      </c>
      <c r="P111" s="77">
        <v>0</v>
      </c>
      <c r="Q111" s="195">
        <f>O111+P111</f>
        <v>312</v>
      </c>
      <c r="R111" s="75">
        <v>33</v>
      </c>
      <c r="S111" s="76">
        <v>195</v>
      </c>
      <c r="T111" s="195">
        <f>R111+S111</f>
        <v>228</v>
      </c>
      <c r="U111" s="77">
        <v>0</v>
      </c>
      <c r="V111" s="195">
        <f>T111+U111</f>
        <v>228</v>
      </c>
      <c r="W111" s="78">
        <f>IF(Q111=0,0,((V111/Q111)-1)*100)</f>
        <v>-26.923076923076927</v>
      </c>
    </row>
    <row r="112" spans="12:23" ht="14.25" thickTop="1" thickBot="1" x14ac:dyDescent="0.25">
      <c r="L112" s="79" t="s">
        <v>61</v>
      </c>
      <c r="M112" s="80">
        <f t="shared" ref="M112:U112" si="161">+M109+M110+M111</f>
        <v>161</v>
      </c>
      <c r="N112" s="81">
        <f t="shared" si="161"/>
        <v>776</v>
      </c>
      <c r="O112" s="196">
        <f t="shared" si="161"/>
        <v>937</v>
      </c>
      <c r="P112" s="80">
        <f t="shared" si="161"/>
        <v>0</v>
      </c>
      <c r="Q112" s="196">
        <f t="shared" si="161"/>
        <v>937</v>
      </c>
      <c r="R112" s="80">
        <f t="shared" si="161"/>
        <v>100</v>
      </c>
      <c r="S112" s="81">
        <f t="shared" si="161"/>
        <v>621</v>
      </c>
      <c r="T112" s="196">
        <f t="shared" si="161"/>
        <v>721</v>
      </c>
      <c r="U112" s="80">
        <f t="shared" si="161"/>
        <v>0</v>
      </c>
      <c r="V112" s="196">
        <f t="shared" ref="V112" si="162">+V109+V110+V111</f>
        <v>721</v>
      </c>
      <c r="W112" s="82">
        <f>IF(Q112=0,0,((V112/Q112)-1)*100)</f>
        <v>-23.05229455709712</v>
      </c>
    </row>
    <row r="113" spans="1:23" ht="13.5" thickTop="1" x14ac:dyDescent="0.2">
      <c r="L113" s="59" t="s">
        <v>16</v>
      </c>
      <c r="M113" s="75">
        <v>46</v>
      </c>
      <c r="N113" s="76">
        <v>96</v>
      </c>
      <c r="O113" s="195">
        <f>SUM(M113:N113)</f>
        <v>142</v>
      </c>
      <c r="P113" s="77">
        <v>0</v>
      </c>
      <c r="Q113" s="195">
        <f>O113+P113</f>
        <v>142</v>
      </c>
      <c r="R113" s="75">
        <v>26</v>
      </c>
      <c r="S113" s="76">
        <v>71</v>
      </c>
      <c r="T113" s="195">
        <f>SUM(R113:S113)</f>
        <v>97</v>
      </c>
      <c r="U113" s="77">
        <v>0</v>
      </c>
      <c r="V113" s="195">
        <f>T113+U113</f>
        <v>97</v>
      </c>
      <c r="W113" s="78">
        <f>IF(Q113=0,0,((V113/Q113)-1)*100)</f>
        <v>-31.690140845070424</v>
      </c>
    </row>
    <row r="114" spans="1:23" x14ac:dyDescent="0.2">
      <c r="L114" s="59" t="s">
        <v>17</v>
      </c>
      <c r="M114" s="75">
        <v>32</v>
      </c>
      <c r="N114" s="76">
        <v>112</v>
      </c>
      <c r="O114" s="195">
        <f>SUM(M114:N114)</f>
        <v>144</v>
      </c>
      <c r="P114" s="77">
        <v>0</v>
      </c>
      <c r="Q114" s="195">
        <f>O114+P114</f>
        <v>144</v>
      </c>
      <c r="R114" s="75">
        <v>20</v>
      </c>
      <c r="S114" s="76">
        <v>85</v>
      </c>
      <c r="T114" s="195">
        <f>SUM(R114:S114)</f>
        <v>105</v>
      </c>
      <c r="U114" s="77">
        <v>0</v>
      </c>
      <c r="V114" s="195">
        <f>T114+U114</f>
        <v>105</v>
      </c>
      <c r="W114" s="78">
        <f t="shared" ref="W114" si="163">IF(Q114=0,0,((V114/Q114)-1)*100)</f>
        <v>-27.083333333333336</v>
      </c>
    </row>
    <row r="115" spans="1:23" ht="13.5" thickBot="1" x14ac:dyDescent="0.25">
      <c r="L115" s="59" t="s">
        <v>18</v>
      </c>
      <c r="M115" s="75">
        <v>24</v>
      </c>
      <c r="N115" s="76">
        <v>98</v>
      </c>
      <c r="O115" s="197">
        <f>SUM(M115:N115)</f>
        <v>122</v>
      </c>
      <c r="P115" s="83">
        <v>0</v>
      </c>
      <c r="Q115" s="197">
        <f>O115+P115</f>
        <v>122</v>
      </c>
      <c r="R115" s="75">
        <v>20</v>
      </c>
      <c r="S115" s="76">
        <v>80</v>
      </c>
      <c r="T115" s="197">
        <f>SUM(R115:S115)</f>
        <v>100</v>
      </c>
      <c r="U115" s="83">
        <v>0</v>
      </c>
      <c r="V115" s="197">
        <f>T115+U115</f>
        <v>100</v>
      </c>
      <c r="W115" s="78">
        <f>IF(Q115=0,0,((V115/Q115)-1)*100)</f>
        <v>-18.032786885245898</v>
      </c>
    </row>
    <row r="116" spans="1:23" ht="14.25" thickTop="1" thickBot="1" x14ac:dyDescent="0.25">
      <c r="A116" s="3" t="str">
        <f>IF(ISERROR(F116/G116)," ",IF(F116/G116&gt;0.5,IF(F116/G116&lt;1.5," ","NOT OK"),"NOT OK"))</f>
        <v xml:space="preserve"> </v>
      </c>
      <c r="L116" s="84" t="s">
        <v>19</v>
      </c>
      <c r="M116" s="85">
        <f t="shared" ref="M116:U116" si="164">+M113+M114+M115</f>
        <v>102</v>
      </c>
      <c r="N116" s="85">
        <f t="shared" si="164"/>
        <v>306</v>
      </c>
      <c r="O116" s="198">
        <f t="shared" si="164"/>
        <v>408</v>
      </c>
      <c r="P116" s="86">
        <f t="shared" si="164"/>
        <v>0</v>
      </c>
      <c r="Q116" s="198">
        <f t="shared" si="164"/>
        <v>408</v>
      </c>
      <c r="R116" s="85">
        <f t="shared" si="164"/>
        <v>66</v>
      </c>
      <c r="S116" s="85">
        <f t="shared" si="164"/>
        <v>236</v>
      </c>
      <c r="T116" s="396">
        <f t="shared" si="164"/>
        <v>302</v>
      </c>
      <c r="U116" s="397">
        <f t="shared" si="164"/>
        <v>0</v>
      </c>
      <c r="V116" s="198">
        <f t="shared" ref="V116" si="165">+V113+V114+V115</f>
        <v>302</v>
      </c>
      <c r="W116" s="87">
        <f>IF(Q116=0,0,((V116/Q116)-1)*100)</f>
        <v>-25.980392156862742</v>
      </c>
    </row>
    <row r="117" spans="1:23" ht="13.5" thickTop="1" x14ac:dyDescent="0.2">
      <c r="A117" s="364"/>
      <c r="K117" s="364"/>
      <c r="L117" s="59" t="s">
        <v>21</v>
      </c>
      <c r="M117" s="75">
        <v>31</v>
      </c>
      <c r="N117" s="76">
        <v>96</v>
      </c>
      <c r="O117" s="197">
        <f>SUM(M117:N117)</f>
        <v>127</v>
      </c>
      <c r="P117" s="88">
        <v>0</v>
      </c>
      <c r="Q117" s="197">
        <f>O117+P117</f>
        <v>127</v>
      </c>
      <c r="R117" s="75">
        <v>27</v>
      </c>
      <c r="S117" s="76">
        <v>93</v>
      </c>
      <c r="T117" s="197">
        <f>SUM(R117:S117)</f>
        <v>120</v>
      </c>
      <c r="U117" s="88">
        <v>0</v>
      </c>
      <c r="V117" s="197">
        <f>T117+U117</f>
        <v>120</v>
      </c>
      <c r="W117" s="78">
        <f>IF(Q117=0,0,((V117/Q117)-1)*100)</f>
        <v>-5.5118110236220481</v>
      </c>
    </row>
    <row r="118" spans="1:23" x14ac:dyDescent="0.2">
      <c r="A118" s="364"/>
      <c r="K118" s="364"/>
      <c r="L118" s="59" t="s">
        <v>22</v>
      </c>
      <c r="M118" s="75">
        <v>32</v>
      </c>
      <c r="N118" s="76">
        <v>121</v>
      </c>
      <c r="O118" s="197">
        <f>SUM(M118:N118)</f>
        <v>153</v>
      </c>
      <c r="P118" s="77">
        <v>0</v>
      </c>
      <c r="Q118" s="197">
        <f>O118+P118</f>
        <v>153</v>
      </c>
      <c r="R118" s="75">
        <v>34</v>
      </c>
      <c r="S118" s="76">
        <v>83</v>
      </c>
      <c r="T118" s="197">
        <f>SUM(R118:S118)</f>
        <v>117</v>
      </c>
      <c r="U118" s="77">
        <v>0</v>
      </c>
      <c r="V118" s="197">
        <f>T118+U118</f>
        <v>117</v>
      </c>
      <c r="W118" s="78">
        <f t="shared" ref="W118" si="166">IF(Q118=0,0,((V118/Q118)-1)*100)</f>
        <v>-23.529411764705888</v>
      </c>
    </row>
    <row r="119" spans="1:23" ht="13.5" thickBot="1" x14ac:dyDescent="0.25">
      <c r="A119" s="364"/>
      <c r="K119" s="364"/>
      <c r="L119" s="59" t="s">
        <v>23</v>
      </c>
      <c r="M119" s="75">
        <v>34</v>
      </c>
      <c r="N119" s="76">
        <v>92</v>
      </c>
      <c r="O119" s="197">
        <f>SUM(M119:N119)</f>
        <v>126</v>
      </c>
      <c r="P119" s="77">
        <v>0</v>
      </c>
      <c r="Q119" s="197">
        <f>O119+P119</f>
        <v>126</v>
      </c>
      <c r="R119" s="75">
        <v>27</v>
      </c>
      <c r="S119" s="76">
        <v>75</v>
      </c>
      <c r="T119" s="197">
        <f>SUM(R119:S119)</f>
        <v>102</v>
      </c>
      <c r="U119" s="77">
        <v>0</v>
      </c>
      <c r="V119" s="197">
        <f>T119+U119</f>
        <v>102</v>
      </c>
      <c r="W119" s="78">
        <f>IF(Q119=0,0,((V119/Q119)-1)*100)</f>
        <v>-19.047619047619047</v>
      </c>
    </row>
    <row r="120" spans="1:23" ht="14.25" customHeight="1" thickTop="1" thickBot="1" x14ac:dyDescent="0.25">
      <c r="L120" s="79" t="s">
        <v>40</v>
      </c>
      <c r="M120" s="80">
        <f t="shared" ref="M120:Q120" si="167">+M117+M118+M119</f>
        <v>97</v>
      </c>
      <c r="N120" s="81">
        <f t="shared" si="167"/>
        <v>309</v>
      </c>
      <c r="O120" s="196">
        <f t="shared" si="167"/>
        <v>406</v>
      </c>
      <c r="P120" s="80">
        <f t="shared" si="167"/>
        <v>0</v>
      </c>
      <c r="Q120" s="196">
        <f t="shared" si="167"/>
        <v>406</v>
      </c>
      <c r="R120" s="80">
        <f t="shared" ref="R120:V120" si="168">+R117+R118+R119</f>
        <v>88</v>
      </c>
      <c r="S120" s="81">
        <f t="shared" si="168"/>
        <v>251</v>
      </c>
      <c r="T120" s="196">
        <f t="shared" si="168"/>
        <v>339</v>
      </c>
      <c r="U120" s="80">
        <f t="shared" si="168"/>
        <v>0</v>
      </c>
      <c r="V120" s="196">
        <f t="shared" si="168"/>
        <v>339</v>
      </c>
      <c r="W120" s="82">
        <f t="shared" ref="W120" si="169">IF(Q120=0,0,((V120/Q120)-1)*100)</f>
        <v>-16.502463054187189</v>
      </c>
    </row>
    <row r="121" spans="1:23" ht="14.25" customHeight="1" thickTop="1" x14ac:dyDescent="0.2">
      <c r="L121" s="59" t="s">
        <v>10</v>
      </c>
      <c r="M121" s="75">
        <v>31</v>
      </c>
      <c r="N121" s="76">
        <v>89</v>
      </c>
      <c r="O121" s="195">
        <f>M121+N121</f>
        <v>120</v>
      </c>
      <c r="P121" s="77">
        <v>0</v>
      </c>
      <c r="Q121" s="195">
        <f>O121+P121</f>
        <v>120</v>
      </c>
      <c r="R121" s="75">
        <v>21</v>
      </c>
      <c r="S121" s="76">
        <v>90</v>
      </c>
      <c r="T121" s="195">
        <f>R121+S121</f>
        <v>111</v>
      </c>
      <c r="U121" s="77">
        <v>0</v>
      </c>
      <c r="V121" s="195">
        <f>T121+U121</f>
        <v>111</v>
      </c>
      <c r="W121" s="78">
        <f t="shared" ref="W121" si="170">IF(Q121=0,0,((V121/Q121)-1)*100)</f>
        <v>-7.4999999999999956</v>
      </c>
    </row>
    <row r="122" spans="1:23" ht="14.25" customHeight="1" x14ac:dyDescent="0.2">
      <c r="L122" s="59" t="s">
        <v>11</v>
      </c>
      <c r="M122" s="75">
        <v>34</v>
      </c>
      <c r="N122" s="76">
        <v>125</v>
      </c>
      <c r="O122" s="195">
        <f>M122+N122</f>
        <v>159</v>
      </c>
      <c r="P122" s="77">
        <v>0</v>
      </c>
      <c r="Q122" s="195">
        <f>O122+P122</f>
        <v>159</v>
      </c>
      <c r="R122" s="75">
        <v>28</v>
      </c>
      <c r="S122" s="76">
        <v>124</v>
      </c>
      <c r="T122" s="195">
        <f>R122+S122</f>
        <v>152</v>
      </c>
      <c r="U122" s="77">
        <v>0</v>
      </c>
      <c r="V122" s="195">
        <f>T122+U122</f>
        <v>152</v>
      </c>
      <c r="W122" s="78">
        <f>IF(Q122=0,0,((V122/Q122)-1)*100)</f>
        <v>-4.4025157232704393</v>
      </c>
    </row>
    <row r="123" spans="1:23" ht="14.25" customHeight="1" thickBot="1" x14ac:dyDescent="0.25">
      <c r="L123" s="64" t="s">
        <v>12</v>
      </c>
      <c r="M123" s="75">
        <v>38</v>
      </c>
      <c r="N123" s="76">
        <v>161</v>
      </c>
      <c r="O123" s="195">
        <f>M123+N123</f>
        <v>199</v>
      </c>
      <c r="P123" s="77">
        <v>0</v>
      </c>
      <c r="Q123" s="195">
        <f t="shared" ref="Q123" si="171">O123+P123</f>
        <v>199</v>
      </c>
      <c r="R123" s="75">
        <v>35</v>
      </c>
      <c r="S123" s="76">
        <v>137</v>
      </c>
      <c r="T123" s="195">
        <f>R123+S123</f>
        <v>172</v>
      </c>
      <c r="U123" s="77">
        <v>0</v>
      </c>
      <c r="V123" s="195">
        <f t="shared" ref="V123" si="172">T123+U123</f>
        <v>172</v>
      </c>
      <c r="W123" s="78">
        <f>IF(Q123=0,0,((V123/Q123)-1)*100)</f>
        <v>-13.567839195979904</v>
      </c>
    </row>
    <row r="124" spans="1:23" ht="14.25" customHeight="1" thickTop="1" thickBot="1" x14ac:dyDescent="0.25">
      <c r="L124" s="79" t="s">
        <v>38</v>
      </c>
      <c r="M124" s="80">
        <f t="shared" ref="M124:V124" si="173">+M121+M122+M123</f>
        <v>103</v>
      </c>
      <c r="N124" s="81">
        <f t="shared" si="173"/>
        <v>375</v>
      </c>
      <c r="O124" s="196">
        <f t="shared" si="173"/>
        <v>478</v>
      </c>
      <c r="P124" s="80">
        <f t="shared" si="173"/>
        <v>0</v>
      </c>
      <c r="Q124" s="196">
        <f t="shared" si="173"/>
        <v>478</v>
      </c>
      <c r="R124" s="80">
        <f t="shared" si="173"/>
        <v>84</v>
      </c>
      <c r="S124" s="81">
        <f t="shared" si="173"/>
        <v>351</v>
      </c>
      <c r="T124" s="196">
        <f t="shared" si="173"/>
        <v>435</v>
      </c>
      <c r="U124" s="80">
        <f t="shared" si="173"/>
        <v>0</v>
      </c>
      <c r="V124" s="196">
        <f t="shared" si="173"/>
        <v>435</v>
      </c>
      <c r="W124" s="82">
        <f t="shared" ref="W124:W125" si="174">IF(Q124=0,0,((V124/Q124)-1)*100)</f>
        <v>-8.9958158995815936</v>
      </c>
    </row>
    <row r="125" spans="1:23" ht="14.25" customHeight="1" thickTop="1" thickBot="1" x14ac:dyDescent="0.25">
      <c r="L125" s="79" t="s">
        <v>63</v>
      </c>
      <c r="M125" s="80">
        <f t="shared" ref="M125:V125" si="175">+M112+M116+M120+M124</f>
        <v>463</v>
      </c>
      <c r="N125" s="81">
        <f t="shared" si="175"/>
        <v>1766</v>
      </c>
      <c r="O125" s="221">
        <f t="shared" si="175"/>
        <v>2229</v>
      </c>
      <c r="P125" s="80">
        <f t="shared" si="175"/>
        <v>0</v>
      </c>
      <c r="Q125" s="196">
        <f t="shared" si="175"/>
        <v>2229</v>
      </c>
      <c r="R125" s="80">
        <f t="shared" si="175"/>
        <v>338</v>
      </c>
      <c r="S125" s="81">
        <f t="shared" si="175"/>
        <v>1459</v>
      </c>
      <c r="T125" s="221">
        <f t="shared" si="175"/>
        <v>1797</v>
      </c>
      <c r="U125" s="80">
        <f t="shared" si="175"/>
        <v>0</v>
      </c>
      <c r="V125" s="196">
        <f t="shared" si="175"/>
        <v>1797</v>
      </c>
      <c r="W125" s="82">
        <f t="shared" si="174"/>
        <v>-19.380888290713326</v>
      </c>
    </row>
    <row r="126" spans="1:23" ht="14.25" thickTop="1" thickBot="1" x14ac:dyDescent="0.25">
      <c r="L126" s="89" t="s">
        <v>60</v>
      </c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1:23" ht="13.5" thickTop="1" x14ac:dyDescent="0.2">
      <c r="L127" s="635" t="s">
        <v>42</v>
      </c>
      <c r="M127" s="636"/>
      <c r="N127" s="636"/>
      <c r="O127" s="636"/>
      <c r="P127" s="636"/>
      <c r="Q127" s="636"/>
      <c r="R127" s="636"/>
      <c r="S127" s="636"/>
      <c r="T127" s="636"/>
      <c r="U127" s="636"/>
      <c r="V127" s="636"/>
      <c r="W127" s="637"/>
    </row>
    <row r="128" spans="1:23" ht="13.5" thickBot="1" x14ac:dyDescent="0.25">
      <c r="L128" s="630" t="s">
        <v>45</v>
      </c>
      <c r="M128" s="631"/>
      <c r="N128" s="631"/>
      <c r="O128" s="631"/>
      <c r="P128" s="631"/>
      <c r="Q128" s="631"/>
      <c r="R128" s="631"/>
      <c r="S128" s="631"/>
      <c r="T128" s="631"/>
      <c r="U128" s="631"/>
      <c r="V128" s="631"/>
      <c r="W128" s="632"/>
    </row>
    <row r="129" spans="1:23" ht="14.25" thickTop="1" thickBot="1" x14ac:dyDescent="0.25">
      <c r="L129" s="54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6" t="s">
        <v>34</v>
      </c>
    </row>
    <row r="130" spans="1:23" ht="14.25" thickTop="1" thickBot="1" x14ac:dyDescent="0.25">
      <c r="L130" s="57"/>
      <c r="M130" s="633" t="s">
        <v>64</v>
      </c>
      <c r="N130" s="633"/>
      <c r="O130" s="633"/>
      <c r="P130" s="633"/>
      <c r="Q130" s="634"/>
      <c r="R130" s="633" t="s">
        <v>65</v>
      </c>
      <c r="S130" s="633"/>
      <c r="T130" s="633"/>
      <c r="U130" s="633"/>
      <c r="V130" s="634"/>
      <c r="W130" s="340" t="s">
        <v>2</v>
      </c>
    </row>
    <row r="131" spans="1:23" ht="13.5" thickTop="1" x14ac:dyDescent="0.2">
      <c r="L131" s="59" t="s">
        <v>3</v>
      </c>
      <c r="M131" s="60"/>
      <c r="N131" s="54"/>
      <c r="O131" s="61"/>
      <c r="P131" s="62"/>
      <c r="Q131" s="100"/>
      <c r="R131" s="60"/>
      <c r="S131" s="54"/>
      <c r="T131" s="61"/>
      <c r="U131" s="62"/>
      <c r="V131" s="100"/>
      <c r="W131" s="341" t="s">
        <v>4</v>
      </c>
    </row>
    <row r="132" spans="1:23" ht="13.5" thickBot="1" x14ac:dyDescent="0.25">
      <c r="L132" s="64"/>
      <c r="M132" s="65" t="s">
        <v>35</v>
      </c>
      <c r="N132" s="66" t="s">
        <v>36</v>
      </c>
      <c r="O132" s="67" t="s">
        <v>37</v>
      </c>
      <c r="P132" s="68" t="s">
        <v>32</v>
      </c>
      <c r="Q132" s="403" t="s">
        <v>7</v>
      </c>
      <c r="R132" s="65" t="s">
        <v>35</v>
      </c>
      <c r="S132" s="66" t="s">
        <v>36</v>
      </c>
      <c r="T132" s="67" t="s">
        <v>37</v>
      </c>
      <c r="U132" s="68" t="s">
        <v>32</v>
      </c>
      <c r="V132" s="101" t="s">
        <v>7</v>
      </c>
      <c r="W132" s="342"/>
    </row>
    <row r="133" spans="1:23" ht="5.25" customHeight="1" thickTop="1" x14ac:dyDescent="0.2">
      <c r="L133" s="59"/>
      <c r="M133" s="70"/>
      <c r="N133" s="71"/>
      <c r="O133" s="72"/>
      <c r="P133" s="73"/>
      <c r="Q133" s="146"/>
      <c r="R133" s="70"/>
      <c r="S133" s="71"/>
      <c r="T133" s="72"/>
      <c r="U133" s="73"/>
      <c r="V133" s="146"/>
      <c r="W133" s="74"/>
    </row>
    <row r="134" spans="1:23" ht="14.25" customHeight="1" x14ac:dyDescent="0.2">
      <c r="L134" s="59" t="s">
        <v>13</v>
      </c>
      <c r="M134" s="75">
        <f t="shared" ref="M134:N136" si="176">+M84+M109</f>
        <v>83</v>
      </c>
      <c r="N134" s="76">
        <f t="shared" si="176"/>
        <v>234</v>
      </c>
      <c r="O134" s="195">
        <f t="shared" ref="O134:O135" si="177">M134+N134</f>
        <v>317</v>
      </c>
      <c r="P134" s="77">
        <f>+P84+P109</f>
        <v>0</v>
      </c>
      <c r="Q134" s="202">
        <f>O134+P134</f>
        <v>317</v>
      </c>
      <c r="R134" s="75">
        <f t="shared" ref="R134:S136" si="178">+R84+R109</f>
        <v>67</v>
      </c>
      <c r="S134" s="76">
        <f t="shared" si="178"/>
        <v>290</v>
      </c>
      <c r="T134" s="195">
        <f t="shared" ref="T134:T144" si="179">R134+S134</f>
        <v>357</v>
      </c>
      <c r="U134" s="77">
        <f>+U84+U109</f>
        <v>0</v>
      </c>
      <c r="V134" s="202">
        <f>T134+U134</f>
        <v>357</v>
      </c>
      <c r="W134" s="78">
        <f>IF(Q134=0,0,((V134/Q134)-1)*100)</f>
        <v>12.618296529968465</v>
      </c>
    </row>
    <row r="135" spans="1:23" ht="14.25" customHeight="1" x14ac:dyDescent="0.2">
      <c r="L135" s="59" t="s">
        <v>14</v>
      </c>
      <c r="M135" s="75">
        <f t="shared" si="176"/>
        <v>70</v>
      </c>
      <c r="N135" s="76">
        <f t="shared" si="176"/>
        <v>322</v>
      </c>
      <c r="O135" s="195">
        <f t="shared" si="177"/>
        <v>392</v>
      </c>
      <c r="P135" s="77">
        <f>+P85+P110</f>
        <v>0</v>
      </c>
      <c r="Q135" s="202">
        <f>O135+P135</f>
        <v>392</v>
      </c>
      <c r="R135" s="75">
        <f t="shared" si="178"/>
        <v>44</v>
      </c>
      <c r="S135" s="76">
        <f t="shared" si="178"/>
        <v>240</v>
      </c>
      <c r="T135" s="195">
        <f t="shared" si="179"/>
        <v>284</v>
      </c>
      <c r="U135" s="77">
        <f>+U85+U110</f>
        <v>0</v>
      </c>
      <c r="V135" s="202">
        <f>T135+U135</f>
        <v>284</v>
      </c>
      <c r="W135" s="78">
        <f t="shared" ref="W135:W145" si="180">IF(Q135=0,0,((V135/Q135)-1)*100)</f>
        <v>-27.551020408163261</v>
      </c>
    </row>
    <row r="136" spans="1:23" ht="14.25" customHeight="1" thickBot="1" x14ac:dyDescent="0.25">
      <c r="L136" s="59" t="s">
        <v>15</v>
      </c>
      <c r="M136" s="75">
        <f t="shared" si="176"/>
        <v>82</v>
      </c>
      <c r="N136" s="76">
        <f t="shared" si="176"/>
        <v>280</v>
      </c>
      <c r="O136" s="195">
        <f>M136+N136</f>
        <v>362</v>
      </c>
      <c r="P136" s="77">
        <f>+P86+P111</f>
        <v>0</v>
      </c>
      <c r="Q136" s="202">
        <f>O136+P136</f>
        <v>362</v>
      </c>
      <c r="R136" s="75">
        <f t="shared" si="178"/>
        <v>46</v>
      </c>
      <c r="S136" s="76">
        <f t="shared" si="178"/>
        <v>266</v>
      </c>
      <c r="T136" s="195">
        <f>R136+S136</f>
        <v>312</v>
      </c>
      <c r="U136" s="77">
        <f>+U86+U111</f>
        <v>0</v>
      </c>
      <c r="V136" s="202">
        <f>T136+U136</f>
        <v>312</v>
      </c>
      <c r="W136" s="78">
        <f>IF(Q136=0,0,((V136/Q136)-1)*100)</f>
        <v>-13.812154696132595</v>
      </c>
    </row>
    <row r="137" spans="1:23" ht="14.25" customHeight="1" thickTop="1" thickBot="1" x14ac:dyDescent="0.25">
      <c r="L137" s="79" t="s">
        <v>61</v>
      </c>
      <c r="M137" s="80">
        <f t="shared" ref="M137:Q137" si="181">+M134+M135+M136</f>
        <v>235</v>
      </c>
      <c r="N137" s="81">
        <f t="shared" si="181"/>
        <v>836</v>
      </c>
      <c r="O137" s="196">
        <f t="shared" si="181"/>
        <v>1071</v>
      </c>
      <c r="P137" s="80">
        <f t="shared" si="181"/>
        <v>0</v>
      </c>
      <c r="Q137" s="196">
        <f t="shared" si="181"/>
        <v>1071</v>
      </c>
      <c r="R137" s="80">
        <f t="shared" ref="R137" si="182">+R134+R135+R136</f>
        <v>157</v>
      </c>
      <c r="S137" s="81">
        <f t="shared" ref="S137" si="183">+S134+S135+S136</f>
        <v>796</v>
      </c>
      <c r="T137" s="196">
        <f t="shared" ref="T137" si="184">+T134+T135+T136</f>
        <v>953</v>
      </c>
      <c r="U137" s="80">
        <f t="shared" ref="U137" si="185">+U134+U135+U136</f>
        <v>0</v>
      </c>
      <c r="V137" s="196">
        <f t="shared" ref="V137" si="186">+V134+V135+V136</f>
        <v>953</v>
      </c>
      <c r="W137" s="82">
        <f>IF(Q137=0,0,((V137/Q137)-1)*100)</f>
        <v>-11.017740429505141</v>
      </c>
    </row>
    <row r="138" spans="1:23" ht="14.25" customHeight="1" thickTop="1" x14ac:dyDescent="0.2">
      <c r="L138" s="59" t="s">
        <v>16</v>
      </c>
      <c r="M138" s="75">
        <f t="shared" ref="M138:N140" si="187">+M88+M113</f>
        <v>66</v>
      </c>
      <c r="N138" s="76">
        <f t="shared" si="187"/>
        <v>121</v>
      </c>
      <c r="O138" s="195">
        <f t="shared" ref="O138" si="188">M138+N138</f>
        <v>187</v>
      </c>
      <c r="P138" s="77">
        <f>+P88+P113</f>
        <v>0</v>
      </c>
      <c r="Q138" s="202">
        <f>O138+P138</f>
        <v>187</v>
      </c>
      <c r="R138" s="75">
        <f t="shared" ref="R138:S140" si="189">+R88+R113</f>
        <v>29</v>
      </c>
      <c r="S138" s="76">
        <f t="shared" si="189"/>
        <v>131</v>
      </c>
      <c r="T138" s="195">
        <f t="shared" si="179"/>
        <v>160</v>
      </c>
      <c r="U138" s="77">
        <f>+U88+U113</f>
        <v>0</v>
      </c>
      <c r="V138" s="202">
        <f>T138+U138</f>
        <v>160</v>
      </c>
      <c r="W138" s="78">
        <f t="shared" si="180"/>
        <v>-14.438502673796794</v>
      </c>
    </row>
    <row r="139" spans="1:23" ht="14.25" customHeight="1" x14ac:dyDescent="0.2">
      <c r="L139" s="59" t="s">
        <v>17</v>
      </c>
      <c r="M139" s="75">
        <f t="shared" si="187"/>
        <v>61</v>
      </c>
      <c r="N139" s="76">
        <f t="shared" si="187"/>
        <v>143</v>
      </c>
      <c r="O139" s="195">
        <f>M139+N139</f>
        <v>204</v>
      </c>
      <c r="P139" s="77">
        <f>+P89+P114</f>
        <v>0</v>
      </c>
      <c r="Q139" s="202">
        <f>O139+P139</f>
        <v>204</v>
      </c>
      <c r="R139" s="75">
        <f t="shared" si="189"/>
        <v>23</v>
      </c>
      <c r="S139" s="76">
        <f t="shared" si="189"/>
        <v>150</v>
      </c>
      <c r="T139" s="195">
        <f>R139+S139</f>
        <v>173</v>
      </c>
      <c r="U139" s="77">
        <f>+U89+U114</f>
        <v>0</v>
      </c>
      <c r="V139" s="202">
        <f>T139+U139</f>
        <v>173</v>
      </c>
      <c r="W139" s="78">
        <f>IF(Q139=0,0,((V139/Q139)-1)*100)</f>
        <v>-15.19607843137255</v>
      </c>
    </row>
    <row r="140" spans="1:23" ht="14.25" customHeight="1" thickBot="1" x14ac:dyDescent="0.25">
      <c r="L140" s="59" t="s">
        <v>18</v>
      </c>
      <c r="M140" s="75">
        <f t="shared" si="187"/>
        <v>53</v>
      </c>
      <c r="N140" s="76">
        <f t="shared" si="187"/>
        <v>127</v>
      </c>
      <c r="O140" s="197">
        <f t="shared" ref="O140" si="190">M140+N140</f>
        <v>180</v>
      </c>
      <c r="P140" s="83">
        <f>+P90+P115</f>
        <v>0</v>
      </c>
      <c r="Q140" s="202">
        <f>O140+P140</f>
        <v>180</v>
      </c>
      <c r="R140" s="75">
        <f t="shared" si="189"/>
        <v>28</v>
      </c>
      <c r="S140" s="76">
        <f t="shared" si="189"/>
        <v>144</v>
      </c>
      <c r="T140" s="197">
        <f t="shared" si="179"/>
        <v>172</v>
      </c>
      <c r="U140" s="83">
        <f>+U90+U115</f>
        <v>0</v>
      </c>
      <c r="V140" s="202">
        <f>T140+U140</f>
        <v>172</v>
      </c>
      <c r="W140" s="78">
        <f t="shared" si="180"/>
        <v>-4.4444444444444393</v>
      </c>
    </row>
    <row r="141" spans="1:23" ht="14.25" customHeight="1" thickTop="1" thickBot="1" x14ac:dyDescent="0.25">
      <c r="L141" s="84" t="s">
        <v>39</v>
      </c>
      <c r="M141" s="80">
        <f t="shared" ref="M141:Q141" si="191">+M138+M139+M140</f>
        <v>180</v>
      </c>
      <c r="N141" s="81">
        <f t="shared" si="191"/>
        <v>391</v>
      </c>
      <c r="O141" s="196">
        <f t="shared" si="191"/>
        <v>571</v>
      </c>
      <c r="P141" s="80">
        <f t="shared" si="191"/>
        <v>0</v>
      </c>
      <c r="Q141" s="196">
        <f t="shared" si="191"/>
        <v>571</v>
      </c>
      <c r="R141" s="80">
        <f t="shared" ref="R141" si="192">+R138+R139+R140</f>
        <v>80</v>
      </c>
      <c r="S141" s="81">
        <f t="shared" ref="S141" si="193">+S138+S139+S140</f>
        <v>425</v>
      </c>
      <c r="T141" s="196">
        <f t="shared" ref="T141" si="194">+T138+T139+T140</f>
        <v>505</v>
      </c>
      <c r="U141" s="80">
        <f t="shared" ref="U141" si="195">+U138+U139+U140</f>
        <v>0</v>
      </c>
      <c r="V141" s="196">
        <f t="shared" ref="V141" si="196">+V138+V139+V140</f>
        <v>505</v>
      </c>
      <c r="W141" s="87">
        <f t="shared" si="180"/>
        <v>-11.558669001751309</v>
      </c>
    </row>
    <row r="142" spans="1:23" ht="14.25" customHeight="1" thickTop="1" x14ac:dyDescent="0.2">
      <c r="L142" s="59" t="s">
        <v>21</v>
      </c>
      <c r="M142" s="75">
        <f t="shared" ref="M142:N144" si="197">+M92+M117</f>
        <v>52</v>
      </c>
      <c r="N142" s="76">
        <f t="shared" si="197"/>
        <v>114</v>
      </c>
      <c r="O142" s="197">
        <f t="shared" ref="O142:O144" si="198">M142+N142</f>
        <v>166</v>
      </c>
      <c r="P142" s="88">
        <f>+P92+P117</f>
        <v>0</v>
      </c>
      <c r="Q142" s="202">
        <f>O142+P142</f>
        <v>166</v>
      </c>
      <c r="R142" s="75">
        <f t="shared" ref="R142:S144" si="199">+R92+R117</f>
        <v>29</v>
      </c>
      <c r="S142" s="76">
        <f t="shared" si="199"/>
        <v>177</v>
      </c>
      <c r="T142" s="197">
        <f t="shared" si="179"/>
        <v>206</v>
      </c>
      <c r="U142" s="88">
        <f>+U92+U117</f>
        <v>0</v>
      </c>
      <c r="V142" s="202">
        <f>T142+U142</f>
        <v>206</v>
      </c>
      <c r="W142" s="78">
        <f t="shared" si="180"/>
        <v>24.096385542168687</v>
      </c>
    </row>
    <row r="143" spans="1:23" ht="14.25" customHeight="1" x14ac:dyDescent="0.2">
      <c r="L143" s="59" t="s">
        <v>22</v>
      </c>
      <c r="M143" s="75">
        <f t="shared" si="197"/>
        <v>56</v>
      </c>
      <c r="N143" s="76">
        <f t="shared" si="197"/>
        <v>139</v>
      </c>
      <c r="O143" s="197">
        <f t="shared" si="198"/>
        <v>195</v>
      </c>
      <c r="P143" s="77">
        <f>+P93+P118</f>
        <v>0</v>
      </c>
      <c r="Q143" s="202">
        <f>O143+P143</f>
        <v>195</v>
      </c>
      <c r="R143" s="75">
        <f t="shared" si="199"/>
        <v>40</v>
      </c>
      <c r="S143" s="76">
        <f t="shared" si="199"/>
        <v>153</v>
      </c>
      <c r="T143" s="197">
        <f t="shared" si="179"/>
        <v>193</v>
      </c>
      <c r="U143" s="77">
        <f>+U93+U118</f>
        <v>0</v>
      </c>
      <c r="V143" s="202">
        <f>T143+U143</f>
        <v>193</v>
      </c>
      <c r="W143" s="78">
        <f t="shared" si="180"/>
        <v>-1.025641025641022</v>
      </c>
    </row>
    <row r="144" spans="1:23" ht="14.25" customHeight="1" thickBot="1" x14ac:dyDescent="0.25">
      <c r="A144" s="364"/>
      <c r="K144" s="364"/>
      <c r="L144" s="59" t="s">
        <v>23</v>
      </c>
      <c r="M144" s="75">
        <f t="shared" si="197"/>
        <v>77</v>
      </c>
      <c r="N144" s="76">
        <f t="shared" si="197"/>
        <v>122</v>
      </c>
      <c r="O144" s="197">
        <f t="shared" si="198"/>
        <v>199</v>
      </c>
      <c r="P144" s="77">
        <f>+P94+P119</f>
        <v>0</v>
      </c>
      <c r="Q144" s="202">
        <f>O144+P144</f>
        <v>199</v>
      </c>
      <c r="R144" s="75">
        <f t="shared" si="199"/>
        <v>36</v>
      </c>
      <c r="S144" s="76">
        <f t="shared" si="199"/>
        <v>149</v>
      </c>
      <c r="T144" s="197">
        <f t="shared" si="179"/>
        <v>185</v>
      </c>
      <c r="U144" s="77">
        <f>+U94+U119</f>
        <v>0</v>
      </c>
      <c r="V144" s="202">
        <f>T144+U144</f>
        <v>185</v>
      </c>
      <c r="W144" s="78">
        <f t="shared" si="180"/>
        <v>-7.0351758793969825</v>
      </c>
    </row>
    <row r="145" spans="1:23" ht="14.25" customHeight="1" thickTop="1" thickBot="1" x14ac:dyDescent="0.25">
      <c r="A145" s="364"/>
      <c r="K145" s="364"/>
      <c r="L145" s="79" t="s">
        <v>40</v>
      </c>
      <c r="M145" s="80">
        <f t="shared" ref="M145:Q145" si="200">+M142+M143+M144</f>
        <v>185</v>
      </c>
      <c r="N145" s="81">
        <f t="shared" si="200"/>
        <v>375</v>
      </c>
      <c r="O145" s="196">
        <f t="shared" si="200"/>
        <v>560</v>
      </c>
      <c r="P145" s="80">
        <f t="shared" si="200"/>
        <v>0</v>
      </c>
      <c r="Q145" s="196">
        <f t="shared" si="200"/>
        <v>560</v>
      </c>
      <c r="R145" s="80">
        <f t="shared" ref="R145:V145" si="201">+R142+R143+R144</f>
        <v>105</v>
      </c>
      <c r="S145" s="81">
        <f t="shared" si="201"/>
        <v>479</v>
      </c>
      <c r="T145" s="196">
        <f t="shared" si="201"/>
        <v>584</v>
      </c>
      <c r="U145" s="80">
        <f t="shared" si="201"/>
        <v>0</v>
      </c>
      <c r="V145" s="196">
        <f t="shared" si="201"/>
        <v>584</v>
      </c>
      <c r="W145" s="82">
        <f t="shared" si="180"/>
        <v>4.2857142857142927</v>
      </c>
    </row>
    <row r="146" spans="1:23" ht="14.25" customHeight="1" thickTop="1" x14ac:dyDescent="0.2">
      <c r="L146" s="59" t="s">
        <v>10</v>
      </c>
      <c r="M146" s="75">
        <f t="shared" ref="M146:N148" si="202">+M96+M121</f>
        <v>60</v>
      </c>
      <c r="N146" s="76">
        <f t="shared" si="202"/>
        <v>116</v>
      </c>
      <c r="O146" s="195">
        <f>M146+N146</f>
        <v>176</v>
      </c>
      <c r="P146" s="77">
        <f>+P96+P121</f>
        <v>0</v>
      </c>
      <c r="Q146" s="202">
        <f>O146+P146</f>
        <v>176</v>
      </c>
      <c r="R146" s="75">
        <f t="shared" ref="R146:S148" si="203">+R96+R121</f>
        <v>35</v>
      </c>
      <c r="S146" s="76">
        <f t="shared" si="203"/>
        <v>162</v>
      </c>
      <c r="T146" s="195">
        <f>R146+S146</f>
        <v>197</v>
      </c>
      <c r="U146" s="77">
        <f>+U96+U121</f>
        <v>0</v>
      </c>
      <c r="V146" s="202">
        <f>T146+U146</f>
        <v>197</v>
      </c>
      <c r="W146" s="78">
        <f>IF(Q146=0,0,((V146/Q146)-1)*100)</f>
        <v>11.931818181818187</v>
      </c>
    </row>
    <row r="147" spans="1:23" ht="14.25" customHeight="1" x14ac:dyDescent="0.2">
      <c r="L147" s="59" t="s">
        <v>11</v>
      </c>
      <c r="M147" s="75">
        <f t="shared" si="202"/>
        <v>73</v>
      </c>
      <c r="N147" s="76">
        <f t="shared" si="202"/>
        <v>163</v>
      </c>
      <c r="O147" s="195">
        <f>M147+N147</f>
        <v>236</v>
      </c>
      <c r="P147" s="77">
        <f>+P97+P122</f>
        <v>0</v>
      </c>
      <c r="Q147" s="202">
        <f>O147+P147</f>
        <v>236</v>
      </c>
      <c r="R147" s="75">
        <f t="shared" si="203"/>
        <v>43</v>
      </c>
      <c r="S147" s="76">
        <f t="shared" si="203"/>
        <v>231</v>
      </c>
      <c r="T147" s="195">
        <f>R147+S147</f>
        <v>274</v>
      </c>
      <c r="U147" s="77">
        <f>+U97+U122</f>
        <v>0</v>
      </c>
      <c r="V147" s="202">
        <f>T147+U147</f>
        <v>274</v>
      </c>
      <c r="W147" s="78">
        <f>IF(Q147=0,0,((V147/Q147)-1)*100)</f>
        <v>16.101694915254239</v>
      </c>
    </row>
    <row r="148" spans="1:23" ht="14.25" customHeight="1" thickBot="1" x14ac:dyDescent="0.25">
      <c r="L148" s="64" t="s">
        <v>12</v>
      </c>
      <c r="M148" s="75">
        <f t="shared" si="202"/>
        <v>69</v>
      </c>
      <c r="N148" s="76">
        <f t="shared" si="202"/>
        <v>220</v>
      </c>
      <c r="O148" s="195">
        <f>M148+N148</f>
        <v>289</v>
      </c>
      <c r="P148" s="77">
        <f>+P98+P123</f>
        <v>0</v>
      </c>
      <c r="Q148" s="202">
        <f>O148+P148</f>
        <v>289</v>
      </c>
      <c r="R148" s="75">
        <f t="shared" si="203"/>
        <v>58</v>
      </c>
      <c r="S148" s="76">
        <f t="shared" si="203"/>
        <v>265</v>
      </c>
      <c r="T148" s="195">
        <f>R148+S148</f>
        <v>323</v>
      </c>
      <c r="U148" s="77">
        <f>+U98+U123</f>
        <v>0</v>
      </c>
      <c r="V148" s="202">
        <f>T148+U148</f>
        <v>323</v>
      </c>
      <c r="W148" s="78">
        <f>IF(Q148=0,0,((V148/Q148)-1)*100)</f>
        <v>11.764705882352944</v>
      </c>
    </row>
    <row r="149" spans="1:23" ht="14.25" customHeight="1" thickTop="1" thickBot="1" x14ac:dyDescent="0.25">
      <c r="L149" s="79" t="s">
        <v>38</v>
      </c>
      <c r="M149" s="80">
        <f t="shared" ref="M149:V149" si="204">+M146+M147+M148</f>
        <v>202</v>
      </c>
      <c r="N149" s="81">
        <f t="shared" si="204"/>
        <v>499</v>
      </c>
      <c r="O149" s="196">
        <f t="shared" si="204"/>
        <v>701</v>
      </c>
      <c r="P149" s="80">
        <f t="shared" si="204"/>
        <v>0</v>
      </c>
      <c r="Q149" s="196">
        <f t="shared" si="204"/>
        <v>701</v>
      </c>
      <c r="R149" s="80">
        <f t="shared" si="204"/>
        <v>136</v>
      </c>
      <c r="S149" s="81">
        <f t="shared" si="204"/>
        <v>658</v>
      </c>
      <c r="T149" s="196">
        <f t="shared" si="204"/>
        <v>794</v>
      </c>
      <c r="U149" s="80">
        <f t="shared" si="204"/>
        <v>0</v>
      </c>
      <c r="V149" s="196">
        <f t="shared" si="204"/>
        <v>794</v>
      </c>
      <c r="W149" s="82">
        <f t="shared" ref="W149:W150" si="205">IF(Q149=0,0,((V149/Q149)-1)*100)</f>
        <v>13.266761768901558</v>
      </c>
    </row>
    <row r="150" spans="1:23" ht="14.25" customHeight="1" thickTop="1" thickBot="1" x14ac:dyDescent="0.25">
      <c r="L150" s="79" t="s">
        <v>63</v>
      </c>
      <c r="M150" s="80">
        <f t="shared" ref="M150:V150" si="206">+M137+M141+M145+M149</f>
        <v>802</v>
      </c>
      <c r="N150" s="81">
        <f t="shared" si="206"/>
        <v>2101</v>
      </c>
      <c r="O150" s="221">
        <f t="shared" si="206"/>
        <v>2903</v>
      </c>
      <c r="P150" s="80">
        <f t="shared" si="206"/>
        <v>0</v>
      </c>
      <c r="Q150" s="196">
        <f t="shared" si="206"/>
        <v>2903</v>
      </c>
      <c r="R150" s="80">
        <f t="shared" si="206"/>
        <v>478</v>
      </c>
      <c r="S150" s="81">
        <f t="shared" si="206"/>
        <v>2358</v>
      </c>
      <c r="T150" s="221">
        <f t="shared" si="206"/>
        <v>2836</v>
      </c>
      <c r="U150" s="80">
        <f t="shared" si="206"/>
        <v>0</v>
      </c>
      <c r="V150" s="196">
        <f t="shared" si="206"/>
        <v>2836</v>
      </c>
      <c r="W150" s="82">
        <f t="shared" si="205"/>
        <v>-2.307957285566653</v>
      </c>
    </row>
    <row r="151" spans="1:23" ht="14.25" thickTop="1" thickBot="1" x14ac:dyDescent="0.25">
      <c r="L151" s="89" t="s">
        <v>60</v>
      </c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1:23" ht="13.5" thickTop="1" x14ac:dyDescent="0.2">
      <c r="L152" s="656" t="s">
        <v>54</v>
      </c>
      <c r="M152" s="657"/>
      <c r="N152" s="657"/>
      <c r="O152" s="657"/>
      <c r="P152" s="657"/>
      <c r="Q152" s="657"/>
      <c r="R152" s="657"/>
      <c r="S152" s="657"/>
      <c r="T152" s="657"/>
      <c r="U152" s="657"/>
      <c r="V152" s="657"/>
      <c r="W152" s="658"/>
    </row>
    <row r="153" spans="1:23" ht="24.75" customHeight="1" thickBot="1" x14ac:dyDescent="0.25">
      <c r="L153" s="659" t="s">
        <v>51</v>
      </c>
      <c r="M153" s="660"/>
      <c r="N153" s="660"/>
      <c r="O153" s="660"/>
      <c r="P153" s="660"/>
      <c r="Q153" s="660"/>
      <c r="R153" s="660"/>
      <c r="S153" s="660"/>
      <c r="T153" s="660"/>
      <c r="U153" s="660"/>
      <c r="V153" s="660"/>
      <c r="W153" s="661"/>
    </row>
    <row r="154" spans="1:23" ht="14.25" thickTop="1" thickBot="1" x14ac:dyDescent="0.25">
      <c r="L154" s="226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8" t="s">
        <v>34</v>
      </c>
    </row>
    <row r="155" spans="1:23" ht="14.25" thickTop="1" thickBot="1" x14ac:dyDescent="0.25">
      <c r="L155" s="229"/>
      <c r="M155" s="230" t="s">
        <v>64</v>
      </c>
      <c r="N155" s="231"/>
      <c r="O155" s="268"/>
      <c r="P155" s="230"/>
      <c r="Q155" s="230"/>
      <c r="R155" s="230" t="s">
        <v>65</v>
      </c>
      <c r="S155" s="231"/>
      <c r="T155" s="268"/>
      <c r="U155" s="230"/>
      <c r="V155" s="230"/>
      <c r="W155" s="337" t="s">
        <v>2</v>
      </c>
    </row>
    <row r="156" spans="1:23" ht="13.5" thickTop="1" x14ac:dyDescent="0.2">
      <c r="L156" s="233" t="s">
        <v>3</v>
      </c>
      <c r="M156" s="234"/>
      <c r="N156" s="226"/>
      <c r="O156" s="235"/>
      <c r="P156" s="236"/>
      <c r="Q156" s="235"/>
      <c r="R156" s="234"/>
      <c r="S156" s="226"/>
      <c r="T156" s="235"/>
      <c r="U156" s="236"/>
      <c r="V156" s="235"/>
      <c r="W156" s="338" t="s">
        <v>4</v>
      </c>
    </row>
    <row r="157" spans="1:23" ht="13.5" thickBot="1" x14ac:dyDescent="0.25">
      <c r="L157" s="238"/>
      <c r="M157" s="239" t="s">
        <v>35</v>
      </c>
      <c r="N157" s="240" t="s">
        <v>36</v>
      </c>
      <c r="O157" s="241" t="s">
        <v>37</v>
      </c>
      <c r="P157" s="242" t="s">
        <v>32</v>
      </c>
      <c r="Q157" s="241" t="s">
        <v>7</v>
      </c>
      <c r="R157" s="239" t="s">
        <v>35</v>
      </c>
      <c r="S157" s="240" t="s">
        <v>36</v>
      </c>
      <c r="T157" s="241" t="s">
        <v>37</v>
      </c>
      <c r="U157" s="242" t="s">
        <v>32</v>
      </c>
      <c r="V157" s="241" t="s">
        <v>7</v>
      </c>
      <c r="W157" s="339"/>
    </row>
    <row r="158" spans="1:23" ht="5.25" customHeight="1" thickTop="1" x14ac:dyDescent="0.2">
      <c r="L158" s="233"/>
      <c r="M158" s="244"/>
      <c r="N158" s="245"/>
      <c r="O158" s="246"/>
      <c r="P158" s="247"/>
      <c r="Q158" s="246"/>
      <c r="R158" s="244"/>
      <c r="S158" s="245"/>
      <c r="T158" s="246"/>
      <c r="U158" s="247"/>
      <c r="V158" s="246"/>
      <c r="W158" s="248"/>
    </row>
    <row r="159" spans="1:23" x14ac:dyDescent="0.2">
      <c r="L159" s="233" t="s">
        <v>13</v>
      </c>
      <c r="M159" s="249">
        <v>0</v>
      </c>
      <c r="N159" s="250">
        <v>0</v>
      </c>
      <c r="O159" s="251">
        <f>M159+N159</f>
        <v>0</v>
      </c>
      <c r="P159" s="252">
        <v>0</v>
      </c>
      <c r="Q159" s="251">
        <f>O159+P159</f>
        <v>0</v>
      </c>
      <c r="R159" s="249">
        <v>0</v>
      </c>
      <c r="S159" s="250">
        <v>0</v>
      </c>
      <c r="T159" s="251">
        <f>R159+S159</f>
        <v>0</v>
      </c>
      <c r="U159" s="252">
        <v>0</v>
      </c>
      <c r="V159" s="251">
        <f>T159+U159</f>
        <v>0</v>
      </c>
      <c r="W159" s="253">
        <f t="shared" ref="W159" si="207">IF(Q159=0,0,((V159/Q159)-1)*100)</f>
        <v>0</v>
      </c>
    </row>
    <row r="160" spans="1:23" x14ac:dyDescent="0.2">
      <c r="L160" s="233" t="s">
        <v>14</v>
      </c>
      <c r="M160" s="249">
        <v>0</v>
      </c>
      <c r="N160" s="250">
        <v>0</v>
      </c>
      <c r="O160" s="251">
        <f>M160+N160</f>
        <v>0</v>
      </c>
      <c r="P160" s="252">
        <v>0</v>
      </c>
      <c r="Q160" s="251">
        <f>O160+P160</f>
        <v>0</v>
      </c>
      <c r="R160" s="249">
        <v>0</v>
      </c>
      <c r="S160" s="250">
        <v>0</v>
      </c>
      <c r="T160" s="251">
        <f>R160+S160</f>
        <v>0</v>
      </c>
      <c r="U160" s="252">
        <v>0</v>
      </c>
      <c r="V160" s="251">
        <f>T160+U160</f>
        <v>0</v>
      </c>
      <c r="W160" s="253">
        <f>IF(Q160=0,0,((V160/Q160)-1)*100)</f>
        <v>0</v>
      </c>
    </row>
    <row r="161" spans="1:23" ht="13.5" thickBot="1" x14ac:dyDescent="0.25">
      <c r="L161" s="233" t="s">
        <v>15</v>
      </c>
      <c r="M161" s="249">
        <v>0</v>
      </c>
      <c r="N161" s="250">
        <v>0</v>
      </c>
      <c r="O161" s="251">
        <f>M161+N161</f>
        <v>0</v>
      </c>
      <c r="P161" s="252">
        <v>0</v>
      </c>
      <c r="Q161" s="251">
        <f>O161+P161</f>
        <v>0</v>
      </c>
      <c r="R161" s="249">
        <v>0</v>
      </c>
      <c r="S161" s="250">
        <v>0</v>
      </c>
      <c r="T161" s="251">
        <f>R161+S161</f>
        <v>0</v>
      </c>
      <c r="U161" s="252">
        <v>0</v>
      </c>
      <c r="V161" s="251">
        <f>T161+U161</f>
        <v>0</v>
      </c>
      <c r="W161" s="253">
        <f>IF(Q161=0,0,((V161/Q161)-1)*100)</f>
        <v>0</v>
      </c>
    </row>
    <row r="162" spans="1:23" ht="14.25" thickTop="1" thickBot="1" x14ac:dyDescent="0.25">
      <c r="L162" s="254" t="s">
        <v>61</v>
      </c>
      <c r="M162" s="255">
        <f t="shared" ref="M162:U162" si="208">+M159+M160+M161</f>
        <v>0</v>
      </c>
      <c r="N162" s="256">
        <f t="shared" si="208"/>
        <v>0</v>
      </c>
      <c r="O162" s="257">
        <f t="shared" si="208"/>
        <v>0</v>
      </c>
      <c r="P162" s="255">
        <f t="shared" si="208"/>
        <v>0</v>
      </c>
      <c r="Q162" s="257">
        <f t="shared" si="208"/>
        <v>0</v>
      </c>
      <c r="R162" s="255">
        <f t="shared" si="208"/>
        <v>0</v>
      </c>
      <c r="S162" s="256">
        <f t="shared" si="208"/>
        <v>0</v>
      </c>
      <c r="T162" s="257">
        <f t="shared" si="208"/>
        <v>0</v>
      </c>
      <c r="U162" s="255">
        <f t="shared" si="208"/>
        <v>0</v>
      </c>
      <c r="V162" s="257">
        <f t="shared" ref="V162" si="209">+V159+V160+V161</f>
        <v>0</v>
      </c>
      <c r="W162" s="258">
        <f>IF(Q162=0,0,((V162/Q162)-1)*100)</f>
        <v>0</v>
      </c>
    </row>
    <row r="163" spans="1:23" ht="13.5" thickTop="1" x14ac:dyDescent="0.2">
      <c r="L163" s="233" t="s">
        <v>16</v>
      </c>
      <c r="M163" s="249">
        <v>0</v>
      </c>
      <c r="N163" s="250">
        <v>0</v>
      </c>
      <c r="O163" s="251">
        <f>SUM(M163:N163)</f>
        <v>0</v>
      </c>
      <c r="P163" s="252">
        <v>0</v>
      </c>
      <c r="Q163" s="251">
        <f t="shared" ref="Q163" si="210">O163+P163</f>
        <v>0</v>
      </c>
      <c r="R163" s="249">
        <v>0</v>
      </c>
      <c r="S163" s="250">
        <v>0</v>
      </c>
      <c r="T163" s="251">
        <f>SUM(R163:S163)</f>
        <v>0</v>
      </c>
      <c r="U163" s="252">
        <v>0</v>
      </c>
      <c r="V163" s="251">
        <f t="shared" ref="V163" si="211">T163+U163</f>
        <v>0</v>
      </c>
      <c r="W163" s="253">
        <f>IF(Q163=0,0,((V163/Q163)-1)*100)</f>
        <v>0</v>
      </c>
    </row>
    <row r="164" spans="1:23" x14ac:dyDescent="0.2">
      <c r="L164" s="233" t="s">
        <v>17</v>
      </c>
      <c r="M164" s="249">
        <v>0</v>
      </c>
      <c r="N164" s="250">
        <v>0</v>
      </c>
      <c r="O164" s="251">
        <f>SUM(M164:N164)</f>
        <v>0</v>
      </c>
      <c r="P164" s="252">
        <v>0</v>
      </c>
      <c r="Q164" s="251">
        <f>O164+P164</f>
        <v>0</v>
      </c>
      <c r="R164" s="249">
        <v>0</v>
      </c>
      <c r="S164" s="250">
        <v>0</v>
      </c>
      <c r="T164" s="251">
        <f>SUM(R164:S164)</f>
        <v>0</v>
      </c>
      <c r="U164" s="252">
        <v>0</v>
      </c>
      <c r="V164" s="251">
        <f>T164+U164</f>
        <v>0</v>
      </c>
      <c r="W164" s="253">
        <f t="shared" ref="W164" si="212">IF(Q164=0,0,((V164/Q164)-1)*100)</f>
        <v>0</v>
      </c>
    </row>
    <row r="165" spans="1:23" ht="13.5" thickBot="1" x14ac:dyDescent="0.25">
      <c r="L165" s="233" t="s">
        <v>18</v>
      </c>
      <c r="M165" s="249">
        <v>0</v>
      </c>
      <c r="N165" s="250">
        <v>0</v>
      </c>
      <c r="O165" s="259">
        <f>SUM(M165:N165)</f>
        <v>0</v>
      </c>
      <c r="P165" s="260">
        <v>0</v>
      </c>
      <c r="Q165" s="259">
        <f>O165+P165</f>
        <v>0</v>
      </c>
      <c r="R165" s="249">
        <v>0</v>
      </c>
      <c r="S165" s="250">
        <v>0</v>
      </c>
      <c r="T165" s="259">
        <f>SUM(R165:S165)</f>
        <v>0</v>
      </c>
      <c r="U165" s="260">
        <v>0</v>
      </c>
      <c r="V165" s="259">
        <f>T165+U165</f>
        <v>0</v>
      </c>
      <c r="W165" s="253">
        <f>IF(Q165=0,0,((V165/Q165)-1)*100)</f>
        <v>0</v>
      </c>
    </row>
    <row r="166" spans="1:23" ht="14.25" thickTop="1" thickBot="1" x14ac:dyDescent="0.25">
      <c r="L166" s="261" t="s">
        <v>19</v>
      </c>
      <c r="M166" s="262">
        <f t="shared" ref="M166:U166" si="213">+M163+M164+M165</f>
        <v>0</v>
      </c>
      <c r="N166" s="262">
        <f t="shared" si="213"/>
        <v>0</v>
      </c>
      <c r="O166" s="263">
        <f t="shared" si="213"/>
        <v>0</v>
      </c>
      <c r="P166" s="264">
        <f t="shared" si="213"/>
        <v>0</v>
      </c>
      <c r="Q166" s="263">
        <f t="shared" si="213"/>
        <v>0</v>
      </c>
      <c r="R166" s="262">
        <f t="shared" si="213"/>
        <v>0</v>
      </c>
      <c r="S166" s="262">
        <f t="shared" si="213"/>
        <v>0</v>
      </c>
      <c r="T166" s="399">
        <f t="shared" si="213"/>
        <v>0</v>
      </c>
      <c r="U166" s="400">
        <f t="shared" si="213"/>
        <v>0</v>
      </c>
      <c r="V166" s="263">
        <f t="shared" ref="V166" si="214">+V163+V164+V165</f>
        <v>0</v>
      </c>
      <c r="W166" s="265">
        <f>IF(Q166=0,0,((V166/Q166)-1)*100)</f>
        <v>0</v>
      </c>
    </row>
    <row r="167" spans="1:23" ht="13.5" thickTop="1" x14ac:dyDescent="0.2">
      <c r="A167" s="364"/>
      <c r="K167" s="364"/>
      <c r="L167" s="233" t="s">
        <v>21</v>
      </c>
      <c r="M167" s="249">
        <v>0</v>
      </c>
      <c r="N167" s="250">
        <v>0</v>
      </c>
      <c r="O167" s="259">
        <f>SUM(M167:N167)</f>
        <v>0</v>
      </c>
      <c r="P167" s="266">
        <v>0</v>
      </c>
      <c r="Q167" s="259">
        <f>O167+P167</f>
        <v>0</v>
      </c>
      <c r="R167" s="249">
        <v>0</v>
      </c>
      <c r="S167" s="250">
        <v>0</v>
      </c>
      <c r="T167" s="259">
        <f>SUM(R167:S167)</f>
        <v>0</v>
      </c>
      <c r="U167" s="266">
        <v>0</v>
      </c>
      <c r="V167" s="259">
        <f>T167+U167</f>
        <v>0</v>
      </c>
      <c r="W167" s="253">
        <f>IF(Q167=0,0,((V167/Q167)-1)*100)</f>
        <v>0</v>
      </c>
    </row>
    <row r="168" spans="1:23" x14ac:dyDescent="0.2">
      <c r="A168" s="364"/>
      <c r="K168" s="364"/>
      <c r="L168" s="233" t="s">
        <v>22</v>
      </c>
      <c r="M168" s="249">
        <v>0</v>
      </c>
      <c r="N168" s="250">
        <v>0</v>
      </c>
      <c r="O168" s="259">
        <f>SUM(M168:N168)</f>
        <v>0</v>
      </c>
      <c r="P168" s="252">
        <v>0</v>
      </c>
      <c r="Q168" s="259">
        <f>O168+P168</f>
        <v>0</v>
      </c>
      <c r="R168" s="249">
        <v>0</v>
      </c>
      <c r="S168" s="250">
        <v>0</v>
      </c>
      <c r="T168" s="259">
        <f>SUM(R168:S168)</f>
        <v>0</v>
      </c>
      <c r="U168" s="252">
        <v>0</v>
      </c>
      <c r="V168" s="259">
        <f>T168+U168</f>
        <v>0</v>
      </c>
      <c r="W168" s="253">
        <f t="shared" ref="W168" si="215">IF(Q168=0,0,((V168/Q168)-1)*100)</f>
        <v>0</v>
      </c>
    </row>
    <row r="169" spans="1:23" ht="13.5" thickBot="1" x14ac:dyDescent="0.25">
      <c r="A169" s="364"/>
      <c r="K169" s="364"/>
      <c r="L169" s="233" t="s">
        <v>23</v>
      </c>
      <c r="M169" s="249">
        <v>0</v>
      </c>
      <c r="N169" s="250">
        <v>0</v>
      </c>
      <c r="O169" s="259">
        <f>SUM(M169:N169)</f>
        <v>0</v>
      </c>
      <c r="P169" s="252">
        <v>0</v>
      </c>
      <c r="Q169" s="259">
        <f>O169+P169</f>
        <v>0</v>
      </c>
      <c r="R169" s="249">
        <v>0</v>
      </c>
      <c r="S169" s="250">
        <v>0</v>
      </c>
      <c r="T169" s="259">
        <f>SUM(R169:S169)</f>
        <v>0</v>
      </c>
      <c r="U169" s="252">
        <v>0</v>
      </c>
      <c r="V169" s="259">
        <f>T169+U169</f>
        <v>0</v>
      </c>
      <c r="W169" s="253">
        <f>IF(Q169=0,0,((V169/Q169)-1)*100)</f>
        <v>0</v>
      </c>
    </row>
    <row r="170" spans="1:23" ht="14.25" customHeight="1" thickTop="1" thickBot="1" x14ac:dyDescent="0.25">
      <c r="L170" s="254" t="s">
        <v>40</v>
      </c>
      <c r="M170" s="255">
        <f t="shared" ref="M170:Q170" si="216">+M167+M168+M169</f>
        <v>0</v>
      </c>
      <c r="N170" s="256">
        <f t="shared" si="216"/>
        <v>0</v>
      </c>
      <c r="O170" s="257">
        <f t="shared" si="216"/>
        <v>0</v>
      </c>
      <c r="P170" s="255">
        <f t="shared" si="216"/>
        <v>0</v>
      </c>
      <c r="Q170" s="257">
        <f t="shared" si="216"/>
        <v>0</v>
      </c>
      <c r="R170" s="255">
        <f t="shared" ref="R170:V170" si="217">+R167+R168+R169</f>
        <v>0</v>
      </c>
      <c r="S170" s="256">
        <f t="shared" si="217"/>
        <v>0</v>
      </c>
      <c r="T170" s="257">
        <f t="shared" si="217"/>
        <v>0</v>
      </c>
      <c r="U170" s="255">
        <f t="shared" si="217"/>
        <v>0</v>
      </c>
      <c r="V170" s="257">
        <f t="shared" si="217"/>
        <v>0</v>
      </c>
      <c r="W170" s="258">
        <f t="shared" ref="W170" si="218">IF(Q170=0,0,((V170/Q170)-1)*100)</f>
        <v>0</v>
      </c>
    </row>
    <row r="171" spans="1:23" ht="14.25" customHeight="1" thickTop="1" x14ac:dyDescent="0.2">
      <c r="L171" s="233" t="s">
        <v>10</v>
      </c>
      <c r="M171" s="249">
        <v>0</v>
      </c>
      <c r="N171" s="250">
        <v>0</v>
      </c>
      <c r="O171" s="251">
        <f>M171+N171</f>
        <v>0</v>
      </c>
      <c r="P171" s="252">
        <v>0</v>
      </c>
      <c r="Q171" s="251">
        <f t="shared" ref="Q171" si="219">O171+P171</f>
        <v>0</v>
      </c>
      <c r="R171" s="249">
        <v>0</v>
      </c>
      <c r="S171" s="250">
        <v>0</v>
      </c>
      <c r="T171" s="251">
        <f>R171+S171</f>
        <v>0</v>
      </c>
      <c r="U171" s="252">
        <v>0</v>
      </c>
      <c r="V171" s="251">
        <f t="shared" ref="V171" si="220">T171+U171</f>
        <v>0</v>
      </c>
      <c r="W171" s="253">
        <f t="shared" ref="W171:W175" si="221">IF(Q171=0,0,((V171/Q171)-1)*100)</f>
        <v>0</v>
      </c>
    </row>
    <row r="172" spans="1:23" ht="14.25" customHeight="1" x14ac:dyDescent="0.2">
      <c r="L172" s="233" t="s">
        <v>11</v>
      </c>
      <c r="M172" s="249">
        <v>0</v>
      </c>
      <c r="N172" s="250">
        <v>0</v>
      </c>
      <c r="O172" s="251">
        <f>M172+N172</f>
        <v>0</v>
      </c>
      <c r="P172" s="252">
        <v>0</v>
      </c>
      <c r="Q172" s="251">
        <f>O172+P172</f>
        <v>0</v>
      </c>
      <c r="R172" s="249">
        <v>0</v>
      </c>
      <c r="S172" s="250">
        <v>0</v>
      </c>
      <c r="T172" s="251">
        <f>R172+S172</f>
        <v>0</v>
      </c>
      <c r="U172" s="252">
        <v>0</v>
      </c>
      <c r="V172" s="251">
        <f>T172+U172</f>
        <v>0</v>
      </c>
      <c r="W172" s="253">
        <f>IF(Q172=0,0,((V172/Q172)-1)*100)</f>
        <v>0</v>
      </c>
    </row>
    <row r="173" spans="1:23" ht="14.25" customHeight="1" thickBot="1" x14ac:dyDescent="0.25">
      <c r="L173" s="238" t="s">
        <v>12</v>
      </c>
      <c r="M173" s="249">
        <v>0</v>
      </c>
      <c r="N173" s="250">
        <v>0</v>
      </c>
      <c r="O173" s="251">
        <f>M173+N173</f>
        <v>0</v>
      </c>
      <c r="P173" s="252">
        <v>0</v>
      </c>
      <c r="Q173" s="251">
        <f>O173+P173</f>
        <v>0</v>
      </c>
      <c r="R173" s="249">
        <v>0</v>
      </c>
      <c r="S173" s="250">
        <v>0</v>
      </c>
      <c r="T173" s="251">
        <f>R173+S173</f>
        <v>0</v>
      </c>
      <c r="U173" s="252">
        <v>0</v>
      </c>
      <c r="V173" s="251">
        <f>T173+U173</f>
        <v>0</v>
      </c>
      <c r="W173" s="253">
        <f>IF(Q173=0,0,((V173/Q173)-1)*100)</f>
        <v>0</v>
      </c>
    </row>
    <row r="174" spans="1:23" ht="14.25" customHeight="1" thickTop="1" thickBot="1" x14ac:dyDescent="0.25">
      <c r="L174" s="254" t="s">
        <v>38</v>
      </c>
      <c r="M174" s="255">
        <f t="shared" ref="M174:V174" si="222">+M171+M172+M173</f>
        <v>0</v>
      </c>
      <c r="N174" s="256">
        <f t="shared" si="222"/>
        <v>0</v>
      </c>
      <c r="O174" s="257">
        <f t="shared" si="222"/>
        <v>0</v>
      </c>
      <c r="P174" s="255">
        <f t="shared" si="222"/>
        <v>0</v>
      </c>
      <c r="Q174" s="257">
        <f t="shared" si="222"/>
        <v>0</v>
      </c>
      <c r="R174" s="255">
        <f t="shared" si="222"/>
        <v>0</v>
      </c>
      <c r="S174" s="256">
        <f t="shared" si="222"/>
        <v>0</v>
      </c>
      <c r="T174" s="257">
        <f t="shared" si="222"/>
        <v>0</v>
      </c>
      <c r="U174" s="255">
        <f t="shared" si="222"/>
        <v>0</v>
      </c>
      <c r="V174" s="257">
        <f t="shared" si="222"/>
        <v>0</v>
      </c>
      <c r="W174" s="258">
        <f t="shared" ref="W174" si="223">IF(Q174=0,0,((V174/Q174)-1)*100)</f>
        <v>0</v>
      </c>
    </row>
    <row r="175" spans="1:23" ht="14.25" customHeight="1" thickTop="1" thickBot="1" x14ac:dyDescent="0.25">
      <c r="L175" s="254" t="s">
        <v>63</v>
      </c>
      <c r="M175" s="255">
        <f t="shared" ref="M175:V175" si="224">+M162+M166+M170+M174</f>
        <v>0</v>
      </c>
      <c r="N175" s="256">
        <f t="shared" si="224"/>
        <v>0</v>
      </c>
      <c r="O175" s="257">
        <f t="shared" si="224"/>
        <v>0</v>
      </c>
      <c r="P175" s="255">
        <f t="shared" si="224"/>
        <v>0</v>
      </c>
      <c r="Q175" s="257">
        <f t="shared" si="224"/>
        <v>0</v>
      </c>
      <c r="R175" s="255">
        <f t="shared" si="224"/>
        <v>0</v>
      </c>
      <c r="S175" s="256">
        <f t="shared" si="224"/>
        <v>0</v>
      </c>
      <c r="T175" s="257">
        <f t="shared" si="224"/>
        <v>0</v>
      </c>
      <c r="U175" s="255">
        <f t="shared" si="224"/>
        <v>0</v>
      </c>
      <c r="V175" s="257">
        <f t="shared" si="224"/>
        <v>0</v>
      </c>
      <c r="W175" s="258">
        <f t="shared" si="221"/>
        <v>0</v>
      </c>
    </row>
    <row r="176" spans="1:23" ht="14.25" thickTop="1" thickBot="1" x14ac:dyDescent="0.25">
      <c r="L176" s="267" t="s">
        <v>60</v>
      </c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</row>
    <row r="177" spans="1:23" ht="13.5" thickTop="1" x14ac:dyDescent="0.2">
      <c r="D177" s="306"/>
      <c r="G177" s="306"/>
      <c r="L177" s="656" t="s">
        <v>55</v>
      </c>
      <c r="M177" s="657"/>
      <c r="N177" s="657"/>
      <c r="O177" s="657"/>
      <c r="P177" s="657"/>
      <c r="Q177" s="657"/>
      <c r="R177" s="657"/>
      <c r="S177" s="657"/>
      <c r="T177" s="657"/>
      <c r="U177" s="657"/>
      <c r="V177" s="657"/>
      <c r="W177" s="658"/>
    </row>
    <row r="178" spans="1:23" ht="13.5" thickBot="1" x14ac:dyDescent="0.25">
      <c r="L178" s="659" t="s">
        <v>52</v>
      </c>
      <c r="M178" s="660"/>
      <c r="N178" s="660"/>
      <c r="O178" s="660"/>
      <c r="P178" s="660"/>
      <c r="Q178" s="660"/>
      <c r="R178" s="660"/>
      <c r="S178" s="660"/>
      <c r="T178" s="660"/>
      <c r="U178" s="660"/>
      <c r="V178" s="660"/>
      <c r="W178" s="661"/>
    </row>
    <row r="179" spans="1:23" ht="14.25" thickTop="1" thickBot="1" x14ac:dyDescent="0.25">
      <c r="L179" s="226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8" t="s">
        <v>34</v>
      </c>
    </row>
    <row r="180" spans="1:23" ht="14.25" thickTop="1" thickBot="1" x14ac:dyDescent="0.25">
      <c r="L180" s="229"/>
      <c r="M180" s="230" t="s">
        <v>64</v>
      </c>
      <c r="N180" s="231"/>
      <c r="O180" s="268"/>
      <c r="P180" s="230"/>
      <c r="Q180" s="230"/>
      <c r="R180" s="230" t="s">
        <v>65</v>
      </c>
      <c r="S180" s="231"/>
      <c r="T180" s="268"/>
      <c r="U180" s="230"/>
      <c r="V180" s="230"/>
      <c r="W180" s="337" t="s">
        <v>2</v>
      </c>
    </row>
    <row r="181" spans="1:23" ht="12" customHeight="1" thickTop="1" x14ac:dyDescent="0.2">
      <c r="L181" s="233" t="s">
        <v>3</v>
      </c>
      <c r="M181" s="234"/>
      <c r="N181" s="226"/>
      <c r="O181" s="235"/>
      <c r="P181" s="236"/>
      <c r="Q181" s="235"/>
      <c r="R181" s="234"/>
      <c r="S181" s="226"/>
      <c r="T181" s="235"/>
      <c r="U181" s="236"/>
      <c r="V181" s="235"/>
      <c r="W181" s="338" t="s">
        <v>4</v>
      </c>
    </row>
    <row r="182" spans="1:23" s="309" customFormat="1" ht="12" customHeight="1" thickBot="1" x14ac:dyDescent="0.25">
      <c r="A182" s="3"/>
      <c r="I182" s="308"/>
      <c r="K182" s="3"/>
      <c r="L182" s="238"/>
      <c r="M182" s="239" t="s">
        <v>35</v>
      </c>
      <c r="N182" s="240" t="s">
        <v>36</v>
      </c>
      <c r="O182" s="241" t="s">
        <v>37</v>
      </c>
      <c r="P182" s="242" t="s">
        <v>32</v>
      </c>
      <c r="Q182" s="241" t="s">
        <v>7</v>
      </c>
      <c r="R182" s="239" t="s">
        <v>35</v>
      </c>
      <c r="S182" s="240" t="s">
        <v>36</v>
      </c>
      <c r="T182" s="241" t="s">
        <v>37</v>
      </c>
      <c r="U182" s="242" t="s">
        <v>32</v>
      </c>
      <c r="V182" s="241" t="s">
        <v>7</v>
      </c>
      <c r="W182" s="339"/>
    </row>
    <row r="183" spans="1:23" ht="6" customHeight="1" thickTop="1" x14ac:dyDescent="0.2">
      <c r="L183" s="233"/>
      <c r="M183" s="244"/>
      <c r="N183" s="245"/>
      <c r="O183" s="246"/>
      <c r="P183" s="247"/>
      <c r="Q183" s="246"/>
      <c r="R183" s="244"/>
      <c r="S183" s="245"/>
      <c r="T183" s="246"/>
      <c r="U183" s="247"/>
      <c r="V183" s="246"/>
      <c r="W183" s="248"/>
    </row>
    <row r="184" spans="1:23" x14ac:dyDescent="0.2">
      <c r="L184" s="233" t="s">
        <v>13</v>
      </c>
      <c r="M184" s="249">
        <v>0</v>
      </c>
      <c r="N184" s="250">
        <v>0</v>
      </c>
      <c r="O184" s="251">
        <f>M184+N184</f>
        <v>0</v>
      </c>
      <c r="P184" s="252">
        <v>0</v>
      </c>
      <c r="Q184" s="251">
        <f>O184+P184</f>
        <v>0</v>
      </c>
      <c r="R184" s="249">
        <v>0</v>
      </c>
      <c r="S184" s="250">
        <v>0</v>
      </c>
      <c r="T184" s="251">
        <f>R184+S184</f>
        <v>0</v>
      </c>
      <c r="U184" s="252">
        <v>0</v>
      </c>
      <c r="V184" s="251">
        <f>T184+U184</f>
        <v>0</v>
      </c>
      <c r="W184" s="253">
        <f t="shared" ref="W184" si="225">IF(Q184=0,0,((V184/Q184)-1)*100)</f>
        <v>0</v>
      </c>
    </row>
    <row r="185" spans="1:23" x14ac:dyDescent="0.2">
      <c r="L185" s="233" t="s">
        <v>14</v>
      </c>
      <c r="M185" s="249">
        <v>0</v>
      </c>
      <c r="N185" s="250">
        <v>0</v>
      </c>
      <c r="O185" s="251">
        <f>M185+N185</f>
        <v>0</v>
      </c>
      <c r="P185" s="252">
        <v>0</v>
      </c>
      <c r="Q185" s="251">
        <f>O185+P185</f>
        <v>0</v>
      </c>
      <c r="R185" s="249">
        <v>0</v>
      </c>
      <c r="S185" s="250">
        <v>0</v>
      </c>
      <c r="T185" s="251">
        <f>R185+S185</f>
        <v>0</v>
      </c>
      <c r="U185" s="252">
        <v>0</v>
      </c>
      <c r="V185" s="251">
        <f>T185+U185</f>
        <v>0</v>
      </c>
      <c r="W185" s="253">
        <f>IF(Q185=0,0,((V185/Q185)-1)*100)</f>
        <v>0</v>
      </c>
    </row>
    <row r="186" spans="1:23" ht="13.5" thickBot="1" x14ac:dyDescent="0.25">
      <c r="L186" s="233" t="s">
        <v>15</v>
      </c>
      <c r="M186" s="249">
        <v>0</v>
      </c>
      <c r="N186" s="250">
        <v>0</v>
      </c>
      <c r="O186" s="251">
        <f>M186+N186</f>
        <v>0</v>
      </c>
      <c r="P186" s="252">
        <v>0</v>
      </c>
      <c r="Q186" s="251">
        <f>O186+P186</f>
        <v>0</v>
      </c>
      <c r="R186" s="249">
        <v>0</v>
      </c>
      <c r="S186" s="250">
        <v>0</v>
      </c>
      <c r="T186" s="251">
        <f>R186+S186</f>
        <v>0</v>
      </c>
      <c r="U186" s="252">
        <v>0</v>
      </c>
      <c r="V186" s="251">
        <f>T186+U186</f>
        <v>0</v>
      </c>
      <c r="W186" s="253">
        <f>IF(Q186=0,0,((V186/Q186)-1)*100)</f>
        <v>0</v>
      </c>
    </row>
    <row r="187" spans="1:23" ht="14.25" thickTop="1" thickBot="1" x14ac:dyDescent="0.25">
      <c r="L187" s="254" t="s">
        <v>61</v>
      </c>
      <c r="M187" s="255">
        <f t="shared" ref="M187:U187" si="226">+M184+M185+M186</f>
        <v>0</v>
      </c>
      <c r="N187" s="256">
        <f t="shared" si="226"/>
        <v>0</v>
      </c>
      <c r="O187" s="257">
        <f t="shared" si="226"/>
        <v>0</v>
      </c>
      <c r="P187" s="255">
        <f t="shared" si="226"/>
        <v>0</v>
      </c>
      <c r="Q187" s="257">
        <f t="shared" si="226"/>
        <v>0</v>
      </c>
      <c r="R187" s="255">
        <f t="shared" si="226"/>
        <v>0</v>
      </c>
      <c r="S187" s="256">
        <f t="shared" si="226"/>
        <v>0</v>
      </c>
      <c r="T187" s="257">
        <f t="shared" si="226"/>
        <v>0</v>
      </c>
      <c r="U187" s="255">
        <f t="shared" si="226"/>
        <v>0</v>
      </c>
      <c r="V187" s="257">
        <f t="shared" ref="V187" si="227">+V184+V185+V186</f>
        <v>0</v>
      </c>
      <c r="W187" s="258">
        <f>IF(Q187=0,0,((V187/Q187)-1)*100)</f>
        <v>0</v>
      </c>
    </row>
    <row r="188" spans="1:23" ht="13.5" thickTop="1" x14ac:dyDescent="0.2">
      <c r="L188" s="233" t="s">
        <v>16</v>
      </c>
      <c r="M188" s="249">
        <v>0</v>
      </c>
      <c r="N188" s="250">
        <v>0</v>
      </c>
      <c r="O188" s="251">
        <f>SUM(M188:N188)</f>
        <v>0</v>
      </c>
      <c r="P188" s="252">
        <v>0</v>
      </c>
      <c r="Q188" s="251">
        <f>O188+P188</f>
        <v>0</v>
      </c>
      <c r="R188" s="249">
        <v>0</v>
      </c>
      <c r="S188" s="250">
        <v>0</v>
      </c>
      <c r="T188" s="251">
        <f>SUM(R188:S188)</f>
        <v>0</v>
      </c>
      <c r="U188" s="252">
        <v>0</v>
      </c>
      <c r="V188" s="251">
        <f>T188+U188</f>
        <v>0</v>
      </c>
      <c r="W188" s="253">
        <f>IF(Q188=0,0,((V188/Q188)-1)*100)</f>
        <v>0</v>
      </c>
    </row>
    <row r="189" spans="1:23" x14ac:dyDescent="0.2">
      <c r="L189" s="233" t="s">
        <v>17</v>
      </c>
      <c r="M189" s="249">
        <v>0</v>
      </c>
      <c r="N189" s="250">
        <v>0</v>
      </c>
      <c r="O189" s="251">
        <f>SUM(M189:N189)</f>
        <v>0</v>
      </c>
      <c r="P189" s="252">
        <v>0</v>
      </c>
      <c r="Q189" s="251">
        <f>O189+P189</f>
        <v>0</v>
      </c>
      <c r="R189" s="249">
        <v>0</v>
      </c>
      <c r="S189" s="250">
        <v>0</v>
      </c>
      <c r="T189" s="251">
        <f>SUM(R189:S189)</f>
        <v>0</v>
      </c>
      <c r="U189" s="252">
        <v>0</v>
      </c>
      <c r="V189" s="251">
        <f>T189+U189</f>
        <v>0</v>
      </c>
      <c r="W189" s="253">
        <f t="shared" ref="W189" si="228">IF(Q189=0,0,((V189/Q189)-1)*100)</f>
        <v>0</v>
      </c>
    </row>
    <row r="190" spans="1:23" ht="13.5" thickBot="1" x14ac:dyDescent="0.25">
      <c r="L190" s="233" t="s">
        <v>18</v>
      </c>
      <c r="M190" s="249">
        <v>0</v>
      </c>
      <c r="N190" s="250">
        <v>0</v>
      </c>
      <c r="O190" s="259">
        <f>SUM(M190:N190)</f>
        <v>0</v>
      </c>
      <c r="P190" s="260">
        <v>0</v>
      </c>
      <c r="Q190" s="259">
        <f>O190+P190</f>
        <v>0</v>
      </c>
      <c r="R190" s="249">
        <v>0</v>
      </c>
      <c r="S190" s="250">
        <v>0</v>
      </c>
      <c r="T190" s="259">
        <f>SUM(R190:S190)</f>
        <v>0</v>
      </c>
      <c r="U190" s="260">
        <v>0</v>
      </c>
      <c r="V190" s="259">
        <f>T190+U190</f>
        <v>0</v>
      </c>
      <c r="W190" s="253">
        <f>IF(Q190=0,0,((V190/Q190)-1)*100)</f>
        <v>0</v>
      </c>
    </row>
    <row r="191" spans="1:23" ht="14.25" thickTop="1" thickBot="1" x14ac:dyDescent="0.25">
      <c r="L191" s="261" t="s">
        <v>19</v>
      </c>
      <c r="M191" s="262">
        <f t="shared" ref="M191:U191" si="229">+M188+M189+M190</f>
        <v>0</v>
      </c>
      <c r="N191" s="262">
        <f t="shared" si="229"/>
        <v>0</v>
      </c>
      <c r="O191" s="263">
        <f t="shared" si="229"/>
        <v>0</v>
      </c>
      <c r="P191" s="264">
        <f t="shared" si="229"/>
        <v>0</v>
      </c>
      <c r="Q191" s="263">
        <f t="shared" si="229"/>
        <v>0</v>
      </c>
      <c r="R191" s="262">
        <f t="shared" si="229"/>
        <v>0</v>
      </c>
      <c r="S191" s="262">
        <f t="shared" si="229"/>
        <v>0</v>
      </c>
      <c r="T191" s="399">
        <f t="shared" si="229"/>
        <v>0</v>
      </c>
      <c r="U191" s="400">
        <f t="shared" si="229"/>
        <v>0</v>
      </c>
      <c r="V191" s="263">
        <f t="shared" ref="V191" si="230">+V188+V189+V190</f>
        <v>0</v>
      </c>
      <c r="W191" s="265">
        <f>IF(Q191=0,0,((V191/Q191)-1)*100)</f>
        <v>0</v>
      </c>
    </row>
    <row r="192" spans="1:23" ht="13.5" thickTop="1" x14ac:dyDescent="0.2">
      <c r="A192" s="364"/>
      <c r="K192" s="364"/>
      <c r="L192" s="233" t="s">
        <v>21</v>
      </c>
      <c r="M192" s="249">
        <v>0</v>
      </c>
      <c r="N192" s="250">
        <v>0</v>
      </c>
      <c r="O192" s="259">
        <f>SUM(M192:N192)</f>
        <v>0</v>
      </c>
      <c r="P192" s="266">
        <v>0</v>
      </c>
      <c r="Q192" s="259">
        <f>O192+P192</f>
        <v>0</v>
      </c>
      <c r="R192" s="249">
        <v>0</v>
      </c>
      <c r="S192" s="250">
        <v>0</v>
      </c>
      <c r="T192" s="259">
        <f>SUM(R192:S192)</f>
        <v>0</v>
      </c>
      <c r="U192" s="266">
        <v>0</v>
      </c>
      <c r="V192" s="259">
        <f>T192+U192</f>
        <v>0</v>
      </c>
      <c r="W192" s="253">
        <f>IF(Q192=0,0,((V192/Q192)-1)*100)</f>
        <v>0</v>
      </c>
    </row>
    <row r="193" spans="1:23" x14ac:dyDescent="0.2">
      <c r="A193" s="364"/>
      <c r="K193" s="364"/>
      <c r="L193" s="233" t="s">
        <v>22</v>
      </c>
      <c r="M193" s="249">
        <v>0</v>
      </c>
      <c r="N193" s="250">
        <v>0</v>
      </c>
      <c r="O193" s="259">
        <f>SUM(M193:N193)</f>
        <v>0</v>
      </c>
      <c r="P193" s="252">
        <v>0</v>
      </c>
      <c r="Q193" s="259">
        <f>O193+P193</f>
        <v>0</v>
      </c>
      <c r="R193" s="249">
        <v>0</v>
      </c>
      <c r="S193" s="250">
        <v>0</v>
      </c>
      <c r="T193" s="259">
        <f>SUM(R193:S193)</f>
        <v>0</v>
      </c>
      <c r="U193" s="252">
        <v>0</v>
      </c>
      <c r="V193" s="259">
        <f>T193+U193</f>
        <v>0</v>
      </c>
      <c r="W193" s="253">
        <f t="shared" ref="W193" si="231">IF(Q193=0,0,((V193/Q193)-1)*100)</f>
        <v>0</v>
      </c>
    </row>
    <row r="194" spans="1:23" ht="13.5" thickBot="1" x14ac:dyDescent="0.25">
      <c r="A194" s="364"/>
      <c r="K194" s="364"/>
      <c r="L194" s="233" t="s">
        <v>23</v>
      </c>
      <c r="M194" s="249">
        <v>0</v>
      </c>
      <c r="N194" s="250">
        <v>0</v>
      </c>
      <c r="O194" s="259">
        <f>SUM(M194:N194)</f>
        <v>0</v>
      </c>
      <c r="P194" s="252">
        <v>0</v>
      </c>
      <c r="Q194" s="259">
        <f>O194+P194</f>
        <v>0</v>
      </c>
      <c r="R194" s="249">
        <v>0</v>
      </c>
      <c r="S194" s="250">
        <v>0</v>
      </c>
      <c r="T194" s="259">
        <f>SUM(R194:S194)</f>
        <v>0</v>
      </c>
      <c r="U194" s="252">
        <v>0</v>
      </c>
      <c r="V194" s="259">
        <f>T194+U194</f>
        <v>0</v>
      </c>
      <c r="W194" s="253">
        <f>IF(Q194=0,0,((V194/Q194)-1)*100)</f>
        <v>0</v>
      </c>
    </row>
    <row r="195" spans="1:23" ht="14.25" customHeight="1" thickTop="1" thickBot="1" x14ac:dyDescent="0.25">
      <c r="A195" s="364"/>
      <c r="K195" s="364"/>
      <c r="L195" s="254" t="s">
        <v>40</v>
      </c>
      <c r="M195" s="255">
        <f t="shared" ref="M195:Q195" si="232">+M192+M193+M194</f>
        <v>0</v>
      </c>
      <c r="N195" s="256">
        <f t="shared" si="232"/>
        <v>0</v>
      </c>
      <c r="O195" s="257">
        <f t="shared" si="232"/>
        <v>0</v>
      </c>
      <c r="P195" s="255">
        <f t="shared" si="232"/>
        <v>0</v>
      </c>
      <c r="Q195" s="257">
        <f t="shared" si="232"/>
        <v>0</v>
      </c>
      <c r="R195" s="255">
        <f t="shared" ref="R195:V195" si="233">+R192+R193+R194</f>
        <v>0</v>
      </c>
      <c r="S195" s="256">
        <f t="shared" si="233"/>
        <v>0</v>
      </c>
      <c r="T195" s="257">
        <f t="shared" si="233"/>
        <v>0</v>
      </c>
      <c r="U195" s="255">
        <f t="shared" si="233"/>
        <v>0</v>
      </c>
      <c r="V195" s="257">
        <f t="shared" si="233"/>
        <v>0</v>
      </c>
      <c r="W195" s="258">
        <f t="shared" ref="W195" si="234">IF(Q195=0,0,((V195/Q195)-1)*100)</f>
        <v>0</v>
      </c>
    </row>
    <row r="196" spans="1:23" ht="14.25" customHeight="1" thickTop="1" x14ac:dyDescent="0.2">
      <c r="L196" s="233" t="s">
        <v>10</v>
      </c>
      <c r="M196" s="249">
        <v>0</v>
      </c>
      <c r="N196" s="250">
        <v>0</v>
      </c>
      <c r="O196" s="251">
        <f>M196+N196</f>
        <v>0</v>
      </c>
      <c r="P196" s="252">
        <v>0</v>
      </c>
      <c r="Q196" s="251">
        <f>O196+P196</f>
        <v>0</v>
      </c>
      <c r="R196" s="249">
        <v>0</v>
      </c>
      <c r="S196" s="250">
        <v>0</v>
      </c>
      <c r="T196" s="251">
        <f>R196+S196</f>
        <v>0</v>
      </c>
      <c r="U196" s="252">
        <v>0</v>
      </c>
      <c r="V196" s="251">
        <f>T196+U196</f>
        <v>0</v>
      </c>
      <c r="W196" s="253">
        <f t="shared" ref="W196" si="235">IF(Q196=0,0,((V196/Q196)-1)*100)</f>
        <v>0</v>
      </c>
    </row>
    <row r="197" spans="1:23" ht="14.25" customHeight="1" x14ac:dyDescent="0.2">
      <c r="L197" s="310" t="s">
        <v>11</v>
      </c>
      <c r="M197" s="369">
        <v>0</v>
      </c>
      <c r="N197" s="370">
        <v>0</v>
      </c>
      <c r="O197" s="311">
        <f>M197+N197</f>
        <v>0</v>
      </c>
      <c r="P197" s="312">
        <v>0</v>
      </c>
      <c r="Q197" s="311">
        <f>O197+P197</f>
        <v>0</v>
      </c>
      <c r="R197" s="369">
        <v>0</v>
      </c>
      <c r="S197" s="370">
        <v>0</v>
      </c>
      <c r="T197" s="311">
        <f>R197+S197</f>
        <v>0</v>
      </c>
      <c r="U197" s="312">
        <v>0</v>
      </c>
      <c r="V197" s="311">
        <f>T197+U197</f>
        <v>0</v>
      </c>
      <c r="W197" s="313">
        <f>IF(Q197=0,0,((V197/Q197)-1)*100)</f>
        <v>0</v>
      </c>
    </row>
    <row r="198" spans="1:23" ht="14.25" customHeight="1" thickBot="1" x14ac:dyDescent="0.25">
      <c r="L198" s="238" t="s">
        <v>12</v>
      </c>
      <c r="M198" s="334">
        <v>0</v>
      </c>
      <c r="N198" s="250">
        <v>0</v>
      </c>
      <c r="O198" s="251">
        <f>M198+N198</f>
        <v>0</v>
      </c>
      <c r="P198" s="252">
        <v>0</v>
      </c>
      <c r="Q198" s="251">
        <f t="shared" ref="Q198" si="236">O198+P198</f>
        <v>0</v>
      </c>
      <c r="R198" s="334">
        <v>0</v>
      </c>
      <c r="S198" s="250">
        <v>0</v>
      </c>
      <c r="T198" s="251">
        <f>R198+S198</f>
        <v>0</v>
      </c>
      <c r="U198" s="252">
        <v>0</v>
      </c>
      <c r="V198" s="251">
        <f t="shared" ref="V198" si="237">T198+U198</f>
        <v>0</v>
      </c>
      <c r="W198" s="335">
        <f>IF(Q198=0,0,((V198/Q198)-1)*100)</f>
        <v>0</v>
      </c>
    </row>
    <row r="199" spans="1:23" ht="14.25" customHeight="1" thickTop="1" thickBot="1" x14ac:dyDescent="0.25">
      <c r="L199" s="254" t="s">
        <v>38</v>
      </c>
      <c r="M199" s="255">
        <f t="shared" ref="M199:V199" si="238">+M196+M197+M198</f>
        <v>0</v>
      </c>
      <c r="N199" s="256">
        <f t="shared" si="238"/>
        <v>0</v>
      </c>
      <c r="O199" s="257">
        <f t="shared" si="238"/>
        <v>0</v>
      </c>
      <c r="P199" s="255">
        <f t="shared" si="238"/>
        <v>0</v>
      </c>
      <c r="Q199" s="257">
        <f t="shared" si="238"/>
        <v>0</v>
      </c>
      <c r="R199" s="255">
        <f t="shared" si="238"/>
        <v>0</v>
      </c>
      <c r="S199" s="256">
        <f t="shared" si="238"/>
        <v>0</v>
      </c>
      <c r="T199" s="257">
        <f t="shared" si="238"/>
        <v>0</v>
      </c>
      <c r="U199" s="255">
        <f t="shared" si="238"/>
        <v>0</v>
      </c>
      <c r="V199" s="257">
        <f t="shared" si="238"/>
        <v>0</v>
      </c>
      <c r="W199" s="258">
        <f t="shared" ref="W199:W200" si="239">IF(Q199=0,0,((V199/Q199)-1)*100)</f>
        <v>0</v>
      </c>
    </row>
    <row r="200" spans="1:23" ht="14.25" customHeight="1" thickTop="1" thickBot="1" x14ac:dyDescent="0.25">
      <c r="L200" s="254" t="s">
        <v>63</v>
      </c>
      <c r="M200" s="255">
        <f t="shared" ref="M200:V200" si="240">+M187+M191+M195+M199</f>
        <v>0</v>
      </c>
      <c r="N200" s="256">
        <f t="shared" si="240"/>
        <v>0</v>
      </c>
      <c r="O200" s="257">
        <f t="shared" si="240"/>
        <v>0</v>
      </c>
      <c r="P200" s="255">
        <f t="shared" si="240"/>
        <v>0</v>
      </c>
      <c r="Q200" s="257">
        <f t="shared" si="240"/>
        <v>0</v>
      </c>
      <c r="R200" s="255">
        <f t="shared" si="240"/>
        <v>0</v>
      </c>
      <c r="S200" s="256">
        <f t="shared" si="240"/>
        <v>0</v>
      </c>
      <c r="T200" s="257">
        <f t="shared" si="240"/>
        <v>0</v>
      </c>
      <c r="U200" s="255">
        <f t="shared" si="240"/>
        <v>0</v>
      </c>
      <c r="V200" s="257">
        <f t="shared" si="240"/>
        <v>0</v>
      </c>
      <c r="W200" s="258">
        <f t="shared" si="239"/>
        <v>0</v>
      </c>
    </row>
    <row r="201" spans="1:23" ht="14.25" thickTop="1" thickBot="1" x14ac:dyDescent="0.25">
      <c r="L201" s="267" t="s">
        <v>60</v>
      </c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  <c r="W201" s="227"/>
    </row>
    <row r="202" spans="1:23" ht="13.5" thickTop="1" x14ac:dyDescent="0.2">
      <c r="L202" s="624" t="s">
        <v>56</v>
      </c>
      <c r="M202" s="625"/>
      <c r="N202" s="625"/>
      <c r="O202" s="625"/>
      <c r="P202" s="625"/>
      <c r="Q202" s="625"/>
      <c r="R202" s="625"/>
      <c r="S202" s="625"/>
      <c r="T202" s="625"/>
      <c r="U202" s="625"/>
      <c r="V202" s="625"/>
      <c r="W202" s="626"/>
    </row>
    <row r="203" spans="1:23" ht="13.5" thickBot="1" x14ac:dyDescent="0.25">
      <c r="L203" s="627" t="s">
        <v>53</v>
      </c>
      <c r="M203" s="628"/>
      <c r="N203" s="628"/>
      <c r="O203" s="628"/>
      <c r="P203" s="628"/>
      <c r="Q203" s="628"/>
      <c r="R203" s="628"/>
      <c r="S203" s="628"/>
      <c r="T203" s="628"/>
      <c r="U203" s="628"/>
      <c r="V203" s="628"/>
      <c r="W203" s="629"/>
    </row>
    <row r="204" spans="1:23" ht="14.25" thickTop="1" thickBot="1" x14ac:dyDescent="0.25">
      <c r="L204" s="226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8" t="s">
        <v>34</v>
      </c>
    </row>
    <row r="205" spans="1:23" ht="12.75" customHeight="1" thickTop="1" thickBot="1" x14ac:dyDescent="0.25">
      <c r="L205" s="229"/>
      <c r="M205" s="230" t="s">
        <v>64</v>
      </c>
      <c r="N205" s="231"/>
      <c r="O205" s="268"/>
      <c r="P205" s="230"/>
      <c r="Q205" s="230"/>
      <c r="R205" s="230" t="s">
        <v>65</v>
      </c>
      <c r="S205" s="231"/>
      <c r="T205" s="268"/>
      <c r="U205" s="230"/>
      <c r="V205" s="230"/>
      <c r="W205" s="337" t="s">
        <v>2</v>
      </c>
    </row>
    <row r="206" spans="1:23" ht="13.5" thickTop="1" x14ac:dyDescent="0.2">
      <c r="L206" s="233" t="s">
        <v>3</v>
      </c>
      <c r="M206" s="234"/>
      <c r="N206" s="226"/>
      <c r="O206" s="235"/>
      <c r="P206" s="236"/>
      <c r="Q206" s="336"/>
      <c r="R206" s="234"/>
      <c r="S206" s="226"/>
      <c r="T206" s="235"/>
      <c r="U206" s="236"/>
      <c r="V206" s="336"/>
      <c r="W206" s="338" t="s">
        <v>4</v>
      </c>
    </row>
    <row r="207" spans="1:23" ht="13.5" thickBot="1" x14ac:dyDescent="0.25">
      <c r="L207" s="238"/>
      <c r="M207" s="239" t="s">
        <v>35</v>
      </c>
      <c r="N207" s="240" t="s">
        <v>36</v>
      </c>
      <c r="O207" s="241" t="s">
        <v>37</v>
      </c>
      <c r="P207" s="242" t="s">
        <v>32</v>
      </c>
      <c r="Q207" s="405" t="s">
        <v>7</v>
      </c>
      <c r="R207" s="239" t="s">
        <v>35</v>
      </c>
      <c r="S207" s="240" t="s">
        <v>36</v>
      </c>
      <c r="T207" s="241" t="s">
        <v>37</v>
      </c>
      <c r="U207" s="242" t="s">
        <v>32</v>
      </c>
      <c r="V207" s="332" t="s">
        <v>7</v>
      </c>
      <c r="W207" s="339"/>
    </row>
    <row r="208" spans="1:23" ht="4.5" customHeight="1" thickTop="1" x14ac:dyDescent="0.2">
      <c r="L208" s="233"/>
      <c r="M208" s="244"/>
      <c r="N208" s="245"/>
      <c r="O208" s="246"/>
      <c r="P208" s="247"/>
      <c r="Q208" s="285"/>
      <c r="R208" s="244"/>
      <c r="S208" s="245"/>
      <c r="T208" s="246"/>
      <c r="U208" s="247"/>
      <c r="V208" s="285"/>
      <c r="W208" s="248"/>
    </row>
    <row r="209" spans="1:23" ht="14.25" customHeight="1" x14ac:dyDescent="0.2">
      <c r="L209" s="233" t="s">
        <v>13</v>
      </c>
      <c r="M209" s="249">
        <f t="shared" ref="M209:N211" si="241">+M159+M184</f>
        <v>0</v>
      </c>
      <c r="N209" s="250">
        <f t="shared" si="241"/>
        <v>0</v>
      </c>
      <c r="O209" s="251">
        <f t="shared" ref="O209:O210" si="242">M209+N209</f>
        <v>0</v>
      </c>
      <c r="P209" s="252">
        <f>+P159+P184</f>
        <v>0</v>
      </c>
      <c r="Q209" s="286">
        <f>O209+P209</f>
        <v>0</v>
      </c>
      <c r="R209" s="249">
        <f t="shared" ref="R209:S211" si="243">+R159+R184</f>
        <v>0</v>
      </c>
      <c r="S209" s="250">
        <f t="shared" si="243"/>
        <v>0</v>
      </c>
      <c r="T209" s="251">
        <f t="shared" ref="T209:T210" si="244">R209+S209</f>
        <v>0</v>
      </c>
      <c r="U209" s="252">
        <f>+U159+U184</f>
        <v>0</v>
      </c>
      <c r="V209" s="286">
        <f>T209+U209</f>
        <v>0</v>
      </c>
      <c r="W209" s="253">
        <f>IF(Q209=0,0,((V209/Q209)-1)*100)</f>
        <v>0</v>
      </c>
    </row>
    <row r="210" spans="1:23" ht="14.25" customHeight="1" x14ac:dyDescent="0.2">
      <c r="L210" s="233" t="s">
        <v>14</v>
      </c>
      <c r="M210" s="249">
        <f t="shared" si="241"/>
        <v>0</v>
      </c>
      <c r="N210" s="250">
        <f t="shared" si="241"/>
        <v>0</v>
      </c>
      <c r="O210" s="251">
        <f t="shared" si="242"/>
        <v>0</v>
      </c>
      <c r="P210" s="252">
        <f>+P160+P185</f>
        <v>0</v>
      </c>
      <c r="Q210" s="286">
        <f>O210+P210</f>
        <v>0</v>
      </c>
      <c r="R210" s="249">
        <f t="shared" si="243"/>
        <v>0</v>
      </c>
      <c r="S210" s="250">
        <f t="shared" si="243"/>
        <v>0</v>
      </c>
      <c r="T210" s="251">
        <f t="shared" si="244"/>
        <v>0</v>
      </c>
      <c r="U210" s="252">
        <f>+U160+U185</f>
        <v>0</v>
      </c>
      <c r="V210" s="286">
        <f>T210+U210</f>
        <v>0</v>
      </c>
      <c r="W210" s="253">
        <f t="shared" ref="W210:W220" si="245">IF(Q210=0,0,((V210/Q210)-1)*100)</f>
        <v>0</v>
      </c>
    </row>
    <row r="211" spans="1:23" ht="14.25" customHeight="1" thickBot="1" x14ac:dyDescent="0.25">
      <c r="L211" s="233" t="s">
        <v>15</v>
      </c>
      <c r="M211" s="249">
        <f t="shared" si="241"/>
        <v>0</v>
      </c>
      <c r="N211" s="250">
        <f t="shared" si="241"/>
        <v>0</v>
      </c>
      <c r="O211" s="251">
        <f>M211+N211</f>
        <v>0</v>
      </c>
      <c r="P211" s="252">
        <f>+P161+P186</f>
        <v>0</v>
      </c>
      <c r="Q211" s="286">
        <f>O211+P211</f>
        <v>0</v>
      </c>
      <c r="R211" s="249">
        <f t="shared" si="243"/>
        <v>0</v>
      </c>
      <c r="S211" s="250">
        <f t="shared" si="243"/>
        <v>0</v>
      </c>
      <c r="T211" s="251">
        <f>R211+S211</f>
        <v>0</v>
      </c>
      <c r="U211" s="252">
        <f>+U161+U186</f>
        <v>0</v>
      </c>
      <c r="V211" s="286">
        <f>T211+U211</f>
        <v>0</v>
      </c>
      <c r="W211" s="253">
        <f>IF(Q211=0,0,((V211/Q211)-1)*100)</f>
        <v>0</v>
      </c>
    </row>
    <row r="212" spans="1:23" ht="14.25" customHeight="1" thickTop="1" thickBot="1" x14ac:dyDescent="0.25">
      <c r="L212" s="254" t="s">
        <v>61</v>
      </c>
      <c r="M212" s="255">
        <f t="shared" ref="M212:Q212" si="246">+M209+M210+M211</f>
        <v>0</v>
      </c>
      <c r="N212" s="256">
        <f t="shared" si="246"/>
        <v>0</v>
      </c>
      <c r="O212" s="257">
        <f t="shared" si="246"/>
        <v>0</v>
      </c>
      <c r="P212" s="255">
        <f t="shared" si="246"/>
        <v>0</v>
      </c>
      <c r="Q212" s="257">
        <f t="shared" si="246"/>
        <v>0</v>
      </c>
      <c r="R212" s="255">
        <f t="shared" ref="R212" si="247">+R209+R210+R211</f>
        <v>0</v>
      </c>
      <c r="S212" s="256">
        <f t="shared" ref="S212" si="248">+S209+S210+S211</f>
        <v>0</v>
      </c>
      <c r="T212" s="257">
        <f t="shared" ref="T212" si="249">+T209+T210+T211</f>
        <v>0</v>
      </c>
      <c r="U212" s="255">
        <f t="shared" ref="U212" si="250">+U209+U210+U211</f>
        <v>0</v>
      </c>
      <c r="V212" s="257">
        <f t="shared" ref="V212" si="251">+V209+V210+V211</f>
        <v>0</v>
      </c>
      <c r="W212" s="258">
        <f t="shared" si="245"/>
        <v>0</v>
      </c>
    </row>
    <row r="213" spans="1:23" ht="14.25" customHeight="1" thickTop="1" x14ac:dyDescent="0.2">
      <c r="L213" s="233" t="s">
        <v>16</v>
      </c>
      <c r="M213" s="249">
        <f t="shared" ref="M213:N215" si="252">+M163+M188</f>
        <v>0</v>
      </c>
      <c r="N213" s="250">
        <f t="shared" si="252"/>
        <v>0</v>
      </c>
      <c r="O213" s="251">
        <f t="shared" ref="O213" si="253">M213+N213</f>
        <v>0</v>
      </c>
      <c r="P213" s="252">
        <f>+P163+P188</f>
        <v>0</v>
      </c>
      <c r="Q213" s="286">
        <f>O213+P213</f>
        <v>0</v>
      </c>
      <c r="R213" s="249">
        <f t="shared" ref="R213:S215" si="254">+R163+R188</f>
        <v>0</v>
      </c>
      <c r="S213" s="250">
        <f t="shared" si="254"/>
        <v>0</v>
      </c>
      <c r="T213" s="251">
        <f t="shared" ref="T213:T215" si="255">R213+S213</f>
        <v>0</v>
      </c>
      <c r="U213" s="252">
        <f>+U163+U188</f>
        <v>0</v>
      </c>
      <c r="V213" s="286">
        <f>T213+U213</f>
        <v>0</v>
      </c>
      <c r="W213" s="253">
        <f t="shared" si="245"/>
        <v>0</v>
      </c>
    </row>
    <row r="214" spans="1:23" ht="14.25" customHeight="1" x14ac:dyDescent="0.2">
      <c r="L214" s="233" t="s">
        <v>17</v>
      </c>
      <c r="M214" s="249">
        <f t="shared" si="252"/>
        <v>0</v>
      </c>
      <c r="N214" s="250">
        <f t="shared" si="252"/>
        <v>0</v>
      </c>
      <c r="O214" s="251">
        <f>M214+N214</f>
        <v>0</v>
      </c>
      <c r="P214" s="252">
        <f>+P164+P189</f>
        <v>0</v>
      </c>
      <c r="Q214" s="286">
        <f>O214+P214</f>
        <v>0</v>
      </c>
      <c r="R214" s="249">
        <f t="shared" si="254"/>
        <v>0</v>
      </c>
      <c r="S214" s="250">
        <f t="shared" si="254"/>
        <v>0</v>
      </c>
      <c r="T214" s="251">
        <f>R214+S214</f>
        <v>0</v>
      </c>
      <c r="U214" s="252">
        <f>+U164+U189</f>
        <v>0</v>
      </c>
      <c r="V214" s="286">
        <f>T214+U214</f>
        <v>0</v>
      </c>
      <c r="W214" s="253">
        <f>IF(Q214=0,0,((V214/Q214)-1)*100)</f>
        <v>0</v>
      </c>
    </row>
    <row r="215" spans="1:23" ht="14.25" customHeight="1" thickBot="1" x14ac:dyDescent="0.25">
      <c r="L215" s="233" t="s">
        <v>18</v>
      </c>
      <c r="M215" s="249">
        <f t="shared" si="252"/>
        <v>0</v>
      </c>
      <c r="N215" s="250">
        <f t="shared" si="252"/>
        <v>0</v>
      </c>
      <c r="O215" s="259">
        <f t="shared" ref="O215" si="256">M215+N215</f>
        <v>0</v>
      </c>
      <c r="P215" s="260">
        <f>+P165+P190</f>
        <v>0</v>
      </c>
      <c r="Q215" s="286">
        <f>O215+P215</f>
        <v>0</v>
      </c>
      <c r="R215" s="249">
        <f t="shared" si="254"/>
        <v>0</v>
      </c>
      <c r="S215" s="250">
        <f t="shared" si="254"/>
        <v>0</v>
      </c>
      <c r="T215" s="259">
        <f t="shared" si="255"/>
        <v>0</v>
      </c>
      <c r="U215" s="260">
        <f>+U165+U190</f>
        <v>0</v>
      </c>
      <c r="V215" s="286">
        <f>T215+U215</f>
        <v>0</v>
      </c>
      <c r="W215" s="253">
        <f t="shared" si="245"/>
        <v>0</v>
      </c>
    </row>
    <row r="216" spans="1:23" ht="14.25" customHeight="1" thickTop="1" thickBot="1" x14ac:dyDescent="0.25">
      <c r="L216" s="261" t="s">
        <v>39</v>
      </c>
      <c r="M216" s="262">
        <f t="shared" ref="M216:Q216" si="257">+M213+M214+M215</f>
        <v>0</v>
      </c>
      <c r="N216" s="262">
        <f t="shared" si="257"/>
        <v>0</v>
      </c>
      <c r="O216" s="263">
        <f t="shared" si="257"/>
        <v>0</v>
      </c>
      <c r="P216" s="264">
        <f t="shared" si="257"/>
        <v>0</v>
      </c>
      <c r="Q216" s="263">
        <f t="shared" si="257"/>
        <v>0</v>
      </c>
      <c r="R216" s="262">
        <f t="shared" ref="R216" si="258">+R213+R214+R215</f>
        <v>0</v>
      </c>
      <c r="S216" s="262">
        <f t="shared" ref="S216" si="259">+S213+S214+S215</f>
        <v>0</v>
      </c>
      <c r="T216" s="263">
        <f t="shared" ref="T216" si="260">+T213+T214+T215</f>
        <v>0</v>
      </c>
      <c r="U216" s="264">
        <f t="shared" ref="U216" si="261">+U213+U214+U215</f>
        <v>0</v>
      </c>
      <c r="V216" s="263">
        <f t="shared" ref="V216" si="262">+V213+V214+V215</f>
        <v>0</v>
      </c>
      <c r="W216" s="361">
        <f t="shared" si="245"/>
        <v>0</v>
      </c>
    </row>
    <row r="217" spans="1:23" ht="14.25" customHeight="1" thickTop="1" x14ac:dyDescent="0.2">
      <c r="A217" s="364"/>
      <c r="K217" s="364"/>
      <c r="L217" s="233" t="s">
        <v>21</v>
      </c>
      <c r="M217" s="249">
        <f t="shared" ref="M217:N219" si="263">+M167+M192</f>
        <v>0</v>
      </c>
      <c r="N217" s="250">
        <f t="shared" si="263"/>
        <v>0</v>
      </c>
      <c r="O217" s="259">
        <f t="shared" ref="O217:O219" si="264">M217+N217</f>
        <v>0</v>
      </c>
      <c r="P217" s="266">
        <f>+P167+P192</f>
        <v>0</v>
      </c>
      <c r="Q217" s="286">
        <f>O217+P217</f>
        <v>0</v>
      </c>
      <c r="R217" s="249">
        <f t="shared" ref="R217:S219" si="265">+R167+R192</f>
        <v>0</v>
      </c>
      <c r="S217" s="250">
        <f t="shared" si="265"/>
        <v>0</v>
      </c>
      <c r="T217" s="259">
        <f t="shared" ref="T217:T219" si="266">R217+S217</f>
        <v>0</v>
      </c>
      <c r="U217" s="266">
        <f>+U167+U192</f>
        <v>0</v>
      </c>
      <c r="V217" s="286">
        <f>T217+U217</f>
        <v>0</v>
      </c>
      <c r="W217" s="253">
        <f t="shared" si="245"/>
        <v>0</v>
      </c>
    </row>
    <row r="218" spans="1:23" ht="14.25" customHeight="1" x14ac:dyDescent="0.2">
      <c r="A218" s="364"/>
      <c r="K218" s="364"/>
      <c r="L218" s="233" t="s">
        <v>22</v>
      </c>
      <c r="M218" s="249">
        <f t="shared" si="263"/>
        <v>0</v>
      </c>
      <c r="N218" s="250">
        <f t="shared" si="263"/>
        <v>0</v>
      </c>
      <c r="O218" s="259">
        <f t="shared" si="264"/>
        <v>0</v>
      </c>
      <c r="P218" s="252">
        <f>+P168+P193</f>
        <v>0</v>
      </c>
      <c r="Q218" s="286">
        <f>O218+P218</f>
        <v>0</v>
      </c>
      <c r="R218" s="249">
        <f t="shared" si="265"/>
        <v>0</v>
      </c>
      <c r="S218" s="250">
        <f t="shared" si="265"/>
        <v>0</v>
      </c>
      <c r="T218" s="259">
        <f t="shared" si="266"/>
        <v>0</v>
      </c>
      <c r="U218" s="252">
        <f>+U168+U193</f>
        <v>0</v>
      </c>
      <c r="V218" s="286">
        <f>T218+U218</f>
        <v>0</v>
      </c>
      <c r="W218" s="253">
        <f t="shared" si="245"/>
        <v>0</v>
      </c>
    </row>
    <row r="219" spans="1:23" ht="14.25" customHeight="1" thickBot="1" x14ac:dyDescent="0.25">
      <c r="A219" s="364"/>
      <c r="K219" s="364"/>
      <c r="L219" s="233" t="s">
        <v>23</v>
      </c>
      <c r="M219" s="249">
        <f t="shared" si="263"/>
        <v>0</v>
      </c>
      <c r="N219" s="250">
        <f t="shared" si="263"/>
        <v>0</v>
      </c>
      <c r="O219" s="259">
        <f t="shared" si="264"/>
        <v>0</v>
      </c>
      <c r="P219" s="252">
        <f>+P169+P194</f>
        <v>0</v>
      </c>
      <c r="Q219" s="286">
        <f>O219+P219</f>
        <v>0</v>
      </c>
      <c r="R219" s="249">
        <f t="shared" si="265"/>
        <v>0</v>
      </c>
      <c r="S219" s="250">
        <f t="shared" si="265"/>
        <v>0</v>
      </c>
      <c r="T219" s="259">
        <f t="shared" si="266"/>
        <v>0</v>
      </c>
      <c r="U219" s="252">
        <f>+U169+U194</f>
        <v>0</v>
      </c>
      <c r="V219" s="286">
        <f>T219+U219</f>
        <v>0</v>
      </c>
      <c r="W219" s="253">
        <f t="shared" si="245"/>
        <v>0</v>
      </c>
    </row>
    <row r="220" spans="1:23" ht="14.25" customHeight="1" thickTop="1" thickBot="1" x14ac:dyDescent="0.25">
      <c r="L220" s="254" t="s">
        <v>40</v>
      </c>
      <c r="M220" s="255">
        <f t="shared" ref="M220:Q220" si="267">+M217+M218+M219</f>
        <v>0</v>
      </c>
      <c r="N220" s="256">
        <f t="shared" si="267"/>
        <v>0</v>
      </c>
      <c r="O220" s="257">
        <f t="shared" si="267"/>
        <v>0</v>
      </c>
      <c r="P220" s="255">
        <f t="shared" si="267"/>
        <v>0</v>
      </c>
      <c r="Q220" s="257">
        <f t="shared" si="267"/>
        <v>0</v>
      </c>
      <c r="R220" s="255">
        <f t="shared" ref="R220:V220" si="268">+R217+R218+R219</f>
        <v>0</v>
      </c>
      <c r="S220" s="256">
        <f t="shared" si="268"/>
        <v>0</v>
      </c>
      <c r="T220" s="257">
        <f t="shared" si="268"/>
        <v>0</v>
      </c>
      <c r="U220" s="255">
        <f t="shared" si="268"/>
        <v>0</v>
      </c>
      <c r="V220" s="257">
        <f t="shared" si="268"/>
        <v>0</v>
      </c>
      <c r="W220" s="258">
        <f t="shared" si="245"/>
        <v>0</v>
      </c>
    </row>
    <row r="221" spans="1:23" ht="14.25" customHeight="1" thickTop="1" x14ac:dyDescent="0.2">
      <c r="L221" s="233" t="s">
        <v>10</v>
      </c>
      <c r="M221" s="249">
        <f t="shared" ref="M221:N223" si="269">+M171+M196</f>
        <v>0</v>
      </c>
      <c r="N221" s="250">
        <f t="shared" si="269"/>
        <v>0</v>
      </c>
      <c r="O221" s="251">
        <f>M221+N221</f>
        <v>0</v>
      </c>
      <c r="P221" s="252">
        <f>+P171+P196</f>
        <v>0</v>
      </c>
      <c r="Q221" s="286">
        <f>O221+P221</f>
        <v>0</v>
      </c>
      <c r="R221" s="249">
        <f t="shared" ref="R221:S223" si="270">+R171+R196</f>
        <v>0</v>
      </c>
      <c r="S221" s="250">
        <f t="shared" si="270"/>
        <v>0</v>
      </c>
      <c r="T221" s="251">
        <f>R221+S221</f>
        <v>0</v>
      </c>
      <c r="U221" s="252">
        <f>+U171+U196</f>
        <v>0</v>
      </c>
      <c r="V221" s="286">
        <f>T221+U221</f>
        <v>0</v>
      </c>
      <c r="W221" s="253">
        <f>IF(Q221=0,0,((V221/Q221)-1)*100)</f>
        <v>0</v>
      </c>
    </row>
    <row r="222" spans="1:23" ht="14.25" customHeight="1" x14ac:dyDescent="0.2">
      <c r="L222" s="233" t="s">
        <v>11</v>
      </c>
      <c r="M222" s="249">
        <f t="shared" si="269"/>
        <v>0</v>
      </c>
      <c r="N222" s="250">
        <f t="shared" si="269"/>
        <v>0</v>
      </c>
      <c r="O222" s="251">
        <f>M222+N222</f>
        <v>0</v>
      </c>
      <c r="P222" s="252">
        <f>+P172+P197</f>
        <v>0</v>
      </c>
      <c r="Q222" s="286">
        <f>O222+P222</f>
        <v>0</v>
      </c>
      <c r="R222" s="249">
        <f t="shared" si="270"/>
        <v>0</v>
      </c>
      <c r="S222" s="250">
        <f t="shared" si="270"/>
        <v>0</v>
      </c>
      <c r="T222" s="251">
        <f>R222+S222</f>
        <v>0</v>
      </c>
      <c r="U222" s="252">
        <f>+U172+U197</f>
        <v>0</v>
      </c>
      <c r="V222" s="286">
        <f>T222+U222</f>
        <v>0</v>
      </c>
      <c r="W222" s="253">
        <f>IF(Q222=0,0,((V222/Q222)-1)*100)</f>
        <v>0</v>
      </c>
    </row>
    <row r="223" spans="1:23" ht="14.25" customHeight="1" thickBot="1" x14ac:dyDescent="0.25">
      <c r="L223" s="238" t="s">
        <v>12</v>
      </c>
      <c r="M223" s="249">
        <f t="shared" si="269"/>
        <v>0</v>
      </c>
      <c r="N223" s="250">
        <f t="shared" si="269"/>
        <v>0</v>
      </c>
      <c r="O223" s="251">
        <f t="shared" ref="O223" si="271">M223+N223</f>
        <v>0</v>
      </c>
      <c r="P223" s="252">
        <f>+P173+P198</f>
        <v>0</v>
      </c>
      <c r="Q223" s="286">
        <f>O223+P223</f>
        <v>0</v>
      </c>
      <c r="R223" s="249">
        <f t="shared" si="270"/>
        <v>0</v>
      </c>
      <c r="S223" s="250">
        <f t="shared" si="270"/>
        <v>0</v>
      </c>
      <c r="T223" s="251">
        <f t="shared" ref="T223" si="272">R223+S223</f>
        <v>0</v>
      </c>
      <c r="U223" s="252">
        <f>+U173+U198</f>
        <v>0</v>
      </c>
      <c r="V223" s="286">
        <f>T223+U223</f>
        <v>0</v>
      </c>
      <c r="W223" s="253">
        <f>IF(Q223=0,0,((V223/Q223)-1)*100)</f>
        <v>0</v>
      </c>
    </row>
    <row r="224" spans="1:23" ht="14.25" customHeight="1" thickTop="1" thickBot="1" x14ac:dyDescent="0.25">
      <c r="L224" s="254" t="s">
        <v>38</v>
      </c>
      <c r="M224" s="255">
        <f t="shared" ref="M224:V224" si="273">+M221+M222+M223</f>
        <v>0</v>
      </c>
      <c r="N224" s="256">
        <f t="shared" si="273"/>
        <v>0</v>
      </c>
      <c r="O224" s="257">
        <f t="shared" si="273"/>
        <v>0</v>
      </c>
      <c r="P224" s="255">
        <f t="shared" si="273"/>
        <v>0</v>
      </c>
      <c r="Q224" s="257">
        <f t="shared" si="273"/>
        <v>0</v>
      </c>
      <c r="R224" s="255">
        <f t="shared" si="273"/>
        <v>0</v>
      </c>
      <c r="S224" s="256">
        <f t="shared" si="273"/>
        <v>0</v>
      </c>
      <c r="T224" s="257">
        <f t="shared" si="273"/>
        <v>0</v>
      </c>
      <c r="U224" s="255">
        <f t="shared" si="273"/>
        <v>0</v>
      </c>
      <c r="V224" s="257">
        <f t="shared" si="273"/>
        <v>0</v>
      </c>
      <c r="W224" s="258">
        <f t="shared" ref="W224:W225" si="274">IF(Q224=0,0,((V224/Q224)-1)*100)</f>
        <v>0</v>
      </c>
    </row>
    <row r="225" spans="12:23" ht="14.25" customHeight="1" thickTop="1" thickBot="1" x14ac:dyDescent="0.25">
      <c r="L225" s="254" t="s">
        <v>63</v>
      </c>
      <c r="M225" s="255">
        <f t="shared" ref="M225:V225" si="275">+M212+M216+M220+M224</f>
        <v>0</v>
      </c>
      <c r="N225" s="256">
        <f t="shared" si="275"/>
        <v>0</v>
      </c>
      <c r="O225" s="257">
        <f t="shared" si="275"/>
        <v>0</v>
      </c>
      <c r="P225" s="255">
        <f t="shared" si="275"/>
        <v>0</v>
      </c>
      <c r="Q225" s="257">
        <f t="shared" si="275"/>
        <v>0</v>
      </c>
      <c r="R225" s="255">
        <f t="shared" si="275"/>
        <v>0</v>
      </c>
      <c r="S225" s="256">
        <f t="shared" si="275"/>
        <v>0</v>
      </c>
      <c r="T225" s="257">
        <f t="shared" si="275"/>
        <v>0</v>
      </c>
      <c r="U225" s="255">
        <f t="shared" si="275"/>
        <v>0</v>
      </c>
      <c r="V225" s="257">
        <f t="shared" si="275"/>
        <v>0</v>
      </c>
      <c r="W225" s="258">
        <f t="shared" si="274"/>
        <v>0</v>
      </c>
    </row>
    <row r="226" spans="12:23" ht="13.5" thickTop="1" x14ac:dyDescent="0.2">
      <c r="L226" s="267" t="s">
        <v>60</v>
      </c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</row>
  </sheetData>
  <sheetProtection algorithmName="SHA-512" hashValue="TCBmcLLL2ms4m1N3PLD0JJ1UgST6RYOBnQraQuMYoU2SvLfFIIYhc8UYu8LA+ku6/R3lV3faBuSk9cjrtNeYMA==" saltValue="xxhB7nOcn8tiFpiAu/wZ7w==" spinCount="100000" sheet="1" objects="1" scenarios="1"/>
  <mergeCells count="42">
    <mergeCell ref="B27:I27"/>
    <mergeCell ref="B28:I28"/>
    <mergeCell ref="C30:E30"/>
    <mergeCell ref="F30:H30"/>
    <mergeCell ref="L27:W27"/>
    <mergeCell ref="L28:W28"/>
    <mergeCell ref="M30:Q30"/>
    <mergeCell ref="R30:V30"/>
    <mergeCell ref="B2:I2"/>
    <mergeCell ref="B3:I3"/>
    <mergeCell ref="C5:E5"/>
    <mergeCell ref="F5:H5"/>
    <mergeCell ref="L2:W2"/>
    <mergeCell ref="L3:W3"/>
    <mergeCell ref="M5:Q5"/>
    <mergeCell ref="R5:V5"/>
    <mergeCell ref="B52:I52"/>
    <mergeCell ref="B53:I53"/>
    <mergeCell ref="C55:E55"/>
    <mergeCell ref="F55:H55"/>
    <mergeCell ref="L52:W52"/>
    <mergeCell ref="L53:W53"/>
    <mergeCell ref="M55:Q55"/>
    <mergeCell ref="R55:V55"/>
    <mergeCell ref="L77:W77"/>
    <mergeCell ref="L78:W78"/>
    <mergeCell ref="L102:W102"/>
    <mergeCell ref="L103:W103"/>
    <mergeCell ref="L127:W127"/>
    <mergeCell ref="M80:Q80"/>
    <mergeCell ref="R80:V80"/>
    <mergeCell ref="R105:V105"/>
    <mergeCell ref="M105:Q105"/>
    <mergeCell ref="L128:W128"/>
    <mergeCell ref="L202:W202"/>
    <mergeCell ref="L203:W203"/>
    <mergeCell ref="L152:W152"/>
    <mergeCell ref="L153:W153"/>
    <mergeCell ref="L177:W177"/>
    <mergeCell ref="L178:W178"/>
    <mergeCell ref="R130:V130"/>
    <mergeCell ref="M130:Q130"/>
  </mergeCells>
  <conditionalFormatting sqref="A1:A8 K1:K8 A26:A29 K26:K29 A76:A83 K76:K83 A101:A108 K101:K108 A151:A158 K151:K158 A176:A183 K176:K183 A226:A1048576 K226:K1048576 A51:A54 K51:K54 K31:K33 A31:A33 K20:K23 A20:A23 K45:K48 A45:A48 A56:A73 K56:K73 K97:K98 A95:A98 K120:K123 A120:A123 K126:K148 A126:A148 K170:K173 A170:A173 K195:K198 A195:A198 K201:K223 A201:A223">
    <cfRule type="containsText" dxfId="188" priority="156" operator="containsText" text="NOT OK">
      <formula>NOT(ISERROR(SEARCH("NOT OK",A1)))</formula>
    </cfRule>
  </conditionalFormatting>
  <conditionalFormatting sqref="K95:K97">
    <cfRule type="containsText" dxfId="187" priority="152" operator="containsText" text="NOT OK">
      <formula>NOT(ISERROR(SEARCH("NOT OK",K95)))</formula>
    </cfRule>
  </conditionalFormatting>
  <conditionalFormatting sqref="A25 K25">
    <cfRule type="containsText" dxfId="186" priority="148" operator="containsText" text="NOT OK">
      <formula>NOT(ISERROR(SEARCH("NOT OK",A25)))</formula>
    </cfRule>
  </conditionalFormatting>
  <conditionalFormatting sqref="A100 K100">
    <cfRule type="containsText" dxfId="185" priority="145" operator="containsText" text="NOT OK">
      <formula>NOT(ISERROR(SEARCH("NOT OK",A100)))</formula>
    </cfRule>
  </conditionalFormatting>
  <conditionalFormatting sqref="A175 K175">
    <cfRule type="containsText" dxfId="184" priority="142" operator="containsText" text="NOT OK">
      <formula>NOT(ISERROR(SEARCH("NOT OK",A175)))</formula>
    </cfRule>
  </conditionalFormatting>
  <conditionalFormatting sqref="A24 K24">
    <cfRule type="containsText" dxfId="183" priority="139" operator="containsText" text="NOT OK">
      <formula>NOT(ISERROR(SEARCH("NOT OK",A24)))</formula>
    </cfRule>
  </conditionalFormatting>
  <conditionalFormatting sqref="A50 K50">
    <cfRule type="containsText" dxfId="182" priority="138" operator="containsText" text="NOT OK">
      <formula>NOT(ISERROR(SEARCH("NOT OK",A50)))</formula>
    </cfRule>
  </conditionalFormatting>
  <conditionalFormatting sqref="A49 K49">
    <cfRule type="containsText" dxfId="181" priority="137" operator="containsText" text="NOT OK">
      <formula>NOT(ISERROR(SEARCH("NOT OK",A49)))</formula>
    </cfRule>
  </conditionalFormatting>
  <conditionalFormatting sqref="A75 K75">
    <cfRule type="containsText" dxfId="180" priority="136" operator="containsText" text="NOT OK">
      <formula>NOT(ISERROR(SEARCH("NOT OK",A75)))</formula>
    </cfRule>
  </conditionalFormatting>
  <conditionalFormatting sqref="A74 K74">
    <cfRule type="containsText" dxfId="179" priority="135" operator="containsText" text="NOT OK">
      <formula>NOT(ISERROR(SEARCH("NOT OK",A74)))</formula>
    </cfRule>
  </conditionalFormatting>
  <conditionalFormatting sqref="A99 K99">
    <cfRule type="containsText" dxfId="178" priority="134" operator="containsText" text="NOT OK">
      <formula>NOT(ISERROR(SEARCH("NOT OK",A99)))</formula>
    </cfRule>
  </conditionalFormatting>
  <conditionalFormatting sqref="A125 K125">
    <cfRule type="containsText" dxfId="177" priority="133" operator="containsText" text="NOT OK">
      <formula>NOT(ISERROR(SEARCH("NOT OK",A125)))</formula>
    </cfRule>
  </conditionalFormatting>
  <conditionalFormatting sqref="A124 K124">
    <cfRule type="containsText" dxfId="176" priority="132" operator="containsText" text="NOT OK">
      <formula>NOT(ISERROR(SEARCH("NOT OK",A124)))</formula>
    </cfRule>
  </conditionalFormatting>
  <conditionalFormatting sqref="A150 K150">
    <cfRule type="containsText" dxfId="175" priority="131" operator="containsText" text="NOT OK">
      <formula>NOT(ISERROR(SEARCH("NOT OK",A150)))</formula>
    </cfRule>
  </conditionalFormatting>
  <conditionalFormatting sqref="A149 K149">
    <cfRule type="containsText" dxfId="174" priority="130" operator="containsText" text="NOT OK">
      <formula>NOT(ISERROR(SEARCH("NOT OK",A149)))</formula>
    </cfRule>
  </conditionalFormatting>
  <conditionalFormatting sqref="A174 K174">
    <cfRule type="containsText" dxfId="173" priority="129" operator="containsText" text="NOT OK">
      <formula>NOT(ISERROR(SEARCH("NOT OK",A174)))</formula>
    </cfRule>
  </conditionalFormatting>
  <conditionalFormatting sqref="A200 K200">
    <cfRule type="containsText" dxfId="172" priority="128" operator="containsText" text="NOT OK">
      <formula>NOT(ISERROR(SEARCH("NOT OK",A200)))</formula>
    </cfRule>
  </conditionalFormatting>
  <conditionalFormatting sqref="A199 K199">
    <cfRule type="containsText" dxfId="171" priority="127" operator="containsText" text="NOT OK">
      <formula>NOT(ISERROR(SEARCH("NOT OK",A199)))</formula>
    </cfRule>
  </conditionalFormatting>
  <conditionalFormatting sqref="A225 K225">
    <cfRule type="containsText" dxfId="170" priority="126" operator="containsText" text="NOT OK">
      <formula>NOT(ISERROR(SEARCH("NOT OK",A225)))</formula>
    </cfRule>
  </conditionalFormatting>
  <conditionalFormatting sqref="A224 K224">
    <cfRule type="containsText" dxfId="169" priority="125" operator="containsText" text="NOT OK">
      <formula>NOT(ISERROR(SEARCH("NOT OK",A224)))</formula>
    </cfRule>
  </conditionalFormatting>
  <conditionalFormatting sqref="A9:A10 K9:K10 K13:K19 A13:A19">
    <cfRule type="containsText" dxfId="168" priority="83" operator="containsText" text="NOT OK">
      <formula>NOT(ISERROR(SEARCH("NOT OK",A9)))</formula>
    </cfRule>
  </conditionalFormatting>
  <conditionalFormatting sqref="A11:A12 K11:K12">
    <cfRule type="containsText" dxfId="167" priority="82" operator="containsText" text="NOT OK">
      <formula>NOT(ISERROR(SEARCH("NOT OK",A11)))</formula>
    </cfRule>
  </conditionalFormatting>
  <conditionalFormatting sqref="K34:K35 A34:A35 K38:K40 A38:A40 A42:A44 K42:K44">
    <cfRule type="containsText" dxfId="166" priority="81" operator="containsText" text="NOT OK">
      <formula>NOT(ISERROR(SEARCH("NOT OK",A34)))</formula>
    </cfRule>
  </conditionalFormatting>
  <conditionalFormatting sqref="K36 A36">
    <cfRule type="containsText" dxfId="165" priority="80" operator="containsText" text="NOT OK">
      <formula>NOT(ISERROR(SEARCH("NOT OK",A36)))</formula>
    </cfRule>
  </conditionalFormatting>
  <conditionalFormatting sqref="A37:A40 K37:K40">
    <cfRule type="containsText" dxfId="164" priority="79" operator="containsText" text="NOT OK">
      <formula>NOT(ISERROR(SEARCH("NOT OK",A37)))</formula>
    </cfRule>
  </conditionalFormatting>
  <conditionalFormatting sqref="A41:A43 K41:K43">
    <cfRule type="containsText" dxfId="163" priority="78" operator="containsText" text="NOT OK">
      <formula>NOT(ISERROR(SEARCH("NOT OK",A41)))</formula>
    </cfRule>
  </conditionalFormatting>
  <conditionalFormatting sqref="K84:K85 A84:A85 A88:A94 K88:K94">
    <cfRule type="containsText" dxfId="162" priority="77" operator="containsText" text="NOT OK">
      <formula>NOT(ISERROR(SEARCH("NOT OK",A84)))</formula>
    </cfRule>
  </conditionalFormatting>
  <conditionalFormatting sqref="K86:K93 A86:A93">
    <cfRule type="containsText" dxfId="161" priority="76" operator="containsText" text="NOT OK">
      <formula>NOT(ISERROR(SEARCH("NOT OK",A86)))</formula>
    </cfRule>
  </conditionalFormatting>
  <conditionalFormatting sqref="A109:A110 K109:K110 K113:K115 A113:A115 K117:K119 A117:A119">
    <cfRule type="containsText" dxfId="160" priority="75" operator="containsText" text="NOT OK">
      <formula>NOT(ISERROR(SEARCH("NOT OK",A109)))</formula>
    </cfRule>
  </conditionalFormatting>
  <conditionalFormatting sqref="A111 K111">
    <cfRule type="containsText" dxfId="159" priority="74" operator="containsText" text="NOT OK">
      <formula>NOT(ISERROR(SEARCH("NOT OK",A111)))</formula>
    </cfRule>
  </conditionalFormatting>
  <conditionalFormatting sqref="K112:K115 A112:A115">
    <cfRule type="containsText" dxfId="158" priority="73" operator="containsText" text="NOT OK">
      <formula>NOT(ISERROR(SEARCH("NOT OK",A112)))</formula>
    </cfRule>
  </conditionalFormatting>
  <conditionalFormatting sqref="K116:K118 A116:A118">
    <cfRule type="containsText" dxfId="157" priority="72" operator="containsText" text="NOT OK">
      <formula>NOT(ISERROR(SEARCH("NOT OK",A116)))</formula>
    </cfRule>
  </conditionalFormatting>
  <conditionalFormatting sqref="K116:K118 A116:A118">
    <cfRule type="containsText" dxfId="156" priority="71" operator="containsText" text="NOT OK">
      <formula>NOT(ISERROR(SEARCH("NOT OK",A116)))</formula>
    </cfRule>
  </conditionalFormatting>
  <conditionalFormatting sqref="A159:A160 K159:K160 K163:K169 A163:A169">
    <cfRule type="containsText" dxfId="155" priority="70" operator="containsText" text="NOT OK">
      <formula>NOT(ISERROR(SEARCH("NOT OK",A159)))</formula>
    </cfRule>
  </conditionalFormatting>
  <conditionalFormatting sqref="A161:A168 K161:K168">
    <cfRule type="containsText" dxfId="154" priority="69" operator="containsText" text="NOT OK">
      <formula>NOT(ISERROR(SEARCH("NOT OK",A161)))</formula>
    </cfRule>
  </conditionalFormatting>
  <conditionalFormatting sqref="K184:K185 A184:A185 K188:K190 A188:A190 K192:K194 A192:A194">
    <cfRule type="containsText" dxfId="153" priority="68" operator="containsText" text="NOT OK">
      <formula>NOT(ISERROR(SEARCH("NOT OK",A184)))</formula>
    </cfRule>
  </conditionalFormatting>
  <conditionalFormatting sqref="K186 A186">
    <cfRule type="containsText" dxfId="152" priority="67" operator="containsText" text="NOT OK">
      <formula>NOT(ISERROR(SEARCH("NOT OK",A186)))</formula>
    </cfRule>
  </conditionalFormatting>
  <conditionalFormatting sqref="A187:A190 K187:K190">
    <cfRule type="containsText" dxfId="151" priority="66" operator="containsText" text="NOT OK">
      <formula>NOT(ISERROR(SEARCH("NOT OK",A187)))</formula>
    </cfRule>
  </conditionalFormatting>
  <conditionalFormatting sqref="A191:A193 K191:K193">
    <cfRule type="containsText" dxfId="150" priority="65" operator="containsText" text="NOT OK">
      <formula>NOT(ISERROR(SEARCH("NOT OK",A191)))</formula>
    </cfRule>
  </conditionalFormatting>
  <conditionalFormatting sqref="A191:A193 K191:K193">
    <cfRule type="containsText" dxfId="149" priority="64" operator="containsText" text="NOT OK">
      <formula>NOT(ISERROR(SEARCH("NOT OK",A191)))</formula>
    </cfRule>
  </conditionalFormatting>
  <conditionalFormatting sqref="A30 K30">
    <cfRule type="containsText" dxfId="148" priority="30" operator="containsText" text="NOT OK">
      <formula>NOT(ISERROR(SEARCH("NOT OK",A30)))</formula>
    </cfRule>
  </conditionalFormatting>
  <conditionalFormatting sqref="A55 K55">
    <cfRule type="containsText" dxfId="147" priority="29" operator="containsText" text="NOT OK">
      <formula>NOT(ISERROR(SEARCH("NOT OK",A55)))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Chiang Mai International Airport</oddHeader>
  </headerFooter>
  <rowBreaks count="2" manualBreakCount="2">
    <brk id="76" min="11" max="22" man="1"/>
    <brk id="151" min="1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pageSetUpPr fitToPage="1"/>
  </sheetPr>
  <dimension ref="B1:Z235"/>
  <sheetViews>
    <sheetView workbookViewId="0">
      <selection activeCell="F15" sqref="F15"/>
    </sheetView>
  </sheetViews>
  <sheetFormatPr defaultColWidth="7" defaultRowHeight="12.75" x14ac:dyDescent="0.2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16384" width="7" style="1"/>
  </cols>
  <sheetData>
    <row r="1" spans="2:25" ht="13.5" thickBot="1" x14ac:dyDescent="0.25"/>
    <row r="2" spans="2:25" ht="13.5" thickTop="1" x14ac:dyDescent="0.2">
      <c r="B2" s="638" t="s">
        <v>0</v>
      </c>
      <c r="C2" s="639"/>
      <c r="D2" s="639"/>
      <c r="E2" s="639"/>
      <c r="F2" s="639"/>
      <c r="G2" s="639"/>
      <c r="H2" s="639"/>
      <c r="I2" s="640"/>
      <c r="J2" s="3"/>
      <c r="K2" s="3"/>
      <c r="L2" s="641" t="s">
        <v>1</v>
      </c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3"/>
    </row>
    <row r="3" spans="2:25" ht="13.5" thickBot="1" x14ac:dyDescent="0.25">
      <c r="B3" s="644" t="s">
        <v>46</v>
      </c>
      <c r="C3" s="645"/>
      <c r="D3" s="645"/>
      <c r="E3" s="645"/>
      <c r="F3" s="645"/>
      <c r="G3" s="645"/>
      <c r="H3" s="645"/>
      <c r="I3" s="646"/>
      <c r="J3" s="3"/>
      <c r="K3" s="3"/>
      <c r="L3" s="647" t="s">
        <v>48</v>
      </c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9"/>
    </row>
    <row r="4" spans="2:25" ht="14.25" thickTop="1" thickBot="1" x14ac:dyDescent="0.25">
      <c r="B4" s="103"/>
      <c r="C4" s="104"/>
      <c r="D4" s="104"/>
      <c r="E4" s="104"/>
      <c r="F4" s="104"/>
      <c r="G4" s="104"/>
      <c r="H4" s="104"/>
      <c r="I4" s="105"/>
      <c r="J4" s="3"/>
      <c r="K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2:25" ht="14.25" thickTop="1" thickBot="1" x14ac:dyDescent="0.25">
      <c r="B5" s="106"/>
      <c r="C5" s="667" t="s">
        <v>58</v>
      </c>
      <c r="D5" s="668"/>
      <c r="E5" s="669"/>
      <c r="F5" s="650" t="s">
        <v>59</v>
      </c>
      <c r="G5" s="651"/>
      <c r="H5" s="652"/>
      <c r="I5" s="107" t="s">
        <v>2</v>
      </c>
      <c r="J5" s="3"/>
      <c r="K5" s="3"/>
      <c r="L5" s="11"/>
      <c r="M5" s="653" t="s">
        <v>58</v>
      </c>
      <c r="N5" s="654"/>
      <c r="O5" s="654"/>
      <c r="P5" s="654"/>
      <c r="Q5" s="655"/>
      <c r="R5" s="653" t="s">
        <v>59</v>
      </c>
      <c r="S5" s="654"/>
      <c r="T5" s="654"/>
      <c r="U5" s="654"/>
      <c r="V5" s="655"/>
      <c r="W5" s="12" t="s">
        <v>2</v>
      </c>
    </row>
    <row r="6" spans="2:25" ht="13.5" thickTop="1" x14ac:dyDescent="0.2">
      <c r="B6" s="108" t="s">
        <v>3</v>
      </c>
      <c r="C6" s="109"/>
      <c r="D6" s="110"/>
      <c r="E6" s="111"/>
      <c r="F6" s="109"/>
      <c r="G6" s="110"/>
      <c r="H6" s="111"/>
      <c r="I6" s="112" t="s">
        <v>4</v>
      </c>
      <c r="J6" s="3"/>
      <c r="K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2:25" ht="13.5" thickBot="1" x14ac:dyDescent="0.25">
      <c r="B7" s="113"/>
      <c r="C7" s="114" t="s">
        <v>5</v>
      </c>
      <c r="D7" s="115" t="s">
        <v>6</v>
      </c>
      <c r="E7" s="116" t="s">
        <v>7</v>
      </c>
      <c r="F7" s="114" t="s">
        <v>5</v>
      </c>
      <c r="G7" s="115" t="s">
        <v>6</v>
      </c>
      <c r="H7" s="116" t="s">
        <v>7</v>
      </c>
      <c r="I7" s="117"/>
      <c r="J7" s="3"/>
      <c r="K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2:25" ht="6" customHeight="1" thickTop="1" x14ac:dyDescent="0.2">
      <c r="B8" s="108"/>
      <c r="C8" s="118"/>
      <c r="D8" s="119"/>
      <c r="E8" s="120"/>
      <c r="F8" s="118"/>
      <c r="G8" s="119"/>
      <c r="H8" s="168"/>
      <c r="I8" s="121"/>
      <c r="J8" s="3"/>
      <c r="K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5" x14ac:dyDescent="0.2">
      <c r="B9" s="108" t="s">
        <v>10</v>
      </c>
      <c r="C9" s="122">
        <v>77</v>
      </c>
      <c r="D9" s="124">
        <v>76</v>
      </c>
      <c r="E9" s="163">
        <f>SUM(C9:D9)</f>
        <v>153</v>
      </c>
      <c r="F9" s="122">
        <v>126</v>
      </c>
      <c r="G9" s="124">
        <v>126</v>
      </c>
      <c r="H9" s="169">
        <f>SUM(F9:G9)</f>
        <v>252</v>
      </c>
      <c r="I9" s="125">
        <f>IF(E9=0,0,((H9/E9)-1)*100)</f>
        <v>64.705882352941174</v>
      </c>
      <c r="J9" s="3"/>
      <c r="K9" s="6"/>
      <c r="L9" s="13" t="s">
        <v>10</v>
      </c>
      <c r="M9" s="39">
        <v>10312</v>
      </c>
      <c r="N9" s="37">
        <v>10376</v>
      </c>
      <c r="O9" s="181">
        <f>SUM(M9:N9)</f>
        <v>20688</v>
      </c>
      <c r="P9" s="143">
        <v>0</v>
      </c>
      <c r="Q9" s="181">
        <f t="shared" ref="Q9:Q11" si="0">O9+P9</f>
        <v>20688</v>
      </c>
      <c r="R9" s="39">
        <v>13252</v>
      </c>
      <c r="S9" s="37">
        <v>12730</v>
      </c>
      <c r="T9" s="181">
        <f>SUM(R9:S9)</f>
        <v>25982</v>
      </c>
      <c r="U9" s="143">
        <v>0</v>
      </c>
      <c r="V9" s="181">
        <f>T9+U9</f>
        <v>25982</v>
      </c>
      <c r="W9" s="40">
        <f>IF(Q9=0,0,((V9/Q9)-1)*100)</f>
        <v>25.589713843774177</v>
      </c>
    </row>
    <row r="10" spans="2:25" x14ac:dyDescent="0.2">
      <c r="B10" s="108" t="s">
        <v>11</v>
      </c>
      <c r="C10" s="122">
        <v>75</v>
      </c>
      <c r="D10" s="124">
        <v>75</v>
      </c>
      <c r="E10" s="163">
        <f>SUM(C10:D10)</f>
        <v>150</v>
      </c>
      <c r="F10" s="122">
        <v>138</v>
      </c>
      <c r="G10" s="124">
        <v>138</v>
      </c>
      <c r="H10" s="169">
        <f>SUM(F10:G10)</f>
        <v>276</v>
      </c>
      <c r="I10" s="125">
        <f>IF(E10=0,0,((H10/E10)-1)*100)</f>
        <v>84.000000000000014</v>
      </c>
      <c r="J10" s="3"/>
      <c r="K10" s="6"/>
      <c r="L10" s="13" t="s">
        <v>11</v>
      </c>
      <c r="M10" s="39">
        <v>11409</v>
      </c>
      <c r="N10" s="37">
        <v>10264</v>
      </c>
      <c r="O10" s="181">
        <f t="shared" ref="O10:O11" si="1">SUM(M10:N10)</f>
        <v>21673</v>
      </c>
      <c r="P10" s="143">
        <v>0</v>
      </c>
      <c r="Q10" s="181">
        <f t="shared" si="0"/>
        <v>21673</v>
      </c>
      <c r="R10" s="39">
        <v>20059</v>
      </c>
      <c r="S10" s="37">
        <v>18151</v>
      </c>
      <c r="T10" s="181">
        <f t="shared" ref="T10:T11" si="2">SUM(R10:S10)</f>
        <v>38210</v>
      </c>
      <c r="U10" s="143">
        <v>0</v>
      </c>
      <c r="V10" s="181">
        <f>T10+U10</f>
        <v>38210</v>
      </c>
      <c r="W10" s="40">
        <f>IF(Q10=0,0,((V10/Q10)-1)*100)</f>
        <v>76.30231163198448</v>
      </c>
    </row>
    <row r="11" spans="2:25" ht="13.5" thickBot="1" x14ac:dyDescent="0.25">
      <c r="B11" s="113" t="s">
        <v>12</v>
      </c>
      <c r="C11" s="126">
        <v>75</v>
      </c>
      <c r="D11" s="128">
        <v>75</v>
      </c>
      <c r="E11" s="163">
        <f>SUM(C11:D11)</f>
        <v>150</v>
      </c>
      <c r="F11" s="126">
        <v>138</v>
      </c>
      <c r="G11" s="128">
        <v>138</v>
      </c>
      <c r="H11" s="169">
        <f>SUM(F11:G11)</f>
        <v>276</v>
      </c>
      <c r="I11" s="125">
        <f>IF(E11=0,0,((H11/E11)-1)*100)</f>
        <v>84.000000000000014</v>
      </c>
      <c r="J11" s="3"/>
      <c r="K11" s="6"/>
      <c r="L11" s="22" t="s">
        <v>12</v>
      </c>
      <c r="M11" s="39">
        <v>11238</v>
      </c>
      <c r="N11" s="37">
        <v>11031</v>
      </c>
      <c r="O11" s="181">
        <f t="shared" si="1"/>
        <v>22269</v>
      </c>
      <c r="P11" s="38">
        <v>0</v>
      </c>
      <c r="Q11" s="292">
        <f t="shared" si="0"/>
        <v>22269</v>
      </c>
      <c r="R11" s="39">
        <v>19459</v>
      </c>
      <c r="S11" s="37">
        <v>18866</v>
      </c>
      <c r="T11" s="181">
        <f t="shared" si="2"/>
        <v>38325</v>
      </c>
      <c r="U11" s="38">
        <v>0</v>
      </c>
      <c r="V11" s="292">
        <f>T11+U11</f>
        <v>38325</v>
      </c>
      <c r="W11" s="40">
        <f>IF(Q11=0,0,((V11/Q11)-1)*100)</f>
        <v>72.100229017917286</v>
      </c>
    </row>
    <row r="12" spans="2:25" ht="14.25" thickTop="1" thickBot="1" x14ac:dyDescent="0.25">
      <c r="B12" s="129" t="s">
        <v>57</v>
      </c>
      <c r="C12" s="130">
        <f>+C9+C10+C11</f>
        <v>227</v>
      </c>
      <c r="D12" s="132">
        <f t="shared" ref="D12:H12" si="3">+D9+D10+D11</f>
        <v>226</v>
      </c>
      <c r="E12" s="164">
        <f t="shared" si="3"/>
        <v>453</v>
      </c>
      <c r="F12" s="130">
        <f t="shared" si="3"/>
        <v>402</v>
      </c>
      <c r="G12" s="132">
        <f t="shared" si="3"/>
        <v>402</v>
      </c>
      <c r="H12" s="173">
        <f t="shared" si="3"/>
        <v>804</v>
      </c>
      <c r="I12" s="133">
        <f>IF(E12=0,0,((H12/E12)-1)*100)</f>
        <v>77.483443708609272</v>
      </c>
      <c r="J12" s="3"/>
      <c r="K12" s="3"/>
      <c r="L12" s="41" t="s">
        <v>57</v>
      </c>
      <c r="M12" s="45">
        <f>+M9+M10+M11</f>
        <v>32959</v>
      </c>
      <c r="N12" s="43">
        <f t="shared" ref="N12:V12" si="4">+N9+N10+N11</f>
        <v>31671</v>
      </c>
      <c r="O12" s="182">
        <f t="shared" si="4"/>
        <v>64630</v>
      </c>
      <c r="P12" s="43">
        <f t="shared" si="4"/>
        <v>0</v>
      </c>
      <c r="Q12" s="182">
        <f t="shared" si="4"/>
        <v>64630</v>
      </c>
      <c r="R12" s="45">
        <f t="shared" si="4"/>
        <v>52770</v>
      </c>
      <c r="S12" s="43">
        <f t="shared" si="4"/>
        <v>49747</v>
      </c>
      <c r="T12" s="182">
        <f t="shared" si="4"/>
        <v>102517</v>
      </c>
      <c r="U12" s="43">
        <f t="shared" si="4"/>
        <v>0</v>
      </c>
      <c r="V12" s="182">
        <f t="shared" si="4"/>
        <v>102517</v>
      </c>
      <c r="W12" s="46">
        <f>IF(Q12=0,0,((V12/Q12)-1)*100)</f>
        <v>58.621383258548661</v>
      </c>
    </row>
    <row r="13" spans="2:25" ht="13.5" thickTop="1" x14ac:dyDescent="0.2">
      <c r="B13" s="108" t="s">
        <v>13</v>
      </c>
      <c r="C13" s="122">
        <v>76</v>
      </c>
      <c r="D13" s="124">
        <v>76</v>
      </c>
      <c r="E13" s="163">
        <f t="shared" ref="E13:E23" si="5">SUM(C13:D13)</f>
        <v>152</v>
      </c>
      <c r="F13" s="122">
        <v>198</v>
      </c>
      <c r="G13" s="124">
        <v>198</v>
      </c>
      <c r="H13" s="169">
        <f>SUM(F13:G13)</f>
        <v>396</v>
      </c>
      <c r="I13" s="125">
        <f t="shared" ref="I13:I24" si="6">IF(E13=0,0,((H13/E13)-1)*100)</f>
        <v>160.52631578947367</v>
      </c>
      <c r="J13" s="3"/>
      <c r="K13" s="3"/>
      <c r="L13" s="13" t="s">
        <v>13</v>
      </c>
      <c r="M13" s="39">
        <v>11012</v>
      </c>
      <c r="N13" s="37">
        <v>10614</v>
      </c>
      <c r="O13" s="181">
        <f>SUM(M13:N13)</f>
        <v>21626</v>
      </c>
      <c r="P13" s="143">
        <v>0</v>
      </c>
      <c r="Q13" s="181">
        <f t="shared" ref="Q13:Q14" si="7">O13+P13</f>
        <v>21626</v>
      </c>
      <c r="R13" s="39">
        <v>26211</v>
      </c>
      <c r="S13" s="37">
        <v>23852</v>
      </c>
      <c r="T13" s="181">
        <f>SUM(R13:S13)</f>
        <v>50063</v>
      </c>
      <c r="U13" s="143">
        <v>0</v>
      </c>
      <c r="V13" s="181">
        <f>T13+U13</f>
        <v>50063</v>
      </c>
      <c r="W13" s="40">
        <f t="shared" ref="W13:W24" si="8">IF(Q13=0,0,((V13/Q13)-1)*100)</f>
        <v>131.49449736428372</v>
      </c>
    </row>
    <row r="14" spans="2:25" x14ac:dyDescent="0.2">
      <c r="B14" s="108" t="s">
        <v>14</v>
      </c>
      <c r="C14" s="122">
        <v>75</v>
      </c>
      <c r="D14" s="124">
        <v>75</v>
      </c>
      <c r="E14" s="163">
        <f t="shared" si="5"/>
        <v>150</v>
      </c>
      <c r="F14" s="122">
        <v>186</v>
      </c>
      <c r="G14" s="124">
        <v>187</v>
      </c>
      <c r="H14" s="169">
        <f>SUM(F14:G14)</f>
        <v>373</v>
      </c>
      <c r="I14" s="125">
        <f t="shared" si="6"/>
        <v>148.66666666666669</v>
      </c>
      <c r="J14" s="3"/>
      <c r="K14" s="3"/>
      <c r="L14" s="13" t="s">
        <v>14</v>
      </c>
      <c r="M14" s="39">
        <v>12113</v>
      </c>
      <c r="N14" s="37">
        <v>11200</v>
      </c>
      <c r="O14" s="181">
        <f t="shared" ref="O14" si="9">SUM(M14:N14)</f>
        <v>23313</v>
      </c>
      <c r="P14" s="143">
        <v>0</v>
      </c>
      <c r="Q14" s="181">
        <f t="shared" si="7"/>
        <v>23313</v>
      </c>
      <c r="R14" s="39">
        <v>24525</v>
      </c>
      <c r="S14" s="37">
        <v>26270</v>
      </c>
      <c r="T14" s="181">
        <f t="shared" ref="T14" si="10">SUM(R14:S14)</f>
        <v>50795</v>
      </c>
      <c r="U14" s="143">
        <v>0</v>
      </c>
      <c r="V14" s="181">
        <f>T14+U14</f>
        <v>50795</v>
      </c>
      <c r="W14" s="40">
        <f t="shared" si="8"/>
        <v>117.88272637584178</v>
      </c>
    </row>
    <row r="15" spans="2:25" ht="13.5" thickBot="1" x14ac:dyDescent="0.25">
      <c r="B15" s="108" t="s">
        <v>15</v>
      </c>
      <c r="C15" s="122">
        <v>118</v>
      </c>
      <c r="D15" s="124">
        <v>118</v>
      </c>
      <c r="E15" s="163">
        <f>SUM(C15:D15)</f>
        <v>236</v>
      </c>
      <c r="F15" s="122">
        <v>206</v>
      </c>
      <c r="G15" s="124">
        <v>206</v>
      </c>
      <c r="H15" s="169">
        <f>SUM(F15:G15)</f>
        <v>412</v>
      </c>
      <c r="I15" s="125">
        <f>IF(E15=0,0,((H15/E15)-1)*100)</f>
        <v>74.576271186440678</v>
      </c>
      <c r="J15" s="7"/>
      <c r="K15" s="3"/>
      <c r="L15" s="13" t="s">
        <v>15</v>
      </c>
      <c r="M15" s="39">
        <v>12897</v>
      </c>
      <c r="N15" s="37">
        <v>12411</v>
      </c>
      <c r="O15" s="181">
        <f>SUM(M15:N15)</f>
        <v>25308</v>
      </c>
      <c r="P15" s="143">
        <v>0</v>
      </c>
      <c r="Q15" s="181">
        <f>O15+P15</f>
        <v>25308</v>
      </c>
      <c r="R15" s="39">
        <v>26182</v>
      </c>
      <c r="S15" s="37">
        <v>26598</v>
      </c>
      <c r="T15" s="181">
        <f>SUM(R15:S15)</f>
        <v>52780</v>
      </c>
      <c r="U15" s="143">
        <v>0</v>
      </c>
      <c r="V15" s="181">
        <f>T15+U15</f>
        <v>52780</v>
      </c>
      <c r="W15" s="40">
        <f>IF(Q15=0,0,((V15/Q15)-1)*100)</f>
        <v>108.55065591907697</v>
      </c>
    </row>
    <row r="16" spans="2:25" ht="14.25" thickTop="1" thickBot="1" x14ac:dyDescent="0.25">
      <c r="B16" s="129" t="s">
        <v>61</v>
      </c>
      <c r="C16" s="130">
        <f>+C13+C14+C15</f>
        <v>269</v>
      </c>
      <c r="D16" s="132">
        <f t="shared" ref="D16:H16" si="11">+D13+D14+D15</f>
        <v>269</v>
      </c>
      <c r="E16" s="164">
        <f t="shared" si="11"/>
        <v>538</v>
      </c>
      <c r="F16" s="130">
        <f t="shared" si="11"/>
        <v>590</v>
      </c>
      <c r="G16" s="132">
        <f t="shared" si="11"/>
        <v>591</v>
      </c>
      <c r="H16" s="170">
        <f t="shared" si="11"/>
        <v>1181</v>
      </c>
      <c r="I16" s="134">
        <f t="shared" ref="I16" si="12">IF(E16=0,0,((H16/E16)-1)*100)</f>
        <v>119.51672862453533</v>
      </c>
      <c r="J16" s="7"/>
      <c r="K16" s="7"/>
      <c r="L16" s="41" t="s">
        <v>61</v>
      </c>
      <c r="M16" s="45">
        <f>+M13+M14+M15</f>
        <v>36022</v>
      </c>
      <c r="N16" s="43">
        <f t="shared" ref="N16:V16" si="13">+N13+N14+N15</f>
        <v>34225</v>
      </c>
      <c r="O16" s="182">
        <f t="shared" si="13"/>
        <v>70247</v>
      </c>
      <c r="P16" s="43">
        <f t="shared" si="13"/>
        <v>0</v>
      </c>
      <c r="Q16" s="182">
        <f t="shared" si="13"/>
        <v>70247</v>
      </c>
      <c r="R16" s="45">
        <f t="shared" si="13"/>
        <v>76918</v>
      </c>
      <c r="S16" s="43">
        <f t="shared" si="13"/>
        <v>76720</v>
      </c>
      <c r="T16" s="182">
        <f t="shared" si="13"/>
        <v>153638</v>
      </c>
      <c r="U16" s="43">
        <f t="shared" si="13"/>
        <v>0</v>
      </c>
      <c r="V16" s="182">
        <f t="shared" si="13"/>
        <v>153638</v>
      </c>
      <c r="W16" s="46">
        <f t="shared" ref="W16" si="14">IF(Q16=0,0,((V16/Q16)-1)*100)</f>
        <v>118.71111933605705</v>
      </c>
      <c r="X16" s="305"/>
      <c r="Y16" s="305"/>
    </row>
    <row r="17" spans="2:25" ht="13.5" thickTop="1" x14ac:dyDescent="0.2">
      <c r="B17" s="108" t="s">
        <v>16</v>
      </c>
      <c r="C17" s="122">
        <v>114</v>
      </c>
      <c r="D17" s="124">
        <v>114</v>
      </c>
      <c r="E17" s="163">
        <f t="shared" si="5"/>
        <v>228</v>
      </c>
      <c r="F17" s="122">
        <v>193</v>
      </c>
      <c r="G17" s="124">
        <v>193</v>
      </c>
      <c r="H17" s="169">
        <f t="shared" ref="H17:H23" si="15">SUM(F17:G17)</f>
        <v>386</v>
      </c>
      <c r="I17" s="125">
        <f t="shared" si="6"/>
        <v>69.298245614035082</v>
      </c>
      <c r="J17" s="7"/>
      <c r="K17" s="3"/>
      <c r="L17" s="13" t="s">
        <v>16</v>
      </c>
      <c r="M17" s="39">
        <v>12812</v>
      </c>
      <c r="N17" s="37">
        <v>12225</v>
      </c>
      <c r="O17" s="181">
        <f t="shared" ref="O17:O19" si="16">SUM(M17:N17)</f>
        <v>25037</v>
      </c>
      <c r="P17" s="143">
        <v>0</v>
      </c>
      <c r="Q17" s="181">
        <f>O17+P17</f>
        <v>25037</v>
      </c>
      <c r="R17" s="39">
        <v>24411</v>
      </c>
      <c r="S17" s="37">
        <v>24850</v>
      </c>
      <c r="T17" s="181">
        <f t="shared" ref="T17:T19" si="17">SUM(R17:S17)</f>
        <v>49261</v>
      </c>
      <c r="U17" s="143">
        <v>0</v>
      </c>
      <c r="V17" s="181">
        <f>T17+U17</f>
        <v>49261</v>
      </c>
      <c r="W17" s="40">
        <f t="shared" si="8"/>
        <v>96.75280584734594</v>
      </c>
    </row>
    <row r="18" spans="2:25" x14ac:dyDescent="0.2">
      <c r="B18" s="108" t="s">
        <v>17</v>
      </c>
      <c r="C18" s="122">
        <v>121</v>
      </c>
      <c r="D18" s="124">
        <v>121</v>
      </c>
      <c r="E18" s="163">
        <f>SUM(C18:D18)</f>
        <v>242</v>
      </c>
      <c r="F18" s="122">
        <v>198</v>
      </c>
      <c r="G18" s="124">
        <v>198</v>
      </c>
      <c r="H18" s="169">
        <f>SUM(F18:G18)</f>
        <v>396</v>
      </c>
      <c r="I18" s="125">
        <f>IF(E18=0,0,((H18/E18)-1)*100)</f>
        <v>63.636363636363647</v>
      </c>
      <c r="K18" s="3"/>
      <c r="L18" s="13" t="s">
        <v>17</v>
      </c>
      <c r="M18" s="39">
        <v>12984</v>
      </c>
      <c r="N18" s="37">
        <v>12467</v>
      </c>
      <c r="O18" s="181">
        <f>SUM(M18:N18)</f>
        <v>25451</v>
      </c>
      <c r="P18" s="143">
        <v>0</v>
      </c>
      <c r="Q18" s="181">
        <f>O18+P18</f>
        <v>25451</v>
      </c>
      <c r="R18" s="39">
        <v>24120</v>
      </c>
      <c r="S18" s="37">
        <v>23014</v>
      </c>
      <c r="T18" s="181">
        <f>SUM(R18:S18)</f>
        <v>47134</v>
      </c>
      <c r="U18" s="143">
        <v>0</v>
      </c>
      <c r="V18" s="181">
        <f>T18+U18</f>
        <v>47134</v>
      </c>
      <c r="W18" s="40">
        <f>IF(Q18=0,0,((V18/Q18)-1)*100)</f>
        <v>85.195080743389269</v>
      </c>
    </row>
    <row r="19" spans="2:25" ht="13.5" thickBot="1" x14ac:dyDescent="0.25">
      <c r="B19" s="108" t="s">
        <v>18</v>
      </c>
      <c r="C19" s="122">
        <v>118</v>
      </c>
      <c r="D19" s="124">
        <v>118</v>
      </c>
      <c r="E19" s="163">
        <f t="shared" si="5"/>
        <v>236</v>
      </c>
      <c r="F19" s="122">
        <v>186</v>
      </c>
      <c r="G19" s="124">
        <v>186</v>
      </c>
      <c r="H19" s="169">
        <f t="shared" si="15"/>
        <v>372</v>
      </c>
      <c r="I19" s="125">
        <f t="shared" si="6"/>
        <v>57.627118644067799</v>
      </c>
      <c r="J19" s="8"/>
      <c r="K19" s="3"/>
      <c r="L19" s="13" t="s">
        <v>18</v>
      </c>
      <c r="M19" s="39">
        <v>13469</v>
      </c>
      <c r="N19" s="37">
        <v>13028</v>
      </c>
      <c r="O19" s="181">
        <f t="shared" si="16"/>
        <v>26497</v>
      </c>
      <c r="P19" s="143">
        <v>0</v>
      </c>
      <c r="Q19" s="181">
        <f t="shared" ref="Q19" si="18">O19+P19</f>
        <v>26497</v>
      </c>
      <c r="R19" s="39">
        <v>22564</v>
      </c>
      <c r="S19" s="37">
        <v>21569</v>
      </c>
      <c r="T19" s="181">
        <f t="shared" si="17"/>
        <v>44133</v>
      </c>
      <c r="U19" s="143">
        <v>0</v>
      </c>
      <c r="V19" s="181">
        <f>T19+U19</f>
        <v>44133</v>
      </c>
      <c r="W19" s="40">
        <f t="shared" si="8"/>
        <v>66.558478318300189</v>
      </c>
    </row>
    <row r="20" spans="2:25" ht="15.75" customHeight="1" thickTop="1" thickBot="1" x14ac:dyDescent="0.25">
      <c r="B20" s="136" t="s">
        <v>19</v>
      </c>
      <c r="C20" s="130">
        <f>+C17+C18+C19</f>
        <v>353</v>
      </c>
      <c r="D20" s="138">
        <f t="shared" ref="D20:H20" si="19">+D17+D18+D19</f>
        <v>353</v>
      </c>
      <c r="E20" s="165">
        <f t="shared" si="19"/>
        <v>706</v>
      </c>
      <c r="F20" s="130">
        <f t="shared" si="19"/>
        <v>577</v>
      </c>
      <c r="G20" s="138">
        <f t="shared" si="19"/>
        <v>577</v>
      </c>
      <c r="H20" s="171">
        <f t="shared" si="19"/>
        <v>1154</v>
      </c>
      <c r="I20" s="133">
        <f t="shared" si="6"/>
        <v>63.456090651558085</v>
      </c>
      <c r="J20" s="9"/>
      <c r="K20" s="10"/>
      <c r="L20" s="47" t="s">
        <v>19</v>
      </c>
      <c r="M20" s="48">
        <f>+M17+M18+M19</f>
        <v>39265</v>
      </c>
      <c r="N20" s="49">
        <f t="shared" ref="N20:V20" si="20">+N17+N18+N19</f>
        <v>37720</v>
      </c>
      <c r="O20" s="183">
        <f t="shared" si="20"/>
        <v>76985</v>
      </c>
      <c r="P20" s="49">
        <f t="shared" si="20"/>
        <v>0</v>
      </c>
      <c r="Q20" s="183">
        <f t="shared" si="20"/>
        <v>76985</v>
      </c>
      <c r="R20" s="48">
        <f t="shared" si="20"/>
        <v>71095</v>
      </c>
      <c r="S20" s="49">
        <f t="shared" si="20"/>
        <v>69433</v>
      </c>
      <c r="T20" s="183">
        <f t="shared" si="20"/>
        <v>140528</v>
      </c>
      <c r="U20" s="49">
        <f t="shared" si="20"/>
        <v>0</v>
      </c>
      <c r="V20" s="183">
        <f t="shared" si="20"/>
        <v>140528</v>
      </c>
      <c r="W20" s="50">
        <f t="shared" si="8"/>
        <v>82.539455738130798</v>
      </c>
    </row>
    <row r="21" spans="2:25" ht="13.5" thickTop="1" x14ac:dyDescent="0.2">
      <c r="B21" s="108" t="s">
        <v>20</v>
      </c>
      <c r="C21" s="122">
        <v>127</v>
      </c>
      <c r="D21" s="124">
        <v>127</v>
      </c>
      <c r="E21" s="166">
        <f t="shared" si="5"/>
        <v>254</v>
      </c>
      <c r="F21" s="122">
        <v>197</v>
      </c>
      <c r="G21" s="124">
        <v>197</v>
      </c>
      <c r="H21" s="172">
        <f t="shared" si="15"/>
        <v>394</v>
      </c>
      <c r="I21" s="125">
        <f t="shared" si="6"/>
        <v>55.11811023622046</v>
      </c>
      <c r="J21" s="3"/>
      <c r="K21" s="3"/>
      <c r="L21" s="13" t="s">
        <v>21</v>
      </c>
      <c r="M21" s="39">
        <v>14067</v>
      </c>
      <c r="N21" s="37">
        <v>12971</v>
      </c>
      <c r="O21" s="181">
        <f t="shared" ref="O21:O23" si="21">SUM(M21:N21)</f>
        <v>27038</v>
      </c>
      <c r="P21" s="143">
        <v>0</v>
      </c>
      <c r="Q21" s="181">
        <f t="shared" ref="Q21:Q23" si="22">O21+P21</f>
        <v>27038</v>
      </c>
      <c r="R21" s="39">
        <v>27795</v>
      </c>
      <c r="S21" s="37">
        <v>25070</v>
      </c>
      <c r="T21" s="181">
        <f t="shared" ref="T21:T23" si="23">SUM(R21:S21)</f>
        <v>52865</v>
      </c>
      <c r="U21" s="143">
        <v>0</v>
      </c>
      <c r="V21" s="181">
        <f>T21+U21</f>
        <v>52865</v>
      </c>
      <c r="W21" s="40">
        <f t="shared" si="8"/>
        <v>95.521118425919084</v>
      </c>
    </row>
    <row r="22" spans="2:25" x14ac:dyDescent="0.2">
      <c r="B22" s="108" t="s">
        <v>22</v>
      </c>
      <c r="C22" s="122">
        <v>142</v>
      </c>
      <c r="D22" s="124">
        <v>142</v>
      </c>
      <c r="E22" s="163">
        <f t="shared" si="5"/>
        <v>284</v>
      </c>
      <c r="F22" s="122">
        <v>197</v>
      </c>
      <c r="G22" s="124">
        <v>197</v>
      </c>
      <c r="H22" s="163">
        <f t="shared" si="15"/>
        <v>394</v>
      </c>
      <c r="I22" s="125">
        <f t="shared" si="6"/>
        <v>38.732394366197177</v>
      </c>
      <c r="J22" s="3"/>
      <c r="K22" s="3"/>
      <c r="L22" s="13" t="s">
        <v>22</v>
      </c>
      <c r="M22" s="39">
        <v>15559</v>
      </c>
      <c r="N22" s="37">
        <v>15682</v>
      </c>
      <c r="O22" s="181">
        <f t="shared" si="21"/>
        <v>31241</v>
      </c>
      <c r="P22" s="143">
        <v>0</v>
      </c>
      <c r="Q22" s="181">
        <f t="shared" si="22"/>
        <v>31241</v>
      </c>
      <c r="R22" s="39">
        <v>27658</v>
      </c>
      <c r="S22" s="37">
        <v>27603</v>
      </c>
      <c r="T22" s="181">
        <f t="shared" si="23"/>
        <v>55261</v>
      </c>
      <c r="U22" s="143">
        <v>1</v>
      </c>
      <c r="V22" s="181">
        <f>T22+U22</f>
        <v>55262</v>
      </c>
      <c r="W22" s="40">
        <f t="shared" si="8"/>
        <v>76.889344131109752</v>
      </c>
    </row>
    <row r="23" spans="2:25" ht="13.5" thickBot="1" x14ac:dyDescent="0.25">
      <c r="B23" s="108" t="s">
        <v>23</v>
      </c>
      <c r="C23" s="122">
        <v>119</v>
      </c>
      <c r="D23" s="139">
        <v>119</v>
      </c>
      <c r="E23" s="167">
        <f t="shared" si="5"/>
        <v>238</v>
      </c>
      <c r="F23" s="122">
        <v>184</v>
      </c>
      <c r="G23" s="139">
        <v>185</v>
      </c>
      <c r="H23" s="167">
        <f t="shared" si="15"/>
        <v>369</v>
      </c>
      <c r="I23" s="140">
        <f t="shared" si="6"/>
        <v>55.042016806722692</v>
      </c>
      <c r="J23" s="3"/>
      <c r="K23" s="3"/>
      <c r="L23" s="13" t="s">
        <v>23</v>
      </c>
      <c r="M23" s="39">
        <v>12831</v>
      </c>
      <c r="N23" s="37">
        <v>12106</v>
      </c>
      <c r="O23" s="181">
        <f t="shared" si="21"/>
        <v>24937</v>
      </c>
      <c r="P23" s="143">
        <v>0</v>
      </c>
      <c r="Q23" s="181">
        <f t="shared" si="22"/>
        <v>24937</v>
      </c>
      <c r="R23" s="39">
        <v>24836</v>
      </c>
      <c r="S23" s="37">
        <v>22936</v>
      </c>
      <c r="T23" s="181">
        <f t="shared" si="23"/>
        <v>47772</v>
      </c>
      <c r="U23" s="143">
        <v>0</v>
      </c>
      <c r="V23" s="181">
        <f>T23+U23</f>
        <v>47772</v>
      </c>
      <c r="W23" s="40">
        <f t="shared" si="8"/>
        <v>91.570758310943575</v>
      </c>
    </row>
    <row r="24" spans="2:25" ht="14.25" thickTop="1" thickBot="1" x14ac:dyDescent="0.25">
      <c r="B24" s="129" t="s">
        <v>24</v>
      </c>
      <c r="C24" s="130">
        <f>+C21+C22+C23</f>
        <v>388</v>
      </c>
      <c r="D24" s="132">
        <f t="shared" ref="D24:H24" si="24">+D21+D22+D23</f>
        <v>388</v>
      </c>
      <c r="E24" s="164">
        <f t="shared" si="24"/>
        <v>776</v>
      </c>
      <c r="F24" s="130">
        <f t="shared" si="24"/>
        <v>578</v>
      </c>
      <c r="G24" s="132">
        <f t="shared" si="24"/>
        <v>579</v>
      </c>
      <c r="H24" s="173">
        <f t="shared" si="24"/>
        <v>1157</v>
      </c>
      <c r="I24" s="133">
        <f t="shared" si="6"/>
        <v>49.097938144329902</v>
      </c>
      <c r="J24" s="3"/>
      <c r="K24" s="3"/>
      <c r="L24" s="41" t="s">
        <v>24</v>
      </c>
      <c r="M24" s="45">
        <f>+M21+M22+M23</f>
        <v>42457</v>
      </c>
      <c r="N24" s="43">
        <f t="shared" ref="N24:V24" si="25">+N21+N22+N23</f>
        <v>40759</v>
      </c>
      <c r="O24" s="182">
        <f t="shared" si="25"/>
        <v>83216</v>
      </c>
      <c r="P24" s="43">
        <f t="shared" si="25"/>
        <v>0</v>
      </c>
      <c r="Q24" s="182">
        <f t="shared" si="25"/>
        <v>83216</v>
      </c>
      <c r="R24" s="45">
        <f t="shared" si="25"/>
        <v>80289</v>
      </c>
      <c r="S24" s="43">
        <f t="shared" si="25"/>
        <v>75609</v>
      </c>
      <c r="T24" s="182">
        <f t="shared" si="25"/>
        <v>155898</v>
      </c>
      <c r="U24" s="43">
        <f t="shared" si="25"/>
        <v>1</v>
      </c>
      <c r="V24" s="182">
        <f t="shared" si="25"/>
        <v>155899</v>
      </c>
      <c r="W24" s="46">
        <f t="shared" si="8"/>
        <v>87.34257835031724</v>
      </c>
    </row>
    <row r="25" spans="2:25" ht="14.25" thickTop="1" thickBot="1" x14ac:dyDescent="0.25">
      <c r="B25" s="129" t="s">
        <v>62</v>
      </c>
      <c r="C25" s="130">
        <f>+C16+C20+C24</f>
        <v>1010</v>
      </c>
      <c r="D25" s="132">
        <f t="shared" ref="D25:H25" si="26">+D16+D20+D24</f>
        <v>1010</v>
      </c>
      <c r="E25" s="164">
        <f t="shared" si="26"/>
        <v>2020</v>
      </c>
      <c r="F25" s="130">
        <f t="shared" si="26"/>
        <v>1745</v>
      </c>
      <c r="G25" s="132">
        <f t="shared" si="26"/>
        <v>1747</v>
      </c>
      <c r="H25" s="170">
        <f t="shared" si="26"/>
        <v>3492</v>
      </c>
      <c r="I25" s="134">
        <f>IF(E25=0,0,((H25/E25)-1)*100)</f>
        <v>72.871287128712865</v>
      </c>
      <c r="J25" s="7"/>
      <c r="K25" s="3"/>
      <c r="L25" s="41" t="s">
        <v>62</v>
      </c>
      <c r="M25" s="45">
        <f t="shared" ref="M25:V25" si="27">+M16+M20+M24</f>
        <v>117744</v>
      </c>
      <c r="N25" s="43">
        <f t="shared" si="27"/>
        <v>112704</v>
      </c>
      <c r="O25" s="182">
        <f t="shared" si="27"/>
        <v>230448</v>
      </c>
      <c r="P25" s="44">
        <f t="shared" si="27"/>
        <v>0</v>
      </c>
      <c r="Q25" s="185">
        <f t="shared" si="27"/>
        <v>230448</v>
      </c>
      <c r="R25" s="45">
        <f t="shared" si="27"/>
        <v>228302</v>
      </c>
      <c r="S25" s="43">
        <f t="shared" si="27"/>
        <v>221762</v>
      </c>
      <c r="T25" s="182">
        <f t="shared" si="27"/>
        <v>450064</v>
      </c>
      <c r="U25" s="44">
        <f t="shared" si="27"/>
        <v>1</v>
      </c>
      <c r="V25" s="185">
        <f t="shared" si="27"/>
        <v>450065</v>
      </c>
      <c r="W25" s="46">
        <f>IF(Q25=0,0,((V25/Q25)-1)*100)</f>
        <v>95.300024300492964</v>
      </c>
      <c r="X25" s="305"/>
      <c r="Y25" s="305"/>
    </row>
    <row r="26" spans="2:25" ht="14.25" thickTop="1" thickBot="1" x14ac:dyDescent="0.25">
      <c r="B26" s="129" t="s">
        <v>7</v>
      </c>
      <c r="C26" s="130">
        <f>+C25+C12</f>
        <v>1237</v>
      </c>
      <c r="D26" s="132">
        <f t="shared" ref="D26:H26" si="28">+D25+D12</f>
        <v>1236</v>
      </c>
      <c r="E26" s="164">
        <f t="shared" si="28"/>
        <v>2473</v>
      </c>
      <c r="F26" s="130">
        <f t="shared" si="28"/>
        <v>2147</v>
      </c>
      <c r="G26" s="132">
        <f t="shared" si="28"/>
        <v>2149</v>
      </c>
      <c r="H26" s="170">
        <f t="shared" si="28"/>
        <v>4296</v>
      </c>
      <c r="I26" s="134">
        <f t="shared" ref="I26" si="29">IF(E26=0,0,((H26/E26)-1)*100)</f>
        <v>73.716134249898914</v>
      </c>
      <c r="J26" s="7"/>
      <c r="K26" s="7"/>
      <c r="L26" s="41" t="s">
        <v>7</v>
      </c>
      <c r="M26" s="45">
        <f>+M25+M12</f>
        <v>150703</v>
      </c>
      <c r="N26" s="43">
        <f t="shared" ref="N26:V26" si="30">+N25+N12</f>
        <v>144375</v>
      </c>
      <c r="O26" s="182">
        <f t="shared" si="30"/>
        <v>295078</v>
      </c>
      <c r="P26" s="43">
        <f t="shared" si="30"/>
        <v>0</v>
      </c>
      <c r="Q26" s="182">
        <f t="shared" si="30"/>
        <v>295078</v>
      </c>
      <c r="R26" s="45">
        <f t="shared" si="30"/>
        <v>281072</v>
      </c>
      <c r="S26" s="43">
        <f t="shared" si="30"/>
        <v>271509</v>
      </c>
      <c r="T26" s="182">
        <f t="shared" si="30"/>
        <v>552581</v>
      </c>
      <c r="U26" s="43">
        <f t="shared" si="30"/>
        <v>1</v>
      </c>
      <c r="V26" s="182">
        <f t="shared" si="30"/>
        <v>552582</v>
      </c>
      <c r="W26" s="46">
        <f t="shared" ref="W26" si="31">IF(Q26=0,0,((V26/Q26)-1)*100)</f>
        <v>87.266417692948977</v>
      </c>
      <c r="X26" s="305"/>
      <c r="Y26" s="305"/>
    </row>
    <row r="27" spans="2:25" ht="14.25" thickTop="1" thickBot="1" x14ac:dyDescent="0.25">
      <c r="B27" s="141" t="s">
        <v>60</v>
      </c>
      <c r="C27" s="104"/>
      <c r="D27" s="104"/>
      <c r="E27" s="104"/>
      <c r="F27" s="104"/>
      <c r="G27" s="104"/>
      <c r="H27" s="104"/>
      <c r="I27" s="105"/>
      <c r="J27" s="3"/>
      <c r="K27" s="3"/>
      <c r="L27" s="53" t="s">
        <v>60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2"/>
    </row>
    <row r="28" spans="2:25" ht="13.5" thickTop="1" x14ac:dyDescent="0.2">
      <c r="B28" s="638" t="s">
        <v>25</v>
      </c>
      <c r="C28" s="639"/>
      <c r="D28" s="639"/>
      <c r="E28" s="639"/>
      <c r="F28" s="639"/>
      <c r="G28" s="639"/>
      <c r="H28" s="639"/>
      <c r="I28" s="640"/>
      <c r="J28" s="3"/>
      <c r="K28" s="3"/>
      <c r="L28" s="641" t="s">
        <v>26</v>
      </c>
      <c r="M28" s="642"/>
      <c r="N28" s="642"/>
      <c r="O28" s="642"/>
      <c r="P28" s="642"/>
      <c r="Q28" s="642"/>
      <c r="R28" s="642"/>
      <c r="S28" s="642"/>
      <c r="T28" s="642"/>
      <c r="U28" s="642"/>
      <c r="V28" s="642"/>
      <c r="W28" s="643"/>
    </row>
    <row r="29" spans="2:25" ht="13.5" thickBot="1" x14ac:dyDescent="0.25">
      <c r="B29" s="644" t="s">
        <v>47</v>
      </c>
      <c r="C29" s="645"/>
      <c r="D29" s="645"/>
      <c r="E29" s="645"/>
      <c r="F29" s="645"/>
      <c r="G29" s="645"/>
      <c r="H29" s="645"/>
      <c r="I29" s="646"/>
      <c r="J29" s="3"/>
      <c r="K29" s="3"/>
      <c r="L29" s="647" t="s">
        <v>49</v>
      </c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9"/>
    </row>
    <row r="30" spans="2:25" ht="14.25" thickTop="1" thickBot="1" x14ac:dyDescent="0.25">
      <c r="B30" s="103"/>
      <c r="C30" s="104"/>
      <c r="D30" s="104"/>
      <c r="E30" s="104"/>
      <c r="F30" s="104"/>
      <c r="G30" s="104"/>
      <c r="H30" s="104"/>
      <c r="I30" s="105"/>
      <c r="J30" s="3"/>
      <c r="K30" s="3"/>
      <c r="L30" s="15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1" spans="2:25" ht="14.25" thickTop="1" thickBot="1" x14ac:dyDescent="0.25">
      <c r="B31" s="106"/>
      <c r="C31" s="667" t="s">
        <v>58</v>
      </c>
      <c r="D31" s="668"/>
      <c r="E31" s="669"/>
      <c r="F31" s="650" t="s">
        <v>59</v>
      </c>
      <c r="G31" s="651"/>
      <c r="H31" s="652"/>
      <c r="I31" s="107" t="s">
        <v>2</v>
      </c>
      <c r="J31" s="3"/>
      <c r="K31" s="3"/>
      <c r="L31" s="11"/>
      <c r="M31" s="653" t="s">
        <v>58</v>
      </c>
      <c r="N31" s="654"/>
      <c r="O31" s="654"/>
      <c r="P31" s="654"/>
      <c r="Q31" s="655"/>
      <c r="R31" s="653" t="s">
        <v>59</v>
      </c>
      <c r="S31" s="654"/>
      <c r="T31" s="654"/>
      <c r="U31" s="654"/>
      <c r="V31" s="655"/>
      <c r="W31" s="12" t="s">
        <v>2</v>
      </c>
    </row>
    <row r="32" spans="2:25" ht="13.5" thickTop="1" x14ac:dyDescent="0.2">
      <c r="B32" s="108" t="s">
        <v>3</v>
      </c>
      <c r="C32" s="109"/>
      <c r="D32" s="110"/>
      <c r="E32" s="111"/>
      <c r="F32" s="109"/>
      <c r="G32" s="110"/>
      <c r="H32" s="111"/>
      <c r="I32" s="112" t="s">
        <v>4</v>
      </c>
      <c r="J32" s="3"/>
      <c r="K32" s="3"/>
      <c r="L32" s="13" t="s">
        <v>3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4</v>
      </c>
    </row>
    <row r="33" spans="2:25" ht="13.5" thickBot="1" x14ac:dyDescent="0.25">
      <c r="B33" s="113"/>
      <c r="C33" s="114" t="s">
        <v>5</v>
      </c>
      <c r="D33" s="115" t="s">
        <v>6</v>
      </c>
      <c r="E33" s="116" t="s">
        <v>7</v>
      </c>
      <c r="F33" s="114" t="s">
        <v>5</v>
      </c>
      <c r="G33" s="115" t="s">
        <v>6</v>
      </c>
      <c r="H33" s="116" t="s">
        <v>7</v>
      </c>
      <c r="I33" s="117"/>
      <c r="J33" s="3"/>
      <c r="K33" s="3"/>
      <c r="L33" s="22"/>
      <c r="M33" s="23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2:25" ht="5.25" customHeight="1" thickTop="1" x14ac:dyDescent="0.2">
      <c r="B34" s="108"/>
      <c r="C34" s="118"/>
      <c r="D34" s="119"/>
      <c r="E34" s="120"/>
      <c r="F34" s="118"/>
      <c r="G34" s="119"/>
      <c r="H34" s="120"/>
      <c r="I34" s="121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5" x14ac:dyDescent="0.2">
      <c r="B35" s="108" t="s">
        <v>10</v>
      </c>
      <c r="C35" s="122">
        <v>574</v>
      </c>
      <c r="D35" s="124">
        <v>573</v>
      </c>
      <c r="E35" s="163">
        <f>SUM(C35:D35)</f>
        <v>1147</v>
      </c>
      <c r="F35" s="122">
        <v>708</v>
      </c>
      <c r="G35" s="124">
        <v>708</v>
      </c>
      <c r="H35" s="169">
        <f t="shared" ref="H35:H37" si="32">SUM(F35:G35)</f>
        <v>1416</v>
      </c>
      <c r="I35" s="125">
        <f t="shared" ref="I35:I37" si="33">IF(E35=0,0,((H35/E35)-1)*100)</f>
        <v>23.452484742807322</v>
      </c>
      <c r="J35" s="3"/>
      <c r="K35" s="6"/>
      <c r="L35" s="13" t="s">
        <v>10</v>
      </c>
      <c r="M35" s="39">
        <v>80272</v>
      </c>
      <c r="N35" s="37">
        <v>81927</v>
      </c>
      <c r="O35" s="181">
        <f>SUM(M35:N35)</f>
        <v>162199</v>
      </c>
      <c r="P35" s="38">
        <v>0</v>
      </c>
      <c r="Q35" s="181">
        <f t="shared" ref="Q35:Q37" si="34">O35+P35</f>
        <v>162199</v>
      </c>
      <c r="R35" s="39">
        <v>106113</v>
      </c>
      <c r="S35" s="37">
        <v>106063</v>
      </c>
      <c r="T35" s="181">
        <f>SUM(R35:S35)</f>
        <v>212176</v>
      </c>
      <c r="U35" s="143">
        <v>0</v>
      </c>
      <c r="V35" s="181">
        <f>T35+U35</f>
        <v>212176</v>
      </c>
      <c r="W35" s="40">
        <f t="shared" ref="W35:W37" si="35">IF(Q35=0,0,((V35/Q35)-1)*100)</f>
        <v>30.812150506476609</v>
      </c>
    </row>
    <row r="36" spans="2:25" x14ac:dyDescent="0.2">
      <c r="B36" s="108" t="s">
        <v>11</v>
      </c>
      <c r="C36" s="122">
        <v>574</v>
      </c>
      <c r="D36" s="124">
        <v>575</v>
      </c>
      <c r="E36" s="163">
        <f t="shared" ref="E36:E37" si="36">SUM(C36:D36)</f>
        <v>1149</v>
      </c>
      <c r="F36" s="122">
        <v>672</v>
      </c>
      <c r="G36" s="124">
        <v>672</v>
      </c>
      <c r="H36" s="169">
        <f t="shared" si="32"/>
        <v>1344</v>
      </c>
      <c r="I36" s="125">
        <f t="shared" si="33"/>
        <v>16.971279373368155</v>
      </c>
      <c r="J36" s="3"/>
      <c r="K36" s="6"/>
      <c r="L36" s="13" t="s">
        <v>11</v>
      </c>
      <c r="M36" s="39">
        <v>84082</v>
      </c>
      <c r="N36" s="37">
        <v>84120</v>
      </c>
      <c r="O36" s="181">
        <f t="shared" ref="O36:O37" si="37">SUM(M36:N36)</f>
        <v>168202</v>
      </c>
      <c r="P36" s="38">
        <v>0</v>
      </c>
      <c r="Q36" s="181">
        <f t="shared" si="34"/>
        <v>168202</v>
      </c>
      <c r="R36" s="39">
        <v>110311</v>
      </c>
      <c r="S36" s="37">
        <v>109278</v>
      </c>
      <c r="T36" s="181">
        <f t="shared" ref="T36:T37" si="38">SUM(R36:S36)</f>
        <v>219589</v>
      </c>
      <c r="U36" s="143">
        <v>0</v>
      </c>
      <c r="V36" s="181">
        <f>T36+U36</f>
        <v>219589</v>
      </c>
      <c r="W36" s="40">
        <f t="shared" si="35"/>
        <v>30.550766340471579</v>
      </c>
    </row>
    <row r="37" spans="2:25" ht="13.5" thickBot="1" x14ac:dyDescent="0.25">
      <c r="B37" s="113" t="s">
        <v>12</v>
      </c>
      <c r="C37" s="126">
        <v>683</v>
      </c>
      <c r="D37" s="128">
        <v>712</v>
      </c>
      <c r="E37" s="163">
        <f t="shared" si="36"/>
        <v>1395</v>
      </c>
      <c r="F37" s="126">
        <v>903</v>
      </c>
      <c r="G37" s="128">
        <v>901</v>
      </c>
      <c r="H37" s="169">
        <f t="shared" si="32"/>
        <v>1804</v>
      </c>
      <c r="I37" s="125">
        <f t="shared" si="33"/>
        <v>29.318996415770606</v>
      </c>
      <c r="J37" s="3"/>
      <c r="K37" s="6"/>
      <c r="L37" s="22" t="s">
        <v>12</v>
      </c>
      <c r="M37" s="39">
        <v>107751</v>
      </c>
      <c r="N37" s="37">
        <v>105957</v>
      </c>
      <c r="O37" s="181">
        <f t="shared" si="37"/>
        <v>213708</v>
      </c>
      <c r="P37" s="38">
        <v>0</v>
      </c>
      <c r="Q37" s="184">
        <f t="shared" si="34"/>
        <v>213708</v>
      </c>
      <c r="R37" s="39">
        <v>138828</v>
      </c>
      <c r="S37" s="37">
        <v>134948</v>
      </c>
      <c r="T37" s="181">
        <f t="shared" si="38"/>
        <v>273776</v>
      </c>
      <c r="U37" s="38">
        <v>0</v>
      </c>
      <c r="V37" s="184">
        <f>T37+U37</f>
        <v>273776</v>
      </c>
      <c r="W37" s="40">
        <f t="shared" si="35"/>
        <v>28.107511183484</v>
      </c>
    </row>
    <row r="38" spans="2:25" ht="14.25" thickTop="1" thickBot="1" x14ac:dyDescent="0.25">
      <c r="B38" s="129" t="s">
        <v>57</v>
      </c>
      <c r="C38" s="130">
        <f>+C35+C36+C37</f>
        <v>1831</v>
      </c>
      <c r="D38" s="131">
        <f t="shared" ref="D38:H38" si="39">+D35+D36+D37</f>
        <v>1860</v>
      </c>
      <c r="E38" s="164">
        <f t="shared" si="39"/>
        <v>3691</v>
      </c>
      <c r="F38" s="130">
        <f t="shared" si="39"/>
        <v>2283</v>
      </c>
      <c r="G38" s="132">
        <f t="shared" si="39"/>
        <v>2281</v>
      </c>
      <c r="H38" s="173">
        <f t="shared" si="39"/>
        <v>4564</v>
      </c>
      <c r="I38" s="133">
        <f>IF(E38=0,0,((H38/E38)-1)*100)</f>
        <v>23.652126794906536</v>
      </c>
      <c r="J38" s="3"/>
      <c r="K38" s="3"/>
      <c r="L38" s="41" t="s">
        <v>57</v>
      </c>
      <c r="M38" s="42">
        <f>+M35+M36+M37</f>
        <v>272105</v>
      </c>
      <c r="N38" s="43">
        <f t="shared" ref="N38:V38" si="40">+N35+N36+N37</f>
        <v>272004</v>
      </c>
      <c r="O38" s="182">
        <f t="shared" si="40"/>
        <v>544109</v>
      </c>
      <c r="P38" s="44">
        <f t="shared" si="40"/>
        <v>0</v>
      </c>
      <c r="Q38" s="182">
        <f t="shared" si="40"/>
        <v>544109</v>
      </c>
      <c r="R38" s="45">
        <f t="shared" si="40"/>
        <v>355252</v>
      </c>
      <c r="S38" s="43">
        <f t="shared" si="40"/>
        <v>350289</v>
      </c>
      <c r="T38" s="182">
        <f t="shared" si="40"/>
        <v>705541</v>
      </c>
      <c r="U38" s="43">
        <f t="shared" si="40"/>
        <v>0</v>
      </c>
      <c r="V38" s="182">
        <f t="shared" si="40"/>
        <v>705541</v>
      </c>
      <c r="W38" s="46">
        <f>IF(Q38=0,0,((V38/Q38)-1)*100)</f>
        <v>29.669055281202851</v>
      </c>
    </row>
    <row r="39" spans="2:25" ht="13.5" thickTop="1" x14ac:dyDescent="0.2">
      <c r="B39" s="108" t="s">
        <v>13</v>
      </c>
      <c r="C39" s="122">
        <v>775</v>
      </c>
      <c r="D39" s="124">
        <v>775</v>
      </c>
      <c r="E39" s="163">
        <f t="shared" ref="E39:E40" si="41">SUM(C39:D39)</f>
        <v>1550</v>
      </c>
      <c r="F39" s="122">
        <v>928</v>
      </c>
      <c r="G39" s="124">
        <v>928</v>
      </c>
      <c r="H39" s="169">
        <f t="shared" ref="H39:H40" si="42">SUM(F39:G39)</f>
        <v>1856</v>
      </c>
      <c r="I39" s="125">
        <f t="shared" ref="I39:I50" si="43">IF(E39=0,0,((H39/E39)-1)*100)</f>
        <v>19.741935483870975</v>
      </c>
      <c r="L39" s="13" t="s">
        <v>13</v>
      </c>
      <c r="M39" s="39">
        <v>106563</v>
      </c>
      <c r="N39" s="37">
        <v>116690</v>
      </c>
      <c r="O39" s="181">
        <f t="shared" ref="O39:O40" si="44">SUM(M39:N39)</f>
        <v>223253</v>
      </c>
      <c r="P39" s="38">
        <v>0</v>
      </c>
      <c r="Q39" s="184">
        <f t="shared" ref="Q39:Q40" si="45">O39+P39</f>
        <v>223253</v>
      </c>
      <c r="R39" s="39">
        <v>135070</v>
      </c>
      <c r="S39" s="37">
        <v>137498</v>
      </c>
      <c r="T39" s="181">
        <f t="shared" ref="T39:T40" si="46">SUM(R39:S39)</f>
        <v>272568</v>
      </c>
      <c r="U39" s="38">
        <v>0</v>
      </c>
      <c r="V39" s="184">
        <f>T39+U39</f>
        <v>272568</v>
      </c>
      <c r="W39" s="40">
        <f t="shared" ref="W39:W50" si="47">IF(Q39=0,0,((V39/Q39)-1)*100)</f>
        <v>22.089288833744682</v>
      </c>
    </row>
    <row r="40" spans="2:25" x14ac:dyDescent="0.2">
      <c r="B40" s="108" t="s">
        <v>14</v>
      </c>
      <c r="C40" s="122">
        <v>658</v>
      </c>
      <c r="D40" s="124">
        <v>658</v>
      </c>
      <c r="E40" s="163">
        <f t="shared" si="41"/>
        <v>1316</v>
      </c>
      <c r="F40" s="122">
        <v>812</v>
      </c>
      <c r="G40" s="124">
        <v>812</v>
      </c>
      <c r="H40" s="169">
        <f t="shared" si="42"/>
        <v>1624</v>
      </c>
      <c r="I40" s="125">
        <f t="shared" si="43"/>
        <v>23.404255319148938</v>
      </c>
      <c r="J40" s="3"/>
      <c r="K40" s="3"/>
      <c r="L40" s="13" t="s">
        <v>14</v>
      </c>
      <c r="M40" s="39">
        <v>98040</v>
      </c>
      <c r="N40" s="37">
        <v>104731</v>
      </c>
      <c r="O40" s="181">
        <f t="shared" si="44"/>
        <v>202771</v>
      </c>
      <c r="P40" s="38">
        <v>0</v>
      </c>
      <c r="Q40" s="184">
        <f t="shared" si="45"/>
        <v>202771</v>
      </c>
      <c r="R40" s="39">
        <v>116432</v>
      </c>
      <c r="S40" s="37">
        <v>123722</v>
      </c>
      <c r="T40" s="181">
        <f t="shared" si="46"/>
        <v>240154</v>
      </c>
      <c r="U40" s="38">
        <v>0</v>
      </c>
      <c r="V40" s="184">
        <f>T40+U40</f>
        <v>240154</v>
      </c>
      <c r="W40" s="40">
        <f t="shared" si="47"/>
        <v>18.436068274062855</v>
      </c>
    </row>
    <row r="41" spans="2:25" ht="13.5" thickBot="1" x14ac:dyDescent="0.25">
      <c r="B41" s="108" t="s">
        <v>15</v>
      </c>
      <c r="C41" s="122">
        <v>694</v>
      </c>
      <c r="D41" s="124">
        <v>694</v>
      </c>
      <c r="E41" s="163">
        <f>SUM(C41:D41)</f>
        <v>1388</v>
      </c>
      <c r="F41" s="122">
        <v>1013</v>
      </c>
      <c r="G41" s="124">
        <v>1013</v>
      </c>
      <c r="H41" s="169">
        <f>SUM(F41:G41)</f>
        <v>2026</v>
      </c>
      <c r="I41" s="125">
        <f>IF(E41=0,0,((H41/E41)-1)*100)</f>
        <v>45.965417867435157</v>
      </c>
      <c r="J41" s="3"/>
      <c r="K41" s="3"/>
      <c r="L41" s="13" t="s">
        <v>15</v>
      </c>
      <c r="M41" s="39">
        <v>102753</v>
      </c>
      <c r="N41" s="37">
        <v>106116</v>
      </c>
      <c r="O41" s="181">
        <f>SUM(M41:N41)</f>
        <v>208869</v>
      </c>
      <c r="P41" s="38">
        <v>0</v>
      </c>
      <c r="Q41" s="184">
        <f>O41+P41</f>
        <v>208869</v>
      </c>
      <c r="R41" s="39">
        <v>130000</v>
      </c>
      <c r="S41" s="37">
        <v>135450</v>
      </c>
      <c r="T41" s="181">
        <f>SUM(R41:S41)</f>
        <v>265450</v>
      </c>
      <c r="U41" s="38">
        <v>0</v>
      </c>
      <c r="V41" s="184">
        <f>T41+U41</f>
        <v>265450</v>
      </c>
      <c r="W41" s="40">
        <f>IF(Q41=0,0,((V41/Q41)-1)*100)</f>
        <v>27.08922817651256</v>
      </c>
    </row>
    <row r="42" spans="2:25" ht="14.25" thickTop="1" thickBot="1" x14ac:dyDescent="0.25">
      <c r="B42" s="129" t="s">
        <v>61</v>
      </c>
      <c r="C42" s="130">
        <f>+C39+C40+C41</f>
        <v>2127</v>
      </c>
      <c r="D42" s="132">
        <f t="shared" ref="D42:H42" si="48">+D39+D40+D41</f>
        <v>2127</v>
      </c>
      <c r="E42" s="164">
        <f t="shared" si="48"/>
        <v>4254</v>
      </c>
      <c r="F42" s="130">
        <f t="shared" si="48"/>
        <v>2753</v>
      </c>
      <c r="G42" s="132">
        <f t="shared" si="48"/>
        <v>2753</v>
      </c>
      <c r="H42" s="170">
        <f t="shared" si="48"/>
        <v>5506</v>
      </c>
      <c r="I42" s="134">
        <f t="shared" ref="I42" si="49">IF(E42=0,0,((H42/E42)-1)*100)</f>
        <v>29.431123648330981</v>
      </c>
      <c r="J42" s="7"/>
      <c r="K42" s="7"/>
      <c r="L42" s="41" t="s">
        <v>61</v>
      </c>
      <c r="M42" s="45">
        <f>+M39+M40+M41</f>
        <v>307356</v>
      </c>
      <c r="N42" s="43">
        <f t="shared" ref="N42:V42" si="50">+N39+N40+N41</f>
        <v>327537</v>
      </c>
      <c r="O42" s="182">
        <f t="shared" si="50"/>
        <v>634893</v>
      </c>
      <c r="P42" s="44">
        <f t="shared" si="50"/>
        <v>0</v>
      </c>
      <c r="Q42" s="185">
        <f t="shared" si="50"/>
        <v>634893</v>
      </c>
      <c r="R42" s="45">
        <f t="shared" si="50"/>
        <v>381502</v>
      </c>
      <c r="S42" s="43">
        <f t="shared" si="50"/>
        <v>396670</v>
      </c>
      <c r="T42" s="182">
        <f t="shared" si="50"/>
        <v>778172</v>
      </c>
      <c r="U42" s="44">
        <f t="shared" si="50"/>
        <v>0</v>
      </c>
      <c r="V42" s="185">
        <f t="shared" si="50"/>
        <v>778172</v>
      </c>
      <c r="W42" s="46">
        <f t="shared" ref="W42" si="51">IF(Q42=0,0,((V42/Q42)-1)*100)</f>
        <v>22.567424747162114</v>
      </c>
      <c r="X42" s="305"/>
      <c r="Y42" s="305"/>
    </row>
    <row r="43" spans="2:25" ht="13.5" thickTop="1" x14ac:dyDescent="0.2">
      <c r="B43" s="108" t="s">
        <v>16</v>
      </c>
      <c r="C43" s="122">
        <v>635</v>
      </c>
      <c r="D43" s="124">
        <v>635</v>
      </c>
      <c r="E43" s="163">
        <f t="shared" ref="E43:E45" si="52">SUM(C43:D43)</f>
        <v>1270</v>
      </c>
      <c r="F43" s="122">
        <v>939</v>
      </c>
      <c r="G43" s="124">
        <v>939</v>
      </c>
      <c r="H43" s="169">
        <f t="shared" ref="H43:H45" si="53">SUM(F43:G43)</f>
        <v>1878</v>
      </c>
      <c r="I43" s="125">
        <f t="shared" si="43"/>
        <v>47.874015748031496</v>
      </c>
      <c r="J43" s="7"/>
      <c r="K43" s="3"/>
      <c r="L43" s="13" t="s">
        <v>16</v>
      </c>
      <c r="M43" s="39">
        <v>91126</v>
      </c>
      <c r="N43" s="37">
        <v>91821</v>
      </c>
      <c r="O43" s="181">
        <f t="shared" ref="O43:O45" si="54">SUM(M43:N43)</f>
        <v>182947</v>
      </c>
      <c r="P43" s="143">
        <v>0</v>
      </c>
      <c r="Q43" s="294">
        <f t="shared" ref="Q43:Q45" si="55">O43+P43</f>
        <v>182947</v>
      </c>
      <c r="R43" s="39">
        <v>131160</v>
      </c>
      <c r="S43" s="37">
        <v>131202</v>
      </c>
      <c r="T43" s="181">
        <f t="shared" ref="T43:T45" si="56">SUM(R43:S43)</f>
        <v>262362</v>
      </c>
      <c r="U43" s="143">
        <v>0</v>
      </c>
      <c r="V43" s="294">
        <f>T43+U43</f>
        <v>262362</v>
      </c>
      <c r="W43" s="40">
        <f t="shared" si="47"/>
        <v>43.408746795520003</v>
      </c>
    </row>
    <row r="44" spans="2:25" x14ac:dyDescent="0.2">
      <c r="B44" s="108" t="s">
        <v>17</v>
      </c>
      <c r="C44" s="122">
        <v>545</v>
      </c>
      <c r="D44" s="124">
        <v>545</v>
      </c>
      <c r="E44" s="163">
        <f>SUM(C44:D44)</f>
        <v>1090</v>
      </c>
      <c r="F44" s="122">
        <v>885</v>
      </c>
      <c r="G44" s="124">
        <v>885</v>
      </c>
      <c r="H44" s="169">
        <f>SUM(F44:G44)</f>
        <v>1770</v>
      </c>
      <c r="I44" s="125">
        <f>IF(E44=0,0,((H44/E44)-1)*100)</f>
        <v>62.385321100917437</v>
      </c>
      <c r="J44" s="3"/>
      <c r="K44" s="3"/>
      <c r="L44" s="13" t="s">
        <v>17</v>
      </c>
      <c r="M44" s="39">
        <v>78625</v>
      </c>
      <c r="N44" s="37">
        <v>78250</v>
      </c>
      <c r="O44" s="181">
        <f>SUM(M44:N44)</f>
        <v>156875</v>
      </c>
      <c r="P44" s="143">
        <v>0</v>
      </c>
      <c r="Q44" s="181">
        <f>O44+P44</f>
        <v>156875</v>
      </c>
      <c r="R44" s="39">
        <v>121010</v>
      </c>
      <c r="S44" s="37">
        <v>120633</v>
      </c>
      <c r="T44" s="181">
        <f>SUM(R44:S44)</f>
        <v>241643</v>
      </c>
      <c r="U44" s="143">
        <v>0</v>
      </c>
      <c r="V44" s="181">
        <f>T44+U44</f>
        <v>241643</v>
      </c>
      <c r="W44" s="40">
        <f>IF(Q44=0,0,((V44/Q44)-1)*100)</f>
        <v>54.035378486055777</v>
      </c>
    </row>
    <row r="45" spans="2:25" ht="13.5" thickBot="1" x14ac:dyDescent="0.25">
      <c r="B45" s="108" t="s">
        <v>18</v>
      </c>
      <c r="C45" s="122">
        <v>516</v>
      </c>
      <c r="D45" s="124">
        <v>516</v>
      </c>
      <c r="E45" s="163">
        <f t="shared" si="52"/>
        <v>1032</v>
      </c>
      <c r="F45" s="122">
        <v>751</v>
      </c>
      <c r="G45" s="124">
        <v>752</v>
      </c>
      <c r="H45" s="169">
        <f t="shared" si="53"/>
        <v>1503</v>
      </c>
      <c r="I45" s="125">
        <f t="shared" si="43"/>
        <v>45.63953488372092</v>
      </c>
      <c r="J45" s="3"/>
      <c r="K45" s="3"/>
      <c r="L45" s="13" t="s">
        <v>18</v>
      </c>
      <c r="M45" s="39">
        <v>69508</v>
      </c>
      <c r="N45" s="37">
        <v>69360</v>
      </c>
      <c r="O45" s="181">
        <f t="shared" si="54"/>
        <v>138868</v>
      </c>
      <c r="P45" s="143">
        <v>0</v>
      </c>
      <c r="Q45" s="181">
        <f t="shared" si="55"/>
        <v>138868</v>
      </c>
      <c r="R45" s="39">
        <v>113099</v>
      </c>
      <c r="S45" s="37">
        <v>113326</v>
      </c>
      <c r="T45" s="181">
        <f t="shared" si="56"/>
        <v>226425</v>
      </c>
      <c r="U45" s="143">
        <v>0</v>
      </c>
      <c r="V45" s="181">
        <f>T45+U45</f>
        <v>226425</v>
      </c>
      <c r="W45" s="40">
        <f t="shared" si="47"/>
        <v>63.050522798628904</v>
      </c>
    </row>
    <row r="46" spans="2:25" ht="16.5" thickTop="1" thickBot="1" x14ac:dyDescent="0.25">
      <c r="B46" s="136" t="s">
        <v>19</v>
      </c>
      <c r="C46" s="130">
        <f>+C43+C44+C45</f>
        <v>1696</v>
      </c>
      <c r="D46" s="138">
        <f t="shared" ref="D46:H46" si="57">+D43+D44+D45</f>
        <v>1696</v>
      </c>
      <c r="E46" s="165">
        <f t="shared" si="57"/>
        <v>3392</v>
      </c>
      <c r="F46" s="130">
        <f t="shared" si="57"/>
        <v>2575</v>
      </c>
      <c r="G46" s="138">
        <f t="shared" si="57"/>
        <v>2576</v>
      </c>
      <c r="H46" s="171">
        <f t="shared" si="57"/>
        <v>5151</v>
      </c>
      <c r="I46" s="133">
        <f t="shared" si="43"/>
        <v>51.857311320754704</v>
      </c>
      <c r="J46" s="9"/>
      <c r="K46" s="10"/>
      <c r="L46" s="47" t="s">
        <v>19</v>
      </c>
      <c r="M46" s="48">
        <f>+M43+M44+M45</f>
        <v>239259</v>
      </c>
      <c r="N46" s="49">
        <f t="shared" ref="N46:V46" si="58">+N43+N44+N45</f>
        <v>239431</v>
      </c>
      <c r="O46" s="183">
        <f t="shared" si="58"/>
        <v>478690</v>
      </c>
      <c r="P46" s="49">
        <f t="shared" si="58"/>
        <v>0</v>
      </c>
      <c r="Q46" s="183">
        <f t="shared" si="58"/>
        <v>478690</v>
      </c>
      <c r="R46" s="48">
        <f t="shared" si="58"/>
        <v>365269</v>
      </c>
      <c r="S46" s="49">
        <f t="shared" si="58"/>
        <v>365161</v>
      </c>
      <c r="T46" s="183">
        <f t="shared" si="58"/>
        <v>730430</v>
      </c>
      <c r="U46" s="49">
        <f t="shared" si="58"/>
        <v>0</v>
      </c>
      <c r="V46" s="183">
        <f t="shared" si="58"/>
        <v>730430</v>
      </c>
      <c r="W46" s="50">
        <f t="shared" si="47"/>
        <v>52.589358457456804</v>
      </c>
    </row>
    <row r="47" spans="2:25" ht="13.5" thickTop="1" x14ac:dyDescent="0.2">
      <c r="B47" s="108" t="s">
        <v>20</v>
      </c>
      <c r="C47" s="122">
        <v>482</v>
      </c>
      <c r="D47" s="124">
        <v>482</v>
      </c>
      <c r="E47" s="166">
        <f t="shared" ref="E47:E49" si="59">SUM(C47:D47)</f>
        <v>964</v>
      </c>
      <c r="F47" s="122">
        <v>792</v>
      </c>
      <c r="G47" s="124">
        <v>791</v>
      </c>
      <c r="H47" s="172">
        <f t="shared" ref="H47:H49" si="60">SUM(F47:G47)</f>
        <v>1583</v>
      </c>
      <c r="I47" s="125">
        <f t="shared" si="43"/>
        <v>64.211618257261406</v>
      </c>
      <c r="J47" s="3"/>
      <c r="K47" s="3"/>
      <c r="L47" s="13" t="s">
        <v>21</v>
      </c>
      <c r="M47" s="39">
        <v>74545</v>
      </c>
      <c r="N47" s="37">
        <v>77281</v>
      </c>
      <c r="O47" s="181">
        <f t="shared" ref="O47:O49" si="61">SUM(M47:N47)</f>
        <v>151826</v>
      </c>
      <c r="P47" s="143">
        <v>0</v>
      </c>
      <c r="Q47" s="181">
        <f>O47+P47</f>
        <v>151826</v>
      </c>
      <c r="R47" s="39">
        <v>126436</v>
      </c>
      <c r="S47" s="37">
        <v>127137</v>
      </c>
      <c r="T47" s="181">
        <f t="shared" ref="T47:T49" si="62">SUM(R47:S47)</f>
        <v>253573</v>
      </c>
      <c r="U47" s="143">
        <v>0</v>
      </c>
      <c r="V47" s="181">
        <f>T47+U47</f>
        <v>253573</v>
      </c>
      <c r="W47" s="40">
        <f t="shared" si="47"/>
        <v>67.015530936730201</v>
      </c>
    </row>
    <row r="48" spans="2:25" x14ac:dyDescent="0.2">
      <c r="B48" s="108" t="s">
        <v>22</v>
      </c>
      <c r="C48" s="122">
        <v>546</v>
      </c>
      <c r="D48" s="124">
        <v>546</v>
      </c>
      <c r="E48" s="163">
        <f t="shared" si="59"/>
        <v>1092</v>
      </c>
      <c r="F48" s="122">
        <v>868</v>
      </c>
      <c r="G48" s="124">
        <v>868</v>
      </c>
      <c r="H48" s="163">
        <f t="shared" si="60"/>
        <v>1736</v>
      </c>
      <c r="I48" s="125">
        <f t="shared" si="43"/>
        <v>58.974358974358964</v>
      </c>
      <c r="J48" s="3"/>
      <c r="K48" s="3"/>
      <c r="L48" s="13" t="s">
        <v>22</v>
      </c>
      <c r="M48" s="39">
        <v>80825</v>
      </c>
      <c r="N48" s="37">
        <v>86333</v>
      </c>
      <c r="O48" s="181">
        <f t="shared" si="61"/>
        <v>167158</v>
      </c>
      <c r="P48" s="143">
        <v>0</v>
      </c>
      <c r="Q48" s="181">
        <f t="shared" ref="Q48:Q49" si="63">O48+P48</f>
        <v>167158</v>
      </c>
      <c r="R48" s="39">
        <v>132281</v>
      </c>
      <c r="S48" s="37">
        <v>137289</v>
      </c>
      <c r="T48" s="181">
        <f t="shared" si="62"/>
        <v>269570</v>
      </c>
      <c r="U48" s="143">
        <v>0</v>
      </c>
      <c r="V48" s="181">
        <f>T48+U48</f>
        <v>269570</v>
      </c>
      <c r="W48" s="40">
        <f t="shared" si="47"/>
        <v>61.266586104164929</v>
      </c>
    </row>
    <row r="49" spans="2:25" ht="13.5" thickBot="1" x14ac:dyDescent="0.25">
      <c r="B49" s="108" t="s">
        <v>23</v>
      </c>
      <c r="C49" s="122">
        <v>510</v>
      </c>
      <c r="D49" s="139">
        <v>510</v>
      </c>
      <c r="E49" s="167">
        <f t="shared" si="59"/>
        <v>1020</v>
      </c>
      <c r="F49" s="122">
        <v>798</v>
      </c>
      <c r="G49" s="139">
        <v>799</v>
      </c>
      <c r="H49" s="167">
        <f t="shared" si="60"/>
        <v>1597</v>
      </c>
      <c r="I49" s="140">
        <f t="shared" si="43"/>
        <v>56.568627450980394</v>
      </c>
      <c r="J49" s="3"/>
      <c r="K49" s="3"/>
      <c r="L49" s="13" t="s">
        <v>23</v>
      </c>
      <c r="M49" s="39">
        <v>79105</v>
      </c>
      <c r="N49" s="37">
        <v>81299</v>
      </c>
      <c r="O49" s="181">
        <f t="shared" si="61"/>
        <v>160404</v>
      </c>
      <c r="P49" s="143">
        <v>0</v>
      </c>
      <c r="Q49" s="181">
        <f t="shared" si="63"/>
        <v>160404</v>
      </c>
      <c r="R49" s="39">
        <v>121573</v>
      </c>
      <c r="S49" s="37">
        <v>122821</v>
      </c>
      <c r="T49" s="181">
        <f t="shared" si="62"/>
        <v>244394</v>
      </c>
      <c r="U49" s="143">
        <v>0</v>
      </c>
      <c r="V49" s="181">
        <f>T49+U49</f>
        <v>244394</v>
      </c>
      <c r="W49" s="40">
        <f t="shared" si="47"/>
        <v>52.36153711877509</v>
      </c>
    </row>
    <row r="50" spans="2:25" ht="14.25" thickTop="1" thickBot="1" x14ac:dyDescent="0.25">
      <c r="B50" s="129" t="s">
        <v>24</v>
      </c>
      <c r="C50" s="130">
        <f>+C47+C48+C49</f>
        <v>1538</v>
      </c>
      <c r="D50" s="132">
        <f t="shared" ref="D50:H50" si="64">+D47+D48+D49</f>
        <v>1538</v>
      </c>
      <c r="E50" s="164">
        <f t="shared" si="64"/>
        <v>3076</v>
      </c>
      <c r="F50" s="130">
        <f t="shared" si="64"/>
        <v>2458</v>
      </c>
      <c r="G50" s="132">
        <f t="shared" si="64"/>
        <v>2458</v>
      </c>
      <c r="H50" s="173">
        <f t="shared" si="64"/>
        <v>4916</v>
      </c>
      <c r="I50" s="133">
        <f t="shared" si="43"/>
        <v>59.81794538361509</v>
      </c>
      <c r="J50" s="3"/>
      <c r="K50" s="3"/>
      <c r="L50" s="41" t="s">
        <v>24</v>
      </c>
      <c r="M50" s="45">
        <f>+M47+M48+M49</f>
        <v>234475</v>
      </c>
      <c r="N50" s="43">
        <f t="shared" ref="N50:V50" si="65">+N47+N48+N49</f>
        <v>244913</v>
      </c>
      <c r="O50" s="182">
        <f t="shared" si="65"/>
        <v>479388</v>
      </c>
      <c r="P50" s="43">
        <f t="shared" si="65"/>
        <v>0</v>
      </c>
      <c r="Q50" s="182">
        <f t="shared" si="65"/>
        <v>479388</v>
      </c>
      <c r="R50" s="45">
        <f t="shared" si="65"/>
        <v>380290</v>
      </c>
      <c r="S50" s="43">
        <f t="shared" si="65"/>
        <v>387247</v>
      </c>
      <c r="T50" s="182">
        <f t="shared" si="65"/>
        <v>767537</v>
      </c>
      <c r="U50" s="43">
        <f t="shared" si="65"/>
        <v>0</v>
      </c>
      <c r="V50" s="182">
        <f t="shared" si="65"/>
        <v>767537</v>
      </c>
      <c r="W50" s="46">
        <f t="shared" si="47"/>
        <v>60.107678957337264</v>
      </c>
    </row>
    <row r="51" spans="2:25" ht="14.25" thickTop="1" thickBot="1" x14ac:dyDescent="0.25">
      <c r="B51" s="129" t="s">
        <v>62</v>
      </c>
      <c r="C51" s="130">
        <f t="shared" ref="C51:H51" si="66">+C42+C46+C50</f>
        <v>5361</v>
      </c>
      <c r="D51" s="132">
        <f t="shared" si="66"/>
        <v>5361</v>
      </c>
      <c r="E51" s="164">
        <f t="shared" si="66"/>
        <v>10722</v>
      </c>
      <c r="F51" s="130">
        <f t="shared" si="66"/>
        <v>7786</v>
      </c>
      <c r="G51" s="132">
        <f t="shared" si="66"/>
        <v>7787</v>
      </c>
      <c r="H51" s="170">
        <f t="shared" si="66"/>
        <v>15573</v>
      </c>
      <c r="I51" s="134">
        <f>IF(E51=0,0,((H51/E51)-1)*100)</f>
        <v>45.243424734191386</v>
      </c>
      <c r="J51" s="7"/>
      <c r="K51" s="3"/>
      <c r="L51" s="41" t="s">
        <v>62</v>
      </c>
      <c r="M51" s="45">
        <f t="shared" ref="M51:V51" si="67">+M42+M46+M50</f>
        <v>781090</v>
      </c>
      <c r="N51" s="43">
        <f t="shared" si="67"/>
        <v>811881</v>
      </c>
      <c r="O51" s="182">
        <f t="shared" si="67"/>
        <v>1592971</v>
      </c>
      <c r="P51" s="44">
        <f t="shared" si="67"/>
        <v>0</v>
      </c>
      <c r="Q51" s="185">
        <f t="shared" si="67"/>
        <v>1592971</v>
      </c>
      <c r="R51" s="45">
        <f t="shared" si="67"/>
        <v>1127061</v>
      </c>
      <c r="S51" s="43">
        <f t="shared" si="67"/>
        <v>1149078</v>
      </c>
      <c r="T51" s="182">
        <f t="shared" si="67"/>
        <v>2276139</v>
      </c>
      <c r="U51" s="44">
        <f t="shared" si="67"/>
        <v>0</v>
      </c>
      <c r="V51" s="185">
        <f t="shared" si="67"/>
        <v>2276139</v>
      </c>
      <c r="W51" s="46">
        <f>IF(Q51=0,0,((V51/Q51)-1)*100)</f>
        <v>42.886405339456914</v>
      </c>
      <c r="X51" s="305"/>
      <c r="Y51" s="305"/>
    </row>
    <row r="52" spans="2:25" ht="14.25" thickTop="1" thickBot="1" x14ac:dyDescent="0.25">
      <c r="B52" s="129" t="s">
        <v>7</v>
      </c>
      <c r="C52" s="130">
        <f>+C51+C38</f>
        <v>7192</v>
      </c>
      <c r="D52" s="132">
        <f t="shared" ref="D52:H52" si="68">+D51+D38</f>
        <v>7221</v>
      </c>
      <c r="E52" s="164">
        <f t="shared" si="68"/>
        <v>14413</v>
      </c>
      <c r="F52" s="130">
        <f t="shared" si="68"/>
        <v>10069</v>
      </c>
      <c r="G52" s="132">
        <f t="shared" si="68"/>
        <v>10068</v>
      </c>
      <c r="H52" s="170">
        <f t="shared" si="68"/>
        <v>20137</v>
      </c>
      <c r="I52" s="134">
        <f t="shared" ref="I52" si="69">IF(E52=0,0,((H52/E52)-1)*100)</f>
        <v>39.71414695066953</v>
      </c>
      <c r="J52" s="7"/>
      <c r="K52" s="7"/>
      <c r="L52" s="41" t="s">
        <v>7</v>
      </c>
      <c r="M52" s="45">
        <f>+M51+M38</f>
        <v>1053195</v>
      </c>
      <c r="N52" s="43">
        <f t="shared" ref="N52:V52" si="70">+N51+N38</f>
        <v>1083885</v>
      </c>
      <c r="O52" s="182">
        <f t="shared" si="70"/>
        <v>2137080</v>
      </c>
      <c r="P52" s="44">
        <f t="shared" si="70"/>
        <v>0</v>
      </c>
      <c r="Q52" s="185">
        <f t="shared" si="70"/>
        <v>2137080</v>
      </c>
      <c r="R52" s="45">
        <f t="shared" si="70"/>
        <v>1482313</v>
      </c>
      <c r="S52" s="43">
        <f t="shared" si="70"/>
        <v>1499367</v>
      </c>
      <c r="T52" s="182">
        <f t="shared" si="70"/>
        <v>2981680</v>
      </c>
      <c r="U52" s="44">
        <f t="shared" si="70"/>
        <v>0</v>
      </c>
      <c r="V52" s="185">
        <f t="shared" si="70"/>
        <v>2981680</v>
      </c>
      <c r="W52" s="46">
        <f t="shared" ref="W52" si="71">IF(Q52=0,0,((V52/Q52)-1)*100)</f>
        <v>39.521215864637725</v>
      </c>
      <c r="X52" s="305"/>
      <c r="Y52" s="305"/>
    </row>
    <row r="53" spans="2:25" ht="14.25" thickTop="1" thickBot="1" x14ac:dyDescent="0.25">
      <c r="B53" s="141" t="s">
        <v>60</v>
      </c>
      <c r="C53" s="104"/>
      <c r="D53" s="104"/>
      <c r="E53" s="104"/>
      <c r="F53" s="104"/>
      <c r="G53" s="104"/>
      <c r="H53" s="104"/>
      <c r="I53" s="105"/>
      <c r="J53" s="3"/>
      <c r="K53" s="3"/>
      <c r="L53" s="53" t="s">
        <v>60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2"/>
    </row>
    <row r="54" spans="2:25" ht="13.5" thickTop="1" x14ac:dyDescent="0.2">
      <c r="B54" s="638" t="s">
        <v>27</v>
      </c>
      <c r="C54" s="639"/>
      <c r="D54" s="639"/>
      <c r="E54" s="639"/>
      <c r="F54" s="639"/>
      <c r="G54" s="639"/>
      <c r="H54" s="639"/>
      <c r="I54" s="640"/>
      <c r="J54" s="3"/>
      <c r="K54" s="3"/>
      <c r="L54" s="641" t="s">
        <v>28</v>
      </c>
      <c r="M54" s="642"/>
      <c r="N54" s="642"/>
      <c r="O54" s="642"/>
      <c r="P54" s="642"/>
      <c r="Q54" s="642"/>
      <c r="R54" s="642"/>
      <c r="S54" s="642"/>
      <c r="T54" s="642"/>
      <c r="U54" s="642"/>
      <c r="V54" s="642"/>
      <c r="W54" s="643"/>
    </row>
    <row r="55" spans="2:25" ht="13.5" thickBot="1" x14ac:dyDescent="0.25">
      <c r="B55" s="644" t="s">
        <v>30</v>
      </c>
      <c r="C55" s="645"/>
      <c r="D55" s="645"/>
      <c r="E55" s="645"/>
      <c r="F55" s="645"/>
      <c r="G55" s="645"/>
      <c r="H55" s="645"/>
      <c r="I55" s="646"/>
      <c r="J55" s="3"/>
      <c r="K55" s="3"/>
      <c r="L55" s="647" t="s">
        <v>50</v>
      </c>
      <c r="M55" s="648"/>
      <c r="N55" s="648"/>
      <c r="O55" s="648"/>
      <c r="P55" s="648"/>
      <c r="Q55" s="648"/>
      <c r="R55" s="648"/>
      <c r="S55" s="648"/>
      <c r="T55" s="648"/>
      <c r="U55" s="648"/>
      <c r="V55" s="648"/>
      <c r="W55" s="649"/>
    </row>
    <row r="56" spans="2:25" ht="14.25" thickTop="1" thickBot="1" x14ac:dyDescent="0.25">
      <c r="B56" s="103"/>
      <c r="C56" s="104"/>
      <c r="D56" s="104"/>
      <c r="E56" s="104"/>
      <c r="F56" s="104"/>
      <c r="G56" s="104"/>
      <c r="H56" s="104"/>
      <c r="I56" s="105"/>
      <c r="J56" s="3"/>
      <c r="K56" s="3"/>
      <c r="L56" s="15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/>
    </row>
    <row r="57" spans="2:25" ht="14.25" thickTop="1" thickBot="1" x14ac:dyDescent="0.25">
      <c r="B57" s="106"/>
      <c r="C57" s="667" t="s">
        <v>58</v>
      </c>
      <c r="D57" s="668"/>
      <c r="E57" s="669"/>
      <c r="F57" s="650" t="s">
        <v>59</v>
      </c>
      <c r="G57" s="651"/>
      <c r="H57" s="652"/>
      <c r="I57" s="107" t="s">
        <v>2</v>
      </c>
      <c r="J57" s="3"/>
      <c r="K57" s="3"/>
      <c r="L57" s="11"/>
      <c r="M57" s="653" t="s">
        <v>58</v>
      </c>
      <c r="N57" s="654"/>
      <c r="O57" s="654"/>
      <c r="P57" s="654"/>
      <c r="Q57" s="655"/>
      <c r="R57" s="653" t="s">
        <v>59</v>
      </c>
      <c r="S57" s="654"/>
      <c r="T57" s="654"/>
      <c r="U57" s="654"/>
      <c r="V57" s="655"/>
      <c r="W57" s="12" t="s">
        <v>2</v>
      </c>
    </row>
    <row r="58" spans="2:25" ht="13.5" thickTop="1" x14ac:dyDescent="0.2">
      <c r="B58" s="108" t="s">
        <v>3</v>
      </c>
      <c r="C58" s="109"/>
      <c r="D58" s="110"/>
      <c r="E58" s="111"/>
      <c r="F58" s="109"/>
      <c r="G58" s="110"/>
      <c r="H58" s="111"/>
      <c r="I58" s="112" t="s">
        <v>4</v>
      </c>
      <c r="J58" s="3"/>
      <c r="K58" s="3"/>
      <c r="L58" s="13" t="s">
        <v>3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4</v>
      </c>
    </row>
    <row r="59" spans="2:25" ht="13.5" thickBot="1" x14ac:dyDescent="0.25">
      <c r="B59" s="113" t="s">
        <v>29</v>
      </c>
      <c r="C59" s="114" t="s">
        <v>5</v>
      </c>
      <c r="D59" s="115" t="s">
        <v>6</v>
      </c>
      <c r="E59" s="116" t="s">
        <v>7</v>
      </c>
      <c r="F59" s="114" t="s">
        <v>5</v>
      </c>
      <c r="G59" s="115" t="s">
        <v>6</v>
      </c>
      <c r="H59" s="116" t="s">
        <v>7</v>
      </c>
      <c r="I59" s="117"/>
      <c r="J59" s="3"/>
      <c r="K59" s="3"/>
      <c r="L59" s="22"/>
      <c r="M59" s="23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2:25" ht="5.25" customHeight="1" thickTop="1" x14ac:dyDescent="0.2">
      <c r="B60" s="108"/>
      <c r="C60" s="118"/>
      <c r="D60" s="119"/>
      <c r="E60" s="120"/>
      <c r="F60" s="118"/>
      <c r="G60" s="119"/>
      <c r="H60" s="120"/>
      <c r="I60" s="121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5" x14ac:dyDescent="0.2">
      <c r="B61" s="108" t="s">
        <v>10</v>
      </c>
      <c r="C61" s="122">
        <f t="shared" ref="C61:H63" si="72">+C9+C35</f>
        <v>651</v>
      </c>
      <c r="D61" s="124">
        <f t="shared" si="72"/>
        <v>649</v>
      </c>
      <c r="E61" s="169">
        <f t="shared" si="72"/>
        <v>1300</v>
      </c>
      <c r="F61" s="122">
        <f t="shared" si="72"/>
        <v>834</v>
      </c>
      <c r="G61" s="124">
        <f t="shared" si="72"/>
        <v>834</v>
      </c>
      <c r="H61" s="169">
        <f t="shared" si="72"/>
        <v>1668</v>
      </c>
      <c r="I61" s="125">
        <f t="shared" ref="I61:I63" si="73">IF(E61=0,0,((H61/E61)-1)*100)</f>
        <v>28.307692307692299</v>
      </c>
      <c r="J61" s="3"/>
      <c r="K61" s="6"/>
      <c r="L61" s="13" t="s">
        <v>10</v>
      </c>
      <c r="M61" s="36">
        <f t="shared" ref="M61:N63" si="74">+M9+M35</f>
        <v>90584</v>
      </c>
      <c r="N61" s="37">
        <f t="shared" si="74"/>
        <v>92303</v>
      </c>
      <c r="O61" s="181">
        <f>SUM(M61:N61)</f>
        <v>182887</v>
      </c>
      <c r="P61" s="38">
        <f t="shared" ref="P61:S63" si="75">+P9+P35</f>
        <v>0</v>
      </c>
      <c r="Q61" s="181">
        <f t="shared" si="75"/>
        <v>182887</v>
      </c>
      <c r="R61" s="39">
        <f t="shared" si="75"/>
        <v>119365</v>
      </c>
      <c r="S61" s="37">
        <f t="shared" si="75"/>
        <v>118793</v>
      </c>
      <c r="T61" s="181">
        <f>SUM(R61:S61)</f>
        <v>238158</v>
      </c>
      <c r="U61" s="38">
        <f>U9+U35</f>
        <v>0</v>
      </c>
      <c r="V61" s="184">
        <f>+T61+U61</f>
        <v>238158</v>
      </c>
      <c r="W61" s="40">
        <f t="shared" ref="W61:W63" si="76">IF(Q61=0,0,((V61/Q61)-1)*100)</f>
        <v>30.22139353808635</v>
      </c>
    </row>
    <row r="62" spans="2:25" x14ac:dyDescent="0.2">
      <c r="B62" s="108" t="s">
        <v>11</v>
      </c>
      <c r="C62" s="122">
        <f t="shared" si="72"/>
        <v>649</v>
      </c>
      <c r="D62" s="124">
        <f t="shared" si="72"/>
        <v>650</v>
      </c>
      <c r="E62" s="169">
        <f t="shared" si="72"/>
        <v>1299</v>
      </c>
      <c r="F62" s="122">
        <f t="shared" si="72"/>
        <v>810</v>
      </c>
      <c r="G62" s="124">
        <f t="shared" si="72"/>
        <v>810</v>
      </c>
      <c r="H62" s="169">
        <f t="shared" si="72"/>
        <v>1620</v>
      </c>
      <c r="I62" s="125">
        <f t="shared" si="73"/>
        <v>24.711316397228632</v>
      </c>
      <c r="J62" s="3"/>
      <c r="K62" s="6"/>
      <c r="L62" s="13" t="s">
        <v>11</v>
      </c>
      <c r="M62" s="36">
        <f t="shared" si="74"/>
        <v>95491</v>
      </c>
      <c r="N62" s="37">
        <f t="shared" si="74"/>
        <v>94384</v>
      </c>
      <c r="O62" s="181">
        <f t="shared" ref="O62:O63" si="77">SUM(M62:N62)</f>
        <v>189875</v>
      </c>
      <c r="P62" s="38">
        <f t="shared" si="75"/>
        <v>0</v>
      </c>
      <c r="Q62" s="181">
        <f t="shared" si="75"/>
        <v>189875</v>
      </c>
      <c r="R62" s="39">
        <f t="shared" si="75"/>
        <v>130370</v>
      </c>
      <c r="S62" s="37">
        <f t="shared" si="75"/>
        <v>127429</v>
      </c>
      <c r="T62" s="181">
        <f t="shared" ref="T62:T63" si="78">SUM(R62:S62)</f>
        <v>257799</v>
      </c>
      <c r="U62" s="38">
        <f>U10+U36</f>
        <v>0</v>
      </c>
      <c r="V62" s="184">
        <f>+T62+U62</f>
        <v>257799</v>
      </c>
      <c r="W62" s="40">
        <f t="shared" si="76"/>
        <v>35.773008558262021</v>
      </c>
    </row>
    <row r="63" spans="2:25" ht="13.5" thickBot="1" x14ac:dyDescent="0.25">
      <c r="B63" s="113" t="s">
        <v>12</v>
      </c>
      <c r="C63" s="126">
        <f t="shared" si="72"/>
        <v>758</v>
      </c>
      <c r="D63" s="128">
        <f t="shared" si="72"/>
        <v>787</v>
      </c>
      <c r="E63" s="169">
        <f t="shared" si="72"/>
        <v>1545</v>
      </c>
      <c r="F63" s="126">
        <f t="shared" si="72"/>
        <v>1041</v>
      </c>
      <c r="G63" s="128">
        <f t="shared" si="72"/>
        <v>1039</v>
      </c>
      <c r="H63" s="169">
        <f t="shared" si="72"/>
        <v>2080</v>
      </c>
      <c r="I63" s="125">
        <f t="shared" si="73"/>
        <v>34.627831715210355</v>
      </c>
      <c r="J63" s="3"/>
      <c r="K63" s="6"/>
      <c r="L63" s="22" t="s">
        <v>12</v>
      </c>
      <c r="M63" s="36">
        <f t="shared" si="74"/>
        <v>118989</v>
      </c>
      <c r="N63" s="37">
        <f t="shared" si="74"/>
        <v>116988</v>
      </c>
      <c r="O63" s="181">
        <f t="shared" si="77"/>
        <v>235977</v>
      </c>
      <c r="P63" s="38">
        <f t="shared" si="75"/>
        <v>0</v>
      </c>
      <c r="Q63" s="181">
        <f t="shared" si="75"/>
        <v>235977</v>
      </c>
      <c r="R63" s="39">
        <f t="shared" si="75"/>
        <v>158287</v>
      </c>
      <c r="S63" s="37">
        <f t="shared" si="75"/>
        <v>153814</v>
      </c>
      <c r="T63" s="181">
        <f t="shared" si="78"/>
        <v>312101</v>
      </c>
      <c r="U63" s="38">
        <f>U11+U37</f>
        <v>0</v>
      </c>
      <c r="V63" s="184">
        <f>+T63+U63</f>
        <v>312101</v>
      </c>
      <c r="W63" s="40">
        <f t="shared" si="76"/>
        <v>32.25907609639922</v>
      </c>
    </row>
    <row r="64" spans="2:25" ht="14.25" thickTop="1" thickBot="1" x14ac:dyDescent="0.25">
      <c r="B64" s="129" t="s">
        <v>57</v>
      </c>
      <c r="C64" s="130">
        <f>+C61+C62+C63</f>
        <v>2058</v>
      </c>
      <c r="D64" s="131">
        <f t="shared" ref="D64:H64" si="79">+D61+D62+D63</f>
        <v>2086</v>
      </c>
      <c r="E64" s="164">
        <f t="shared" si="79"/>
        <v>4144</v>
      </c>
      <c r="F64" s="130">
        <f t="shared" si="79"/>
        <v>2685</v>
      </c>
      <c r="G64" s="132">
        <f t="shared" si="79"/>
        <v>2683</v>
      </c>
      <c r="H64" s="173">
        <f t="shared" si="79"/>
        <v>5368</v>
      </c>
      <c r="I64" s="133">
        <f>IF(E64=0,0,((H64/E64)-1)*100)</f>
        <v>29.536679536679532</v>
      </c>
      <c r="J64" s="3"/>
      <c r="K64" s="3"/>
      <c r="L64" s="41" t="s">
        <v>57</v>
      </c>
      <c r="M64" s="42">
        <f>+M61+M62+M63</f>
        <v>305064</v>
      </c>
      <c r="N64" s="43">
        <f t="shared" ref="N64:V64" si="80">+N61+N62+N63</f>
        <v>303675</v>
      </c>
      <c r="O64" s="182">
        <f t="shared" si="80"/>
        <v>608739</v>
      </c>
      <c r="P64" s="44">
        <f t="shared" si="80"/>
        <v>0</v>
      </c>
      <c r="Q64" s="182">
        <f t="shared" si="80"/>
        <v>608739</v>
      </c>
      <c r="R64" s="45">
        <f t="shared" si="80"/>
        <v>408022</v>
      </c>
      <c r="S64" s="43">
        <f t="shared" si="80"/>
        <v>400036</v>
      </c>
      <c r="T64" s="182">
        <f t="shared" si="80"/>
        <v>808058</v>
      </c>
      <c r="U64" s="43">
        <f t="shared" si="80"/>
        <v>0</v>
      </c>
      <c r="V64" s="182">
        <f t="shared" si="80"/>
        <v>808058</v>
      </c>
      <c r="W64" s="46">
        <f>IF(Q64=0,0,((V64/Q64)-1)*100)</f>
        <v>32.742932521162601</v>
      </c>
    </row>
    <row r="65" spans="2:25" ht="13.5" thickTop="1" x14ac:dyDescent="0.2">
      <c r="B65" s="108" t="s">
        <v>13</v>
      </c>
      <c r="C65" s="122">
        <f t="shared" ref="C65:H67" si="81">+C13+C39</f>
        <v>851</v>
      </c>
      <c r="D65" s="124">
        <f t="shared" si="81"/>
        <v>851</v>
      </c>
      <c r="E65" s="169">
        <f t="shared" si="81"/>
        <v>1702</v>
      </c>
      <c r="F65" s="122">
        <f t="shared" si="81"/>
        <v>1126</v>
      </c>
      <c r="G65" s="124">
        <f t="shared" si="81"/>
        <v>1126</v>
      </c>
      <c r="H65" s="169">
        <f t="shared" si="81"/>
        <v>2252</v>
      </c>
      <c r="I65" s="125">
        <f t="shared" ref="I65:I76" si="82">IF(E65=0,0,((H65/E65)-1)*100)</f>
        <v>32.31492361927144</v>
      </c>
      <c r="J65" s="3"/>
      <c r="K65" s="3"/>
      <c r="L65" s="13" t="s">
        <v>13</v>
      </c>
      <c r="M65" s="36">
        <f t="shared" ref="M65:N67" si="83">+M13+M39</f>
        <v>117575</v>
      </c>
      <c r="N65" s="37">
        <f t="shared" si="83"/>
        <v>127304</v>
      </c>
      <c r="O65" s="181">
        <f t="shared" ref="O65:O66" si="84">SUM(M65:N65)</f>
        <v>244879</v>
      </c>
      <c r="P65" s="38">
        <f t="shared" ref="P65:S67" si="85">+P13+P39</f>
        <v>0</v>
      </c>
      <c r="Q65" s="181">
        <f t="shared" si="85"/>
        <v>244879</v>
      </c>
      <c r="R65" s="39">
        <f t="shared" si="85"/>
        <v>161281</v>
      </c>
      <c r="S65" s="37">
        <f t="shared" si="85"/>
        <v>161350</v>
      </c>
      <c r="T65" s="181">
        <f t="shared" ref="T65:T66" si="86">SUM(R65:S65)</f>
        <v>322631</v>
      </c>
      <c r="U65" s="38">
        <f>U13+U39</f>
        <v>0</v>
      </c>
      <c r="V65" s="184">
        <f>+T65+U65</f>
        <v>322631</v>
      </c>
      <c r="W65" s="40">
        <f t="shared" ref="W65:W76" si="87">IF(Q65=0,0,((V65/Q65)-1)*100)</f>
        <v>31.751191404734591</v>
      </c>
    </row>
    <row r="66" spans="2:25" x14ac:dyDescent="0.2">
      <c r="B66" s="108" t="s">
        <v>14</v>
      </c>
      <c r="C66" s="122">
        <f t="shared" si="81"/>
        <v>733</v>
      </c>
      <c r="D66" s="124">
        <f t="shared" si="81"/>
        <v>733</v>
      </c>
      <c r="E66" s="169">
        <f t="shared" si="81"/>
        <v>1466</v>
      </c>
      <c r="F66" s="122">
        <f t="shared" si="81"/>
        <v>998</v>
      </c>
      <c r="G66" s="124">
        <f t="shared" si="81"/>
        <v>999</v>
      </c>
      <c r="H66" s="169">
        <f t="shared" si="81"/>
        <v>1997</v>
      </c>
      <c r="I66" s="125">
        <f t="shared" si="82"/>
        <v>36.221009549795369</v>
      </c>
      <c r="J66" s="3"/>
      <c r="K66" s="3"/>
      <c r="L66" s="13" t="s">
        <v>14</v>
      </c>
      <c r="M66" s="36">
        <f t="shared" si="83"/>
        <v>110153</v>
      </c>
      <c r="N66" s="37">
        <f t="shared" si="83"/>
        <v>115931</v>
      </c>
      <c r="O66" s="181">
        <f t="shared" si="84"/>
        <v>226084</v>
      </c>
      <c r="P66" s="38">
        <f t="shared" si="85"/>
        <v>0</v>
      </c>
      <c r="Q66" s="181">
        <f t="shared" si="85"/>
        <v>226084</v>
      </c>
      <c r="R66" s="39">
        <f t="shared" si="85"/>
        <v>140957</v>
      </c>
      <c r="S66" s="37">
        <f t="shared" si="85"/>
        <v>149992</v>
      </c>
      <c r="T66" s="181">
        <f t="shared" si="86"/>
        <v>290949</v>
      </c>
      <c r="U66" s="38">
        <f>U14+U40</f>
        <v>0</v>
      </c>
      <c r="V66" s="184">
        <f>+T66+U66</f>
        <v>290949</v>
      </c>
      <c r="W66" s="40">
        <f t="shared" si="87"/>
        <v>28.690663647139992</v>
      </c>
    </row>
    <row r="67" spans="2:25" ht="13.5" thickBot="1" x14ac:dyDescent="0.25">
      <c r="B67" s="108" t="s">
        <v>15</v>
      </c>
      <c r="C67" s="122">
        <f t="shared" si="81"/>
        <v>812</v>
      </c>
      <c r="D67" s="124">
        <f t="shared" si="81"/>
        <v>812</v>
      </c>
      <c r="E67" s="169">
        <f t="shared" si="81"/>
        <v>1624</v>
      </c>
      <c r="F67" s="122">
        <f t="shared" si="81"/>
        <v>1219</v>
      </c>
      <c r="G67" s="124">
        <f t="shared" si="81"/>
        <v>1219</v>
      </c>
      <c r="H67" s="169">
        <f t="shared" si="81"/>
        <v>2438</v>
      </c>
      <c r="I67" s="125">
        <f>IF(E67=0,0,((H67/E67)-1)*100)</f>
        <v>50.123152709359609</v>
      </c>
      <c r="J67" s="3"/>
      <c r="K67" s="3"/>
      <c r="L67" s="13" t="s">
        <v>15</v>
      </c>
      <c r="M67" s="36">
        <f t="shared" si="83"/>
        <v>115650</v>
      </c>
      <c r="N67" s="37">
        <f t="shared" si="83"/>
        <v>118527</v>
      </c>
      <c r="O67" s="181">
        <f>SUM(M67:N67)</f>
        <v>234177</v>
      </c>
      <c r="P67" s="38">
        <f t="shared" si="85"/>
        <v>0</v>
      </c>
      <c r="Q67" s="181">
        <f t="shared" si="85"/>
        <v>234177</v>
      </c>
      <c r="R67" s="39">
        <f t="shared" si="85"/>
        <v>156182</v>
      </c>
      <c r="S67" s="37">
        <f t="shared" si="85"/>
        <v>162048</v>
      </c>
      <c r="T67" s="181">
        <f>SUM(R67:S67)</f>
        <v>318230</v>
      </c>
      <c r="U67" s="38">
        <f>U15+U41</f>
        <v>0</v>
      </c>
      <c r="V67" s="184">
        <f>+T67+U67</f>
        <v>318230</v>
      </c>
      <c r="W67" s="40">
        <f>IF(Q67=0,0,((V67/Q67)-1)*100)</f>
        <v>35.892935685400353</v>
      </c>
    </row>
    <row r="68" spans="2:25" ht="14.25" thickTop="1" thickBot="1" x14ac:dyDescent="0.25">
      <c r="B68" s="129" t="s">
        <v>61</v>
      </c>
      <c r="C68" s="130">
        <f>+C65+C66+C67</f>
        <v>2396</v>
      </c>
      <c r="D68" s="132">
        <f t="shared" ref="D68:H68" si="88">+D65+D66+D67</f>
        <v>2396</v>
      </c>
      <c r="E68" s="164">
        <f t="shared" si="88"/>
        <v>4792</v>
      </c>
      <c r="F68" s="130">
        <f t="shared" si="88"/>
        <v>3343</v>
      </c>
      <c r="G68" s="132">
        <f t="shared" si="88"/>
        <v>3344</v>
      </c>
      <c r="H68" s="170">
        <f t="shared" si="88"/>
        <v>6687</v>
      </c>
      <c r="I68" s="134">
        <f>IF(E68=0,0,((H68/E68)-1)*100)</f>
        <v>39.545075125208683</v>
      </c>
      <c r="J68" s="7"/>
      <c r="K68" s="7"/>
      <c r="L68" s="41" t="s">
        <v>61</v>
      </c>
      <c r="M68" s="45">
        <f>+M65+M66+M67</f>
        <v>343378</v>
      </c>
      <c r="N68" s="43">
        <f t="shared" ref="N68:V68" si="89">+N65+N66+N67</f>
        <v>361762</v>
      </c>
      <c r="O68" s="182">
        <f t="shared" si="89"/>
        <v>705140</v>
      </c>
      <c r="P68" s="44">
        <f t="shared" si="89"/>
        <v>0</v>
      </c>
      <c r="Q68" s="185">
        <f t="shared" si="89"/>
        <v>705140</v>
      </c>
      <c r="R68" s="45">
        <f t="shared" si="89"/>
        <v>458420</v>
      </c>
      <c r="S68" s="43">
        <f t="shared" si="89"/>
        <v>473390</v>
      </c>
      <c r="T68" s="182">
        <f t="shared" si="89"/>
        <v>931810</v>
      </c>
      <c r="U68" s="44">
        <f t="shared" si="89"/>
        <v>0</v>
      </c>
      <c r="V68" s="185">
        <f t="shared" si="89"/>
        <v>931810</v>
      </c>
      <c r="W68" s="46">
        <f>IF(Q68=0,0,((V68/Q68)-1)*100)</f>
        <v>32.145389568029039</v>
      </c>
      <c r="X68" s="305"/>
      <c r="Y68" s="305"/>
    </row>
    <row r="69" spans="2:25" ht="13.5" thickTop="1" x14ac:dyDescent="0.2">
      <c r="B69" s="108" t="s">
        <v>16</v>
      </c>
      <c r="C69" s="122">
        <f t="shared" ref="C69:H71" si="90">+C17+C43</f>
        <v>749</v>
      </c>
      <c r="D69" s="124">
        <f t="shared" si="90"/>
        <v>749</v>
      </c>
      <c r="E69" s="169">
        <f t="shared" si="90"/>
        <v>1498</v>
      </c>
      <c r="F69" s="122">
        <f t="shared" si="90"/>
        <v>1132</v>
      </c>
      <c r="G69" s="124">
        <f t="shared" si="90"/>
        <v>1132</v>
      </c>
      <c r="H69" s="169">
        <f t="shared" si="90"/>
        <v>2264</v>
      </c>
      <c r="I69" s="125">
        <f t="shared" si="82"/>
        <v>51.134846461949259</v>
      </c>
      <c r="J69" s="7"/>
      <c r="K69" s="3"/>
      <c r="L69" s="13" t="s">
        <v>16</v>
      </c>
      <c r="M69" s="36">
        <f t="shared" ref="M69:N71" si="91">+M17+M43</f>
        <v>103938</v>
      </c>
      <c r="N69" s="37">
        <f t="shared" si="91"/>
        <v>104046</v>
      </c>
      <c r="O69" s="181">
        <f t="shared" ref="O69:O71" si="92">SUM(M69:N69)</f>
        <v>207984</v>
      </c>
      <c r="P69" s="38">
        <f t="shared" ref="P69:S71" si="93">+P17+P43</f>
        <v>0</v>
      </c>
      <c r="Q69" s="181">
        <f t="shared" si="93"/>
        <v>207984</v>
      </c>
      <c r="R69" s="39">
        <f t="shared" si="93"/>
        <v>155571</v>
      </c>
      <c r="S69" s="37">
        <f t="shared" si="93"/>
        <v>156052</v>
      </c>
      <c r="T69" s="181">
        <f t="shared" ref="T69:T71" si="94">SUM(R69:S69)</f>
        <v>311623</v>
      </c>
      <c r="U69" s="38">
        <f>U17+U43</f>
        <v>0</v>
      </c>
      <c r="V69" s="184">
        <f>+T69+U69</f>
        <v>311623</v>
      </c>
      <c r="W69" s="40">
        <f t="shared" si="87"/>
        <v>49.83027540580045</v>
      </c>
    </row>
    <row r="70" spans="2:25" x14ac:dyDescent="0.2">
      <c r="B70" s="108" t="s">
        <v>17</v>
      </c>
      <c r="C70" s="122">
        <f t="shared" si="90"/>
        <v>666</v>
      </c>
      <c r="D70" s="124">
        <f t="shared" si="90"/>
        <v>666</v>
      </c>
      <c r="E70" s="169">
        <f t="shared" si="90"/>
        <v>1332</v>
      </c>
      <c r="F70" s="122">
        <f t="shared" si="90"/>
        <v>1083</v>
      </c>
      <c r="G70" s="124">
        <f t="shared" si="90"/>
        <v>1083</v>
      </c>
      <c r="H70" s="169">
        <f t="shared" si="90"/>
        <v>2166</v>
      </c>
      <c r="I70" s="125">
        <f>IF(E70=0,0,((H70/E70)-1)*100)</f>
        <v>62.612612612612615</v>
      </c>
      <c r="J70" s="3"/>
      <c r="K70" s="3"/>
      <c r="L70" s="13" t="s">
        <v>17</v>
      </c>
      <c r="M70" s="36">
        <f t="shared" si="91"/>
        <v>91609</v>
      </c>
      <c r="N70" s="37">
        <f t="shared" si="91"/>
        <v>90717</v>
      </c>
      <c r="O70" s="181">
        <f>SUM(M70:N70)</f>
        <v>182326</v>
      </c>
      <c r="P70" s="38">
        <f t="shared" si="93"/>
        <v>0</v>
      </c>
      <c r="Q70" s="181">
        <f t="shared" si="93"/>
        <v>182326</v>
      </c>
      <c r="R70" s="39">
        <f t="shared" si="93"/>
        <v>145130</v>
      </c>
      <c r="S70" s="37">
        <f t="shared" si="93"/>
        <v>143647</v>
      </c>
      <c r="T70" s="181">
        <f>SUM(R70:S70)</f>
        <v>288777</v>
      </c>
      <c r="U70" s="143">
        <f>U18+U44</f>
        <v>0</v>
      </c>
      <c r="V70" s="181">
        <f>+T70+U70</f>
        <v>288777</v>
      </c>
      <c r="W70" s="40">
        <f>IF(Q70=0,0,((V70/Q70)-1)*100)</f>
        <v>58.384980748768697</v>
      </c>
    </row>
    <row r="71" spans="2:25" ht="13.5" thickBot="1" x14ac:dyDescent="0.25">
      <c r="B71" s="108" t="s">
        <v>18</v>
      </c>
      <c r="C71" s="122">
        <f t="shared" si="90"/>
        <v>634</v>
      </c>
      <c r="D71" s="124">
        <f t="shared" si="90"/>
        <v>634</v>
      </c>
      <c r="E71" s="169">
        <f t="shared" si="90"/>
        <v>1268</v>
      </c>
      <c r="F71" s="122">
        <f t="shared" si="90"/>
        <v>937</v>
      </c>
      <c r="G71" s="124">
        <f t="shared" si="90"/>
        <v>938</v>
      </c>
      <c r="H71" s="169">
        <f t="shared" si="90"/>
        <v>1875</v>
      </c>
      <c r="I71" s="125">
        <f t="shared" si="82"/>
        <v>47.870662460567814</v>
      </c>
      <c r="J71" s="3"/>
      <c r="K71" s="3"/>
      <c r="L71" s="13" t="s">
        <v>18</v>
      </c>
      <c r="M71" s="36">
        <f t="shared" si="91"/>
        <v>82977</v>
      </c>
      <c r="N71" s="37">
        <f t="shared" si="91"/>
        <v>82388</v>
      </c>
      <c r="O71" s="181">
        <f t="shared" si="92"/>
        <v>165365</v>
      </c>
      <c r="P71" s="38">
        <f t="shared" si="93"/>
        <v>0</v>
      </c>
      <c r="Q71" s="181">
        <f t="shared" si="93"/>
        <v>165365</v>
      </c>
      <c r="R71" s="39">
        <f t="shared" si="93"/>
        <v>135663</v>
      </c>
      <c r="S71" s="37">
        <f t="shared" si="93"/>
        <v>134895</v>
      </c>
      <c r="T71" s="181">
        <f t="shared" si="94"/>
        <v>270558</v>
      </c>
      <c r="U71" s="143">
        <f>U19+U45</f>
        <v>0</v>
      </c>
      <c r="V71" s="181">
        <f>+T71+U71</f>
        <v>270558</v>
      </c>
      <c r="W71" s="40">
        <f t="shared" si="87"/>
        <v>63.61261451939648</v>
      </c>
    </row>
    <row r="72" spans="2:25" ht="16.5" thickTop="1" thickBot="1" x14ac:dyDescent="0.25">
      <c r="B72" s="136" t="s">
        <v>19</v>
      </c>
      <c r="C72" s="137">
        <f>+C69+C70+C71</f>
        <v>2049</v>
      </c>
      <c r="D72" s="142">
        <f t="shared" ref="D72:H72" si="95">+D69+D70+D71</f>
        <v>2049</v>
      </c>
      <c r="E72" s="174">
        <f t="shared" si="95"/>
        <v>4098</v>
      </c>
      <c r="F72" s="130">
        <f t="shared" si="95"/>
        <v>3152</v>
      </c>
      <c r="G72" s="138">
        <f t="shared" si="95"/>
        <v>3153</v>
      </c>
      <c r="H72" s="171">
        <f t="shared" si="95"/>
        <v>6305</v>
      </c>
      <c r="I72" s="133">
        <f t="shared" si="82"/>
        <v>53.855539287457297</v>
      </c>
      <c r="J72" s="9"/>
      <c r="K72" s="10"/>
      <c r="L72" s="47" t="s">
        <v>19</v>
      </c>
      <c r="M72" s="48">
        <f>+M69+M70+M71</f>
        <v>278524</v>
      </c>
      <c r="N72" s="49">
        <f t="shared" ref="N72:V72" si="96">+N69+N70+N71</f>
        <v>277151</v>
      </c>
      <c r="O72" s="183">
        <f t="shared" si="96"/>
        <v>555675</v>
      </c>
      <c r="P72" s="49">
        <f t="shared" si="96"/>
        <v>0</v>
      </c>
      <c r="Q72" s="183">
        <f t="shared" si="96"/>
        <v>555675</v>
      </c>
      <c r="R72" s="48">
        <f t="shared" si="96"/>
        <v>436364</v>
      </c>
      <c r="S72" s="49">
        <f t="shared" si="96"/>
        <v>434594</v>
      </c>
      <c r="T72" s="183">
        <f t="shared" si="96"/>
        <v>870958</v>
      </c>
      <c r="U72" s="49">
        <f t="shared" si="96"/>
        <v>0</v>
      </c>
      <c r="V72" s="183">
        <f t="shared" si="96"/>
        <v>870958</v>
      </c>
      <c r="W72" s="50">
        <f t="shared" si="87"/>
        <v>56.738741170648325</v>
      </c>
    </row>
    <row r="73" spans="2:25" ht="13.5" thickTop="1" x14ac:dyDescent="0.2">
      <c r="B73" s="108" t="s">
        <v>21</v>
      </c>
      <c r="C73" s="122">
        <f t="shared" ref="C73:H75" si="97">+C21+C47</f>
        <v>609</v>
      </c>
      <c r="D73" s="124">
        <f t="shared" si="97"/>
        <v>609</v>
      </c>
      <c r="E73" s="175">
        <f t="shared" si="97"/>
        <v>1218</v>
      </c>
      <c r="F73" s="122">
        <f t="shared" si="97"/>
        <v>989</v>
      </c>
      <c r="G73" s="124">
        <f t="shared" si="97"/>
        <v>988</v>
      </c>
      <c r="H73" s="172">
        <f t="shared" si="97"/>
        <v>1977</v>
      </c>
      <c r="I73" s="125">
        <f t="shared" si="82"/>
        <v>62.315270935960584</v>
      </c>
      <c r="J73" s="3"/>
      <c r="K73" s="3"/>
      <c r="L73" s="13" t="s">
        <v>21</v>
      </c>
      <c r="M73" s="36">
        <f t="shared" ref="M73:N75" si="98">+M21+M47</f>
        <v>88612</v>
      </c>
      <c r="N73" s="37">
        <f t="shared" si="98"/>
        <v>90252</v>
      </c>
      <c r="O73" s="181">
        <f t="shared" ref="O73:O75" si="99">SUM(M73:N73)</f>
        <v>178864</v>
      </c>
      <c r="P73" s="38">
        <f t="shared" ref="P73:S75" si="100">+P21+P47</f>
        <v>0</v>
      </c>
      <c r="Q73" s="181">
        <f t="shared" si="100"/>
        <v>178864</v>
      </c>
      <c r="R73" s="39">
        <f t="shared" si="100"/>
        <v>154231</v>
      </c>
      <c r="S73" s="37">
        <f t="shared" si="100"/>
        <v>152207</v>
      </c>
      <c r="T73" s="181">
        <f t="shared" ref="T73:T75" si="101">SUM(R73:S73)</f>
        <v>306438</v>
      </c>
      <c r="U73" s="143">
        <f>U21+U47</f>
        <v>0</v>
      </c>
      <c r="V73" s="181">
        <f>+T73+U73</f>
        <v>306438</v>
      </c>
      <c r="W73" s="40">
        <f t="shared" si="87"/>
        <v>71.324581805170411</v>
      </c>
    </row>
    <row r="74" spans="2:25" x14ac:dyDescent="0.2">
      <c r="B74" s="108" t="s">
        <v>22</v>
      </c>
      <c r="C74" s="122">
        <f t="shared" si="97"/>
        <v>688</v>
      </c>
      <c r="D74" s="124">
        <f t="shared" si="97"/>
        <v>688</v>
      </c>
      <c r="E74" s="163">
        <f t="shared" si="97"/>
        <v>1376</v>
      </c>
      <c r="F74" s="122">
        <f t="shared" si="97"/>
        <v>1065</v>
      </c>
      <c r="G74" s="124">
        <f t="shared" si="97"/>
        <v>1065</v>
      </c>
      <c r="H74" s="163">
        <f t="shared" si="97"/>
        <v>2130</v>
      </c>
      <c r="I74" s="125">
        <f t="shared" si="82"/>
        <v>54.796511627906973</v>
      </c>
      <c r="J74" s="3"/>
      <c r="K74" s="3"/>
      <c r="L74" s="13" t="s">
        <v>22</v>
      </c>
      <c r="M74" s="36">
        <f t="shared" si="98"/>
        <v>96384</v>
      </c>
      <c r="N74" s="37">
        <f t="shared" si="98"/>
        <v>102015</v>
      </c>
      <c r="O74" s="181">
        <f t="shared" si="99"/>
        <v>198399</v>
      </c>
      <c r="P74" s="38">
        <f t="shared" si="100"/>
        <v>0</v>
      </c>
      <c r="Q74" s="181">
        <f t="shared" si="100"/>
        <v>198399</v>
      </c>
      <c r="R74" s="39">
        <f t="shared" si="100"/>
        <v>159939</v>
      </c>
      <c r="S74" s="37">
        <f t="shared" si="100"/>
        <v>164892</v>
      </c>
      <c r="T74" s="181">
        <f t="shared" si="101"/>
        <v>324831</v>
      </c>
      <c r="U74" s="143">
        <f>U22+U48</f>
        <v>1</v>
      </c>
      <c r="V74" s="181">
        <f>+T74+U74</f>
        <v>324832</v>
      </c>
      <c r="W74" s="40">
        <f t="shared" si="87"/>
        <v>63.726631686651643</v>
      </c>
    </row>
    <row r="75" spans="2:25" ht="13.5" thickBot="1" x14ac:dyDescent="0.25">
      <c r="B75" s="108" t="s">
        <v>23</v>
      </c>
      <c r="C75" s="122">
        <f t="shared" si="97"/>
        <v>629</v>
      </c>
      <c r="D75" s="139">
        <f t="shared" si="97"/>
        <v>629</v>
      </c>
      <c r="E75" s="167">
        <f t="shared" si="97"/>
        <v>1258</v>
      </c>
      <c r="F75" s="122">
        <f t="shared" si="97"/>
        <v>982</v>
      </c>
      <c r="G75" s="139">
        <f t="shared" si="97"/>
        <v>984</v>
      </c>
      <c r="H75" s="167">
        <f t="shared" si="97"/>
        <v>1966</v>
      </c>
      <c r="I75" s="140">
        <f t="shared" si="82"/>
        <v>56.279809220985697</v>
      </c>
      <c r="J75" s="3"/>
      <c r="K75" s="3"/>
      <c r="L75" s="13" t="s">
        <v>23</v>
      </c>
      <c r="M75" s="36">
        <f t="shared" si="98"/>
        <v>91936</v>
      </c>
      <c r="N75" s="37">
        <f t="shared" si="98"/>
        <v>93405</v>
      </c>
      <c r="O75" s="181">
        <f t="shared" si="99"/>
        <v>185341</v>
      </c>
      <c r="P75" s="38">
        <f t="shared" si="100"/>
        <v>0</v>
      </c>
      <c r="Q75" s="181">
        <f t="shared" si="100"/>
        <v>185341</v>
      </c>
      <c r="R75" s="39">
        <f t="shared" si="100"/>
        <v>146409</v>
      </c>
      <c r="S75" s="37">
        <f t="shared" si="100"/>
        <v>145757</v>
      </c>
      <c r="T75" s="181">
        <f t="shared" si="101"/>
        <v>292166</v>
      </c>
      <c r="U75" s="38">
        <f>U23+U49</f>
        <v>0</v>
      </c>
      <c r="V75" s="184">
        <f>+T75+U75</f>
        <v>292166</v>
      </c>
      <c r="W75" s="40">
        <f t="shared" si="87"/>
        <v>57.637004224645395</v>
      </c>
    </row>
    <row r="76" spans="2:25" ht="14.25" thickTop="1" thickBot="1" x14ac:dyDescent="0.25">
      <c r="B76" s="129" t="s">
        <v>24</v>
      </c>
      <c r="C76" s="130">
        <f>+C73+C74+C75</f>
        <v>1926</v>
      </c>
      <c r="D76" s="132">
        <f t="shared" ref="D76:H76" si="102">+D73+D74+D75</f>
        <v>1926</v>
      </c>
      <c r="E76" s="173">
        <f t="shared" si="102"/>
        <v>3852</v>
      </c>
      <c r="F76" s="130">
        <f t="shared" si="102"/>
        <v>3036</v>
      </c>
      <c r="G76" s="132">
        <f t="shared" si="102"/>
        <v>3037</v>
      </c>
      <c r="H76" s="173">
        <f t="shared" si="102"/>
        <v>6073</v>
      </c>
      <c r="I76" s="133">
        <f t="shared" si="82"/>
        <v>57.658359293873303</v>
      </c>
      <c r="J76" s="3"/>
      <c r="K76" s="3"/>
      <c r="L76" s="41" t="s">
        <v>24</v>
      </c>
      <c r="M76" s="42">
        <f>+M73+M74+M75</f>
        <v>276932</v>
      </c>
      <c r="N76" s="43">
        <f t="shared" ref="N76:V76" si="103">+N73+N74+N75</f>
        <v>285672</v>
      </c>
      <c r="O76" s="182">
        <f t="shared" si="103"/>
        <v>562604</v>
      </c>
      <c r="P76" s="44">
        <f t="shared" si="103"/>
        <v>0</v>
      </c>
      <c r="Q76" s="182">
        <f t="shared" si="103"/>
        <v>562604</v>
      </c>
      <c r="R76" s="45">
        <f t="shared" si="103"/>
        <v>460579</v>
      </c>
      <c r="S76" s="43">
        <f t="shared" si="103"/>
        <v>462856</v>
      </c>
      <c r="T76" s="182">
        <f t="shared" si="103"/>
        <v>923435</v>
      </c>
      <c r="U76" s="44">
        <f t="shared" si="103"/>
        <v>1</v>
      </c>
      <c r="V76" s="185">
        <f t="shared" si="103"/>
        <v>923436</v>
      </c>
      <c r="W76" s="46">
        <f t="shared" si="87"/>
        <v>64.136053067521743</v>
      </c>
    </row>
    <row r="77" spans="2:25" ht="14.25" thickTop="1" thickBot="1" x14ac:dyDescent="0.25">
      <c r="B77" s="129" t="s">
        <v>62</v>
      </c>
      <c r="C77" s="130">
        <f t="shared" ref="C77:H77" si="104">+C68+C72+C76</f>
        <v>6371</v>
      </c>
      <c r="D77" s="132">
        <f t="shared" si="104"/>
        <v>6371</v>
      </c>
      <c r="E77" s="164">
        <f t="shared" si="104"/>
        <v>12742</v>
      </c>
      <c r="F77" s="130">
        <f t="shared" si="104"/>
        <v>9531</v>
      </c>
      <c r="G77" s="132">
        <f t="shared" si="104"/>
        <v>9534</v>
      </c>
      <c r="H77" s="170">
        <f t="shared" si="104"/>
        <v>19065</v>
      </c>
      <c r="I77" s="134">
        <f>IF(E77=0,0,((H77/E77)-1)*100)</f>
        <v>49.623293046617476</v>
      </c>
      <c r="J77" s="7"/>
      <c r="K77" s="3"/>
      <c r="L77" s="41" t="s">
        <v>62</v>
      </c>
      <c r="M77" s="45">
        <f t="shared" ref="M77:V77" si="105">+M68+M72+M76</f>
        <v>898834</v>
      </c>
      <c r="N77" s="43">
        <f t="shared" si="105"/>
        <v>924585</v>
      </c>
      <c r="O77" s="182">
        <f t="shared" si="105"/>
        <v>1823419</v>
      </c>
      <c r="P77" s="44">
        <f t="shared" si="105"/>
        <v>0</v>
      </c>
      <c r="Q77" s="185">
        <f t="shared" si="105"/>
        <v>1823419</v>
      </c>
      <c r="R77" s="45">
        <f t="shared" si="105"/>
        <v>1355363</v>
      </c>
      <c r="S77" s="43">
        <f t="shared" si="105"/>
        <v>1370840</v>
      </c>
      <c r="T77" s="182">
        <f t="shared" si="105"/>
        <v>2726203</v>
      </c>
      <c r="U77" s="44">
        <f t="shared" si="105"/>
        <v>1</v>
      </c>
      <c r="V77" s="185">
        <f t="shared" si="105"/>
        <v>2726204</v>
      </c>
      <c r="W77" s="46">
        <f>IF(Q77=0,0,((V77/Q77)-1)*100)</f>
        <v>49.510562300820602</v>
      </c>
      <c r="X77" s="305"/>
      <c r="Y77" s="305"/>
    </row>
    <row r="78" spans="2:25" ht="14.25" thickTop="1" thickBot="1" x14ac:dyDescent="0.25">
      <c r="B78" s="129" t="s">
        <v>7</v>
      </c>
      <c r="C78" s="130">
        <f>+C77+C64</f>
        <v>8429</v>
      </c>
      <c r="D78" s="132">
        <f t="shared" ref="D78:H78" si="106">+D77+D64</f>
        <v>8457</v>
      </c>
      <c r="E78" s="164">
        <f t="shared" si="106"/>
        <v>16886</v>
      </c>
      <c r="F78" s="130">
        <f t="shared" si="106"/>
        <v>12216</v>
      </c>
      <c r="G78" s="132">
        <f t="shared" si="106"/>
        <v>12217</v>
      </c>
      <c r="H78" s="170">
        <f t="shared" si="106"/>
        <v>24433</v>
      </c>
      <c r="I78" s="134">
        <f>IF(E78=0,0,((H78/E78)-1)*100)</f>
        <v>44.693829207627608</v>
      </c>
      <c r="J78" s="7"/>
      <c r="K78" s="7"/>
      <c r="L78" s="41" t="s">
        <v>7</v>
      </c>
      <c r="M78" s="45">
        <f>+M77+M64</f>
        <v>1203898</v>
      </c>
      <c r="N78" s="43">
        <f t="shared" ref="N78:V78" si="107">+N77+N64</f>
        <v>1228260</v>
      </c>
      <c r="O78" s="182">
        <f t="shared" si="107"/>
        <v>2432158</v>
      </c>
      <c r="P78" s="44">
        <f t="shared" si="107"/>
        <v>0</v>
      </c>
      <c r="Q78" s="185">
        <f t="shared" si="107"/>
        <v>2432158</v>
      </c>
      <c r="R78" s="45">
        <f t="shared" si="107"/>
        <v>1763385</v>
      </c>
      <c r="S78" s="43">
        <f t="shared" si="107"/>
        <v>1770876</v>
      </c>
      <c r="T78" s="182">
        <f t="shared" si="107"/>
        <v>3534261</v>
      </c>
      <c r="U78" s="44">
        <f t="shared" si="107"/>
        <v>1</v>
      </c>
      <c r="V78" s="185">
        <f t="shared" si="107"/>
        <v>3534262</v>
      </c>
      <c r="W78" s="46">
        <f>IF(Q78=0,0,((V78/Q78)-1)*100)</f>
        <v>45.313832407269587</v>
      </c>
      <c r="X78" s="305"/>
      <c r="Y78" s="305"/>
    </row>
    <row r="79" spans="2:25" ht="14.25" thickTop="1" thickBot="1" x14ac:dyDescent="0.25">
      <c r="B79" s="141" t="s">
        <v>60</v>
      </c>
      <c r="C79" s="104"/>
      <c r="D79" s="104"/>
      <c r="E79" s="104"/>
      <c r="F79" s="104"/>
      <c r="G79" s="104"/>
      <c r="H79" s="104"/>
      <c r="I79" s="105"/>
      <c r="J79" s="3"/>
      <c r="K79" s="3"/>
      <c r="L79" s="53" t="s">
        <v>60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2"/>
    </row>
    <row r="80" spans="2:25" ht="13.5" thickTop="1" x14ac:dyDescent="0.2">
      <c r="L80" s="635" t="s">
        <v>33</v>
      </c>
      <c r="M80" s="636"/>
      <c r="N80" s="636"/>
      <c r="O80" s="636"/>
      <c r="P80" s="636"/>
      <c r="Q80" s="636"/>
      <c r="R80" s="636"/>
      <c r="S80" s="636"/>
      <c r="T80" s="636"/>
      <c r="U80" s="636"/>
      <c r="V80" s="636"/>
      <c r="W80" s="637"/>
    </row>
    <row r="81" spans="12:26" ht="13.5" thickBot="1" x14ac:dyDescent="0.25">
      <c r="L81" s="630" t="s">
        <v>43</v>
      </c>
      <c r="M81" s="631"/>
      <c r="N81" s="631"/>
      <c r="O81" s="631"/>
      <c r="P81" s="631"/>
      <c r="Q81" s="631"/>
      <c r="R81" s="631"/>
      <c r="S81" s="631"/>
      <c r="T81" s="631"/>
      <c r="U81" s="631"/>
      <c r="V81" s="631"/>
      <c r="W81" s="632"/>
    </row>
    <row r="82" spans="12:26" ht="14.25" thickTop="1" thickBot="1" x14ac:dyDescent="0.25">
      <c r="L82" s="54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 t="s">
        <v>34</v>
      </c>
    </row>
    <row r="83" spans="12:26" ht="14.25" thickTop="1" thickBot="1" x14ac:dyDescent="0.25">
      <c r="L83" s="57"/>
      <c r="M83" s="204" t="s">
        <v>58</v>
      </c>
      <c r="N83" s="205"/>
      <c r="O83" s="206"/>
      <c r="P83" s="204"/>
      <c r="Q83" s="204"/>
      <c r="R83" s="204" t="s">
        <v>59</v>
      </c>
      <c r="S83" s="205"/>
      <c r="T83" s="206"/>
      <c r="U83" s="204"/>
      <c r="V83" s="204"/>
      <c r="W83" s="340" t="s">
        <v>2</v>
      </c>
    </row>
    <row r="84" spans="12:26" ht="13.5" thickTop="1" x14ac:dyDescent="0.2">
      <c r="L84" s="59" t="s">
        <v>3</v>
      </c>
      <c r="M84" s="60"/>
      <c r="N84" s="54"/>
      <c r="O84" s="61"/>
      <c r="P84" s="62"/>
      <c r="Q84" s="61"/>
      <c r="R84" s="60"/>
      <c r="S84" s="54"/>
      <c r="T84" s="61"/>
      <c r="U84" s="62"/>
      <c r="V84" s="61"/>
      <c r="W84" s="341" t="s">
        <v>4</v>
      </c>
    </row>
    <row r="85" spans="12:26" ht="13.5" thickBot="1" x14ac:dyDescent="0.25">
      <c r="L85" s="64"/>
      <c r="M85" s="65" t="s">
        <v>35</v>
      </c>
      <c r="N85" s="66" t="s">
        <v>36</v>
      </c>
      <c r="O85" s="67" t="s">
        <v>37</v>
      </c>
      <c r="P85" s="68" t="s">
        <v>32</v>
      </c>
      <c r="Q85" s="67" t="s">
        <v>7</v>
      </c>
      <c r="R85" s="65" t="s">
        <v>35</v>
      </c>
      <c r="S85" s="66" t="s">
        <v>36</v>
      </c>
      <c r="T85" s="67" t="s">
        <v>37</v>
      </c>
      <c r="U85" s="68" t="s">
        <v>32</v>
      </c>
      <c r="V85" s="67" t="s">
        <v>7</v>
      </c>
      <c r="W85" s="339"/>
    </row>
    <row r="86" spans="12:26" ht="5.25" customHeight="1" thickTop="1" x14ac:dyDescent="0.2">
      <c r="L86" s="59"/>
      <c r="M86" s="70"/>
      <c r="N86" s="71"/>
      <c r="O86" s="72"/>
      <c r="P86" s="73"/>
      <c r="Q86" s="72"/>
      <c r="R86" s="70"/>
      <c r="S86" s="71"/>
      <c r="T86" s="72"/>
      <c r="U86" s="73"/>
      <c r="V86" s="72"/>
      <c r="W86" s="74"/>
    </row>
    <row r="87" spans="12:26" x14ac:dyDescent="0.2">
      <c r="L87" s="59" t="s">
        <v>10</v>
      </c>
      <c r="M87" s="75">
        <v>4</v>
      </c>
      <c r="N87" s="76">
        <v>0</v>
      </c>
      <c r="O87" s="195">
        <f>M87+N87</f>
        <v>4</v>
      </c>
      <c r="P87" s="77">
        <v>0</v>
      </c>
      <c r="Q87" s="195">
        <f t="shared" ref="Q87:Q89" si="108">O87+P87</f>
        <v>4</v>
      </c>
      <c r="R87" s="75">
        <v>3</v>
      </c>
      <c r="S87" s="76">
        <v>0</v>
      </c>
      <c r="T87" s="195">
        <f>R87+S87</f>
        <v>3</v>
      </c>
      <c r="U87" s="77">
        <v>0</v>
      </c>
      <c r="V87" s="195">
        <f>T87+U87</f>
        <v>3</v>
      </c>
      <c r="W87" s="78">
        <f>IF(Q87=0,0,((V87/Q87)-1)*100)</f>
        <v>-25</v>
      </c>
      <c r="X87" s="306"/>
    </row>
    <row r="88" spans="12:26" x14ac:dyDescent="0.2">
      <c r="L88" s="59" t="s">
        <v>11</v>
      </c>
      <c r="M88" s="75">
        <v>4</v>
      </c>
      <c r="N88" s="76">
        <v>0</v>
      </c>
      <c r="O88" s="195">
        <f>M88+N88</f>
        <v>4</v>
      </c>
      <c r="P88" s="77">
        <v>0</v>
      </c>
      <c r="Q88" s="195">
        <f t="shared" si="108"/>
        <v>4</v>
      </c>
      <c r="R88" s="75">
        <v>7</v>
      </c>
      <c r="S88" s="76">
        <v>0</v>
      </c>
      <c r="T88" s="195">
        <f>R88+S88</f>
        <v>7</v>
      </c>
      <c r="U88" s="77">
        <v>0</v>
      </c>
      <c r="V88" s="195">
        <f>T88+U88</f>
        <v>7</v>
      </c>
      <c r="W88" s="78">
        <f>IF(Q88=0,0,((V88/Q88)-1)*100)</f>
        <v>75</v>
      </c>
      <c r="X88" s="306"/>
    </row>
    <row r="89" spans="12:26" ht="13.5" thickBot="1" x14ac:dyDescent="0.25">
      <c r="L89" s="64" t="s">
        <v>12</v>
      </c>
      <c r="M89" s="75">
        <v>3</v>
      </c>
      <c r="N89" s="76">
        <v>0</v>
      </c>
      <c r="O89" s="195">
        <f>M89+N89</f>
        <v>3</v>
      </c>
      <c r="P89" s="77">
        <v>0</v>
      </c>
      <c r="Q89" s="195">
        <f t="shared" si="108"/>
        <v>3</v>
      </c>
      <c r="R89" s="75">
        <v>5</v>
      </c>
      <c r="S89" s="76">
        <v>0</v>
      </c>
      <c r="T89" s="195">
        <f>R89+S89</f>
        <v>5</v>
      </c>
      <c r="U89" s="77">
        <v>0</v>
      </c>
      <c r="V89" s="195">
        <f>T89+U89</f>
        <v>5</v>
      </c>
      <c r="W89" s="78">
        <f>IF(Q89=0,0,((V89/Q89)-1)*100)</f>
        <v>66.666666666666671</v>
      </c>
    </row>
    <row r="90" spans="12:26" ht="14.25" thickTop="1" thickBot="1" x14ac:dyDescent="0.25">
      <c r="L90" s="79" t="s">
        <v>57</v>
      </c>
      <c r="M90" s="80">
        <f>+M87+M88+M89</f>
        <v>11</v>
      </c>
      <c r="N90" s="81">
        <f t="shared" ref="N90:V90" si="109">+N87+N88+N89</f>
        <v>0</v>
      </c>
      <c r="O90" s="196">
        <f t="shared" si="109"/>
        <v>11</v>
      </c>
      <c r="P90" s="80">
        <f t="shared" si="109"/>
        <v>0</v>
      </c>
      <c r="Q90" s="196">
        <f t="shared" si="109"/>
        <v>11</v>
      </c>
      <c r="R90" s="80">
        <f t="shared" si="109"/>
        <v>15</v>
      </c>
      <c r="S90" s="81">
        <f t="shared" si="109"/>
        <v>0</v>
      </c>
      <c r="T90" s="196">
        <f t="shared" si="109"/>
        <v>15</v>
      </c>
      <c r="U90" s="80">
        <f t="shared" si="109"/>
        <v>0</v>
      </c>
      <c r="V90" s="196">
        <f t="shared" si="109"/>
        <v>15</v>
      </c>
      <c r="W90" s="82">
        <f t="shared" ref="W90:W102" si="110">IF(Q90=0,0,((V90/Q90)-1)*100)</f>
        <v>36.363636363636353</v>
      </c>
      <c r="X90" s="315"/>
    </row>
    <row r="91" spans="12:26" ht="13.5" thickTop="1" x14ac:dyDescent="0.2">
      <c r="L91" s="59" t="s">
        <v>13</v>
      </c>
      <c r="M91" s="75">
        <v>8</v>
      </c>
      <c r="N91" s="76">
        <v>0</v>
      </c>
      <c r="O91" s="195">
        <f>M91+N91</f>
        <v>8</v>
      </c>
      <c r="P91" s="77">
        <v>0</v>
      </c>
      <c r="Q91" s="195">
        <f t="shared" ref="Q91:Q92" si="111">O91+P91</f>
        <v>8</v>
      </c>
      <c r="R91" s="75">
        <v>4</v>
      </c>
      <c r="S91" s="76">
        <v>0</v>
      </c>
      <c r="T91" s="195">
        <f>R91+S91</f>
        <v>4</v>
      </c>
      <c r="U91" s="77">
        <v>0</v>
      </c>
      <c r="V91" s="195">
        <f>T91+U91</f>
        <v>4</v>
      </c>
      <c r="W91" s="78">
        <f t="shared" si="110"/>
        <v>-50</v>
      </c>
      <c r="X91" s="315"/>
    </row>
    <row r="92" spans="12:26" x14ac:dyDescent="0.2">
      <c r="L92" s="59" t="s">
        <v>14</v>
      </c>
      <c r="M92" s="75">
        <v>5</v>
      </c>
      <c r="N92" s="76">
        <v>0</v>
      </c>
      <c r="O92" s="195">
        <f>M92+N92</f>
        <v>5</v>
      </c>
      <c r="P92" s="77">
        <v>0</v>
      </c>
      <c r="Q92" s="195">
        <f t="shared" si="111"/>
        <v>5</v>
      </c>
      <c r="R92" s="75">
        <v>3</v>
      </c>
      <c r="S92" s="76">
        <v>1</v>
      </c>
      <c r="T92" s="195">
        <f>R92+S92</f>
        <v>4</v>
      </c>
      <c r="U92" s="77">
        <v>0</v>
      </c>
      <c r="V92" s="195">
        <f>T92+U92</f>
        <v>4</v>
      </c>
      <c r="W92" s="78">
        <f t="shared" si="110"/>
        <v>-19.999999999999996</v>
      </c>
    </row>
    <row r="93" spans="12:26" ht="13.5" thickBot="1" x14ac:dyDescent="0.25">
      <c r="L93" s="59" t="s">
        <v>15</v>
      </c>
      <c r="M93" s="75">
        <v>7</v>
      </c>
      <c r="N93" s="76">
        <v>0</v>
      </c>
      <c r="O93" s="195">
        <f>M93+N93</f>
        <v>7</v>
      </c>
      <c r="P93" s="77">
        <v>0</v>
      </c>
      <c r="Q93" s="195">
        <f>O93+P93</f>
        <v>7</v>
      </c>
      <c r="R93" s="75">
        <v>4</v>
      </c>
      <c r="S93" s="76">
        <v>0</v>
      </c>
      <c r="T93" s="195">
        <f>R93+S93</f>
        <v>4</v>
      </c>
      <c r="U93" s="77">
        <v>0</v>
      </c>
      <c r="V93" s="195">
        <f>T93+U93</f>
        <v>4</v>
      </c>
      <c r="W93" s="78">
        <f>IF(Q93=0,0,((V93/Q93)-1)*100)</f>
        <v>-42.857142857142861</v>
      </c>
    </row>
    <row r="94" spans="12:26" ht="14.25" thickTop="1" thickBot="1" x14ac:dyDescent="0.25">
      <c r="L94" s="79" t="s">
        <v>61</v>
      </c>
      <c r="M94" s="80">
        <f>+M91+M92+M93</f>
        <v>20</v>
      </c>
      <c r="N94" s="81">
        <f t="shared" ref="N94:V94" si="112">+N91+N92+N93</f>
        <v>0</v>
      </c>
      <c r="O94" s="196">
        <f t="shared" si="112"/>
        <v>20</v>
      </c>
      <c r="P94" s="80">
        <f t="shared" si="112"/>
        <v>0</v>
      </c>
      <c r="Q94" s="196">
        <f t="shared" si="112"/>
        <v>20</v>
      </c>
      <c r="R94" s="80">
        <f t="shared" si="112"/>
        <v>11</v>
      </c>
      <c r="S94" s="81">
        <f t="shared" si="112"/>
        <v>1</v>
      </c>
      <c r="T94" s="196">
        <f t="shared" si="112"/>
        <v>12</v>
      </c>
      <c r="U94" s="80">
        <f t="shared" si="112"/>
        <v>0</v>
      </c>
      <c r="V94" s="196">
        <f t="shared" si="112"/>
        <v>12</v>
      </c>
      <c r="W94" s="82">
        <f>IF(Q94=0,0,((V94/Q94)-1)*100)</f>
        <v>-40</v>
      </c>
      <c r="X94" s="315"/>
      <c r="Y94" s="305"/>
      <c r="Z94" s="305">
        <f>SUM(X94:Y94)</f>
        <v>0</v>
      </c>
    </row>
    <row r="95" spans="12:26" ht="13.5" thickTop="1" x14ac:dyDescent="0.2">
      <c r="L95" s="59" t="s">
        <v>16</v>
      </c>
      <c r="M95" s="75">
        <v>1</v>
      </c>
      <c r="N95" s="76">
        <v>0</v>
      </c>
      <c r="O95" s="195">
        <f>SUM(M95:N95)</f>
        <v>1</v>
      </c>
      <c r="P95" s="77">
        <v>0</v>
      </c>
      <c r="Q95" s="195">
        <f t="shared" ref="Q95:Q97" si="113">O95+P95</f>
        <v>1</v>
      </c>
      <c r="R95" s="75">
        <v>4</v>
      </c>
      <c r="S95" s="76">
        <v>0</v>
      </c>
      <c r="T95" s="195">
        <f>SUM(R95:S95)</f>
        <v>4</v>
      </c>
      <c r="U95" s="77">
        <v>0</v>
      </c>
      <c r="V95" s="195">
        <f>T95+U95</f>
        <v>4</v>
      </c>
      <c r="W95" s="78">
        <f t="shared" si="110"/>
        <v>300</v>
      </c>
    </row>
    <row r="96" spans="12:26" x14ac:dyDescent="0.2">
      <c r="L96" s="59" t="s">
        <v>17</v>
      </c>
      <c r="M96" s="75">
        <v>2</v>
      </c>
      <c r="N96" s="76">
        <v>0</v>
      </c>
      <c r="O96" s="195">
        <f>SUM(M96:N96)</f>
        <v>2</v>
      </c>
      <c r="P96" s="77">
        <v>0</v>
      </c>
      <c r="Q96" s="195">
        <f>O96+P96</f>
        <v>2</v>
      </c>
      <c r="R96" s="75">
        <v>1</v>
      </c>
      <c r="S96" s="76">
        <v>0</v>
      </c>
      <c r="T96" s="195">
        <f>SUM(R96:S96)</f>
        <v>1</v>
      </c>
      <c r="U96" s="77">
        <v>0</v>
      </c>
      <c r="V96" s="195">
        <f>T96+U96</f>
        <v>1</v>
      </c>
      <c r="W96" s="78">
        <f>IF(Q96=0,0,((V96/Q96)-1)*100)</f>
        <v>-50</v>
      </c>
    </row>
    <row r="97" spans="12:26" ht="13.5" thickBot="1" x14ac:dyDescent="0.25">
      <c r="L97" s="59" t="s">
        <v>18</v>
      </c>
      <c r="M97" s="75">
        <v>4</v>
      </c>
      <c r="N97" s="76">
        <v>0</v>
      </c>
      <c r="O97" s="197">
        <f>SUM(M97:N97)</f>
        <v>4</v>
      </c>
      <c r="P97" s="83">
        <v>0</v>
      </c>
      <c r="Q97" s="197">
        <f t="shared" si="113"/>
        <v>4</v>
      </c>
      <c r="R97" s="75">
        <v>1</v>
      </c>
      <c r="S97" s="76">
        <v>0</v>
      </c>
      <c r="T97" s="197">
        <f>SUM(R97:S97)</f>
        <v>1</v>
      </c>
      <c r="U97" s="83">
        <v>0</v>
      </c>
      <c r="V97" s="197">
        <f>T97+U97</f>
        <v>1</v>
      </c>
      <c r="W97" s="78">
        <f t="shared" si="110"/>
        <v>-75</v>
      </c>
    </row>
    <row r="98" spans="12:26" ht="14.25" thickTop="1" thickBot="1" x14ac:dyDescent="0.25">
      <c r="L98" s="84" t="s">
        <v>39</v>
      </c>
      <c r="M98" s="85">
        <f>+M95+M96+M97</f>
        <v>7</v>
      </c>
      <c r="N98" s="85">
        <f t="shared" ref="N98:V98" si="114">+N95+N96+N97</f>
        <v>0</v>
      </c>
      <c r="O98" s="198">
        <f t="shared" si="114"/>
        <v>7</v>
      </c>
      <c r="P98" s="86">
        <f t="shared" si="114"/>
        <v>0</v>
      </c>
      <c r="Q98" s="198">
        <f t="shared" si="114"/>
        <v>7</v>
      </c>
      <c r="R98" s="85">
        <f t="shared" si="114"/>
        <v>6</v>
      </c>
      <c r="S98" s="85">
        <f t="shared" si="114"/>
        <v>0</v>
      </c>
      <c r="T98" s="198">
        <f t="shared" si="114"/>
        <v>6</v>
      </c>
      <c r="U98" s="86">
        <f t="shared" si="114"/>
        <v>0</v>
      </c>
      <c r="V98" s="198">
        <f t="shared" si="114"/>
        <v>6</v>
      </c>
      <c r="W98" s="87">
        <f t="shared" si="110"/>
        <v>-14.28571428571429</v>
      </c>
    </row>
    <row r="99" spans="12:26" ht="13.5" thickTop="1" x14ac:dyDescent="0.2">
      <c r="L99" s="59" t="s">
        <v>21</v>
      </c>
      <c r="M99" s="75">
        <v>2</v>
      </c>
      <c r="N99" s="76">
        <v>0</v>
      </c>
      <c r="O99" s="197">
        <f>SUM(M99:N99)</f>
        <v>2</v>
      </c>
      <c r="P99" s="88">
        <v>0</v>
      </c>
      <c r="Q99" s="197">
        <f t="shared" ref="Q99:Q101" si="115">O99+P99</f>
        <v>2</v>
      </c>
      <c r="R99" s="75">
        <v>1</v>
      </c>
      <c r="S99" s="76">
        <v>0</v>
      </c>
      <c r="T99" s="197">
        <f>SUM(R99:S99)</f>
        <v>1</v>
      </c>
      <c r="U99" s="88">
        <v>0</v>
      </c>
      <c r="V99" s="197">
        <f>T99+U99</f>
        <v>1</v>
      </c>
      <c r="W99" s="78">
        <f t="shared" si="110"/>
        <v>-50</v>
      </c>
    </row>
    <row r="100" spans="12:26" x14ac:dyDescent="0.2">
      <c r="L100" s="59" t="s">
        <v>22</v>
      </c>
      <c r="M100" s="75">
        <v>6</v>
      </c>
      <c r="N100" s="76">
        <v>0</v>
      </c>
      <c r="O100" s="197">
        <f>SUM(M100:N100)</f>
        <v>6</v>
      </c>
      <c r="P100" s="77">
        <v>0</v>
      </c>
      <c r="Q100" s="197">
        <f t="shared" si="115"/>
        <v>6</v>
      </c>
      <c r="R100" s="75">
        <v>5</v>
      </c>
      <c r="S100" s="76">
        <v>0</v>
      </c>
      <c r="T100" s="197">
        <f>SUM(R100:S100)</f>
        <v>5</v>
      </c>
      <c r="U100" s="77">
        <v>0</v>
      </c>
      <c r="V100" s="197">
        <f>T100+U100</f>
        <v>5</v>
      </c>
      <c r="W100" s="78">
        <f t="shared" si="110"/>
        <v>-16.666666666666664</v>
      </c>
    </row>
    <row r="101" spans="12:26" ht="13.5" thickBot="1" x14ac:dyDescent="0.25">
      <c r="L101" s="59" t="s">
        <v>23</v>
      </c>
      <c r="M101" s="75">
        <v>5</v>
      </c>
      <c r="N101" s="76">
        <v>0</v>
      </c>
      <c r="O101" s="197">
        <f>SUM(M101:N101)</f>
        <v>5</v>
      </c>
      <c r="P101" s="77">
        <v>0</v>
      </c>
      <c r="Q101" s="197">
        <f t="shared" si="115"/>
        <v>5</v>
      </c>
      <c r="R101" s="75">
        <v>24</v>
      </c>
      <c r="S101" s="76">
        <v>0</v>
      </c>
      <c r="T101" s="197">
        <f>SUM(R101:S101)</f>
        <v>24</v>
      </c>
      <c r="U101" s="77"/>
      <c r="V101" s="197">
        <f>T101+U101</f>
        <v>24</v>
      </c>
      <c r="W101" s="78">
        <f t="shared" si="110"/>
        <v>380</v>
      </c>
    </row>
    <row r="102" spans="12:26" ht="14.25" thickTop="1" thickBot="1" x14ac:dyDescent="0.25">
      <c r="L102" s="79" t="s">
        <v>40</v>
      </c>
      <c r="M102" s="80">
        <f>+M99+M100+M101</f>
        <v>13</v>
      </c>
      <c r="N102" s="81">
        <f t="shared" ref="N102:V102" si="116">+N99+N100+N101</f>
        <v>0</v>
      </c>
      <c r="O102" s="196">
        <f t="shared" si="116"/>
        <v>13</v>
      </c>
      <c r="P102" s="80">
        <f t="shared" si="116"/>
        <v>0</v>
      </c>
      <c r="Q102" s="196">
        <f t="shared" si="116"/>
        <v>13</v>
      </c>
      <c r="R102" s="80">
        <f t="shared" si="116"/>
        <v>30</v>
      </c>
      <c r="S102" s="81">
        <f t="shared" si="116"/>
        <v>0</v>
      </c>
      <c r="T102" s="196">
        <f t="shared" si="116"/>
        <v>30</v>
      </c>
      <c r="U102" s="80">
        <f t="shared" si="116"/>
        <v>0</v>
      </c>
      <c r="V102" s="196">
        <f t="shared" si="116"/>
        <v>30</v>
      </c>
      <c r="W102" s="82">
        <f t="shared" si="110"/>
        <v>130.76923076923075</v>
      </c>
    </row>
    <row r="103" spans="12:26" ht="14.25" thickTop="1" thickBot="1" x14ac:dyDescent="0.25">
      <c r="L103" s="79" t="s">
        <v>62</v>
      </c>
      <c r="M103" s="80">
        <f t="shared" ref="M103:V103" si="117">+M94+M98+M102</f>
        <v>40</v>
      </c>
      <c r="N103" s="81">
        <f t="shared" si="117"/>
        <v>0</v>
      </c>
      <c r="O103" s="196">
        <f t="shared" si="117"/>
        <v>40</v>
      </c>
      <c r="P103" s="80">
        <f t="shared" si="117"/>
        <v>0</v>
      </c>
      <c r="Q103" s="196">
        <f t="shared" si="117"/>
        <v>40</v>
      </c>
      <c r="R103" s="80">
        <f t="shared" si="117"/>
        <v>47</v>
      </c>
      <c r="S103" s="81">
        <f t="shared" si="117"/>
        <v>1</v>
      </c>
      <c r="T103" s="196">
        <f t="shared" si="117"/>
        <v>48</v>
      </c>
      <c r="U103" s="80">
        <f t="shared" si="117"/>
        <v>0</v>
      </c>
      <c r="V103" s="196">
        <f t="shared" si="117"/>
        <v>48</v>
      </c>
      <c r="W103" s="82">
        <f>IF(Q103=0,0,((V103/Q103)-1)*100)</f>
        <v>19.999999999999996</v>
      </c>
      <c r="X103" s="355">
        <f>+O103+O181</f>
        <v>40</v>
      </c>
      <c r="Y103" s="305">
        <f>+T103+T181</f>
        <v>48</v>
      </c>
      <c r="Z103" s="315">
        <f>IF(X103=0,0,(Y103/X103-1))</f>
        <v>0.19999999999999996</v>
      </c>
    </row>
    <row r="104" spans="12:26" ht="14.25" thickTop="1" thickBot="1" x14ac:dyDescent="0.25">
      <c r="L104" s="79" t="s">
        <v>7</v>
      </c>
      <c r="M104" s="80">
        <f t="shared" ref="M104:V104" si="118">+M90+M94+M98+M102</f>
        <v>51</v>
      </c>
      <c r="N104" s="81">
        <f t="shared" si="118"/>
        <v>0</v>
      </c>
      <c r="O104" s="196">
        <f t="shared" si="118"/>
        <v>51</v>
      </c>
      <c r="P104" s="80">
        <f t="shared" si="118"/>
        <v>0</v>
      </c>
      <c r="Q104" s="196">
        <f t="shared" si="118"/>
        <v>51</v>
      </c>
      <c r="R104" s="80">
        <f t="shared" si="118"/>
        <v>62</v>
      </c>
      <c r="S104" s="81">
        <f t="shared" si="118"/>
        <v>1</v>
      </c>
      <c r="T104" s="196">
        <f t="shared" si="118"/>
        <v>63</v>
      </c>
      <c r="U104" s="80">
        <f t="shared" si="118"/>
        <v>0</v>
      </c>
      <c r="V104" s="196">
        <f t="shared" si="118"/>
        <v>63</v>
      </c>
      <c r="W104" s="82">
        <f>IF(Q104=0,0,((V104/Q104)-1)*100)</f>
        <v>23.529411764705888</v>
      </c>
      <c r="X104" s="355">
        <f>+O104+O130</f>
        <v>1141</v>
      </c>
      <c r="Y104" s="305">
        <f>+T104+T182</f>
        <v>63</v>
      </c>
      <c r="Z104" s="315">
        <f>IF(X104=0,0,(Y104/X104-1))</f>
        <v>-0.94478527607361962</v>
      </c>
    </row>
    <row r="105" spans="12:26" ht="14.25" thickTop="1" thickBot="1" x14ac:dyDescent="0.25">
      <c r="L105" s="89" t="s">
        <v>60</v>
      </c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12:26" ht="13.5" thickTop="1" x14ac:dyDescent="0.2">
      <c r="L106" s="635" t="s">
        <v>41</v>
      </c>
      <c r="M106" s="636"/>
      <c r="N106" s="636"/>
      <c r="O106" s="636"/>
      <c r="P106" s="636"/>
      <c r="Q106" s="636"/>
      <c r="R106" s="636"/>
      <c r="S106" s="636"/>
      <c r="T106" s="636"/>
      <c r="U106" s="636"/>
      <c r="V106" s="636"/>
      <c r="W106" s="637"/>
    </row>
    <row r="107" spans="12:26" ht="13.5" thickBot="1" x14ac:dyDescent="0.25">
      <c r="L107" s="630" t="s">
        <v>44</v>
      </c>
      <c r="M107" s="631"/>
      <c r="N107" s="631"/>
      <c r="O107" s="631"/>
      <c r="P107" s="631"/>
      <c r="Q107" s="631"/>
      <c r="R107" s="631"/>
      <c r="S107" s="631"/>
      <c r="T107" s="631"/>
      <c r="U107" s="631"/>
      <c r="V107" s="631"/>
      <c r="W107" s="632"/>
    </row>
    <row r="108" spans="12:26" ht="14.25" thickTop="1" thickBot="1" x14ac:dyDescent="0.25">
      <c r="L108" s="54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6" t="s">
        <v>34</v>
      </c>
    </row>
    <row r="109" spans="12:26" ht="14.25" thickTop="1" thickBot="1" x14ac:dyDescent="0.25">
      <c r="L109" s="57"/>
      <c r="M109" s="204" t="s">
        <v>58</v>
      </c>
      <c r="N109" s="205"/>
      <c r="O109" s="206"/>
      <c r="P109" s="204"/>
      <c r="Q109" s="204"/>
      <c r="R109" s="204" t="s">
        <v>59</v>
      </c>
      <c r="S109" s="205"/>
      <c r="T109" s="206"/>
      <c r="U109" s="204"/>
      <c r="V109" s="204"/>
      <c r="W109" s="340" t="s">
        <v>2</v>
      </c>
    </row>
    <row r="110" spans="12:26" ht="13.5" thickTop="1" x14ac:dyDescent="0.2">
      <c r="L110" s="59" t="s">
        <v>3</v>
      </c>
      <c r="M110" s="60"/>
      <c r="N110" s="54"/>
      <c r="O110" s="61"/>
      <c r="P110" s="62"/>
      <c r="Q110" s="61"/>
      <c r="R110" s="60"/>
      <c r="S110" s="54"/>
      <c r="T110" s="61"/>
      <c r="U110" s="62"/>
      <c r="V110" s="61"/>
      <c r="W110" s="341" t="s">
        <v>4</v>
      </c>
    </row>
    <row r="111" spans="12:26" ht="13.5" thickBot="1" x14ac:dyDescent="0.25">
      <c r="L111" s="64"/>
      <c r="M111" s="65" t="s">
        <v>35</v>
      </c>
      <c r="N111" s="66" t="s">
        <v>36</v>
      </c>
      <c r="O111" s="67" t="s">
        <v>37</v>
      </c>
      <c r="P111" s="68" t="s">
        <v>32</v>
      </c>
      <c r="Q111" s="67" t="s">
        <v>7</v>
      </c>
      <c r="R111" s="65" t="s">
        <v>35</v>
      </c>
      <c r="S111" s="66" t="s">
        <v>36</v>
      </c>
      <c r="T111" s="67" t="s">
        <v>37</v>
      </c>
      <c r="U111" s="68" t="s">
        <v>32</v>
      </c>
      <c r="V111" s="67" t="s">
        <v>7</v>
      </c>
      <c r="W111" s="342"/>
    </row>
    <row r="112" spans="12:26" ht="5.25" customHeight="1" thickTop="1" x14ac:dyDescent="0.2">
      <c r="L112" s="59"/>
      <c r="M112" s="70"/>
      <c r="N112" s="71"/>
      <c r="O112" s="72"/>
      <c r="P112" s="73"/>
      <c r="Q112" s="72"/>
      <c r="R112" s="70"/>
      <c r="S112" s="71"/>
      <c r="T112" s="72"/>
      <c r="U112" s="73"/>
      <c r="V112" s="72"/>
      <c r="W112" s="74"/>
    </row>
    <row r="113" spans="12:26" x14ac:dyDescent="0.2">
      <c r="L113" s="59" t="s">
        <v>10</v>
      </c>
      <c r="M113" s="75">
        <v>29</v>
      </c>
      <c r="N113" s="76">
        <v>41</v>
      </c>
      <c r="O113" s="195">
        <f>M113+N113</f>
        <v>70</v>
      </c>
      <c r="P113" s="77">
        <v>0</v>
      </c>
      <c r="Q113" s="195">
        <f t="shared" ref="Q113:Q115" si="119">O113+P113</f>
        <v>70</v>
      </c>
      <c r="R113" s="75">
        <v>91</v>
      </c>
      <c r="S113" s="76">
        <v>63</v>
      </c>
      <c r="T113" s="195">
        <f>R113+S113</f>
        <v>154</v>
      </c>
      <c r="U113" s="77">
        <v>0</v>
      </c>
      <c r="V113" s="195">
        <f>T113+U113</f>
        <v>154</v>
      </c>
      <c r="W113" s="78">
        <f>IF(Q113=0,0,((V113/Q113)-1)*100)</f>
        <v>120.00000000000001</v>
      </c>
      <c r="X113" s="306"/>
    </row>
    <row r="114" spans="12:26" x14ac:dyDescent="0.2">
      <c r="L114" s="59" t="s">
        <v>11</v>
      </c>
      <c r="M114" s="75">
        <v>25</v>
      </c>
      <c r="N114" s="76">
        <v>49</v>
      </c>
      <c r="O114" s="195">
        <f>M114+N114</f>
        <v>74</v>
      </c>
      <c r="P114" s="77">
        <v>0</v>
      </c>
      <c r="Q114" s="195">
        <f t="shared" si="119"/>
        <v>74</v>
      </c>
      <c r="R114" s="75">
        <v>88</v>
      </c>
      <c r="S114" s="76">
        <v>67</v>
      </c>
      <c r="T114" s="195">
        <f>R114+S114</f>
        <v>155</v>
      </c>
      <c r="U114" s="77">
        <v>0</v>
      </c>
      <c r="V114" s="195">
        <f>T114+U114</f>
        <v>155</v>
      </c>
      <c r="W114" s="78">
        <f>IF(Q114=0,0,((V114/Q114)-1)*100)</f>
        <v>109.45945945945948</v>
      </c>
      <c r="X114" s="306"/>
    </row>
    <row r="115" spans="12:26" ht="13.5" thickBot="1" x14ac:dyDescent="0.25">
      <c r="L115" s="64" t="s">
        <v>12</v>
      </c>
      <c r="M115" s="75">
        <v>32</v>
      </c>
      <c r="N115" s="76">
        <v>43</v>
      </c>
      <c r="O115" s="195">
        <f>M115+N115</f>
        <v>75</v>
      </c>
      <c r="P115" s="77">
        <v>0</v>
      </c>
      <c r="Q115" s="195">
        <f t="shared" si="119"/>
        <v>75</v>
      </c>
      <c r="R115" s="75">
        <v>93</v>
      </c>
      <c r="S115" s="76">
        <v>83</v>
      </c>
      <c r="T115" s="195">
        <f>R115+S115</f>
        <v>176</v>
      </c>
      <c r="U115" s="77">
        <v>0</v>
      </c>
      <c r="V115" s="195">
        <f>T115+U115</f>
        <v>176</v>
      </c>
      <c r="W115" s="78">
        <f>IF(Q115=0,0,((V115/Q115)-1)*100)</f>
        <v>134.66666666666666</v>
      </c>
    </row>
    <row r="116" spans="12:26" ht="14.25" thickTop="1" thickBot="1" x14ac:dyDescent="0.25">
      <c r="L116" s="79" t="s">
        <v>38</v>
      </c>
      <c r="M116" s="80">
        <f>+M113+M114+M115</f>
        <v>86</v>
      </c>
      <c r="N116" s="81">
        <f t="shared" ref="N116:V116" si="120">+N113+N114+N115</f>
        <v>133</v>
      </c>
      <c r="O116" s="196">
        <f t="shared" si="120"/>
        <v>219</v>
      </c>
      <c r="P116" s="80">
        <f t="shared" si="120"/>
        <v>0</v>
      </c>
      <c r="Q116" s="196">
        <f t="shared" si="120"/>
        <v>219</v>
      </c>
      <c r="R116" s="80">
        <f t="shared" si="120"/>
        <v>272</v>
      </c>
      <c r="S116" s="81">
        <f t="shared" si="120"/>
        <v>213</v>
      </c>
      <c r="T116" s="196">
        <f t="shared" si="120"/>
        <v>485</v>
      </c>
      <c r="U116" s="80">
        <f t="shared" si="120"/>
        <v>0</v>
      </c>
      <c r="V116" s="196">
        <f t="shared" si="120"/>
        <v>485</v>
      </c>
      <c r="W116" s="82">
        <f t="shared" ref="W116:W128" si="121">IF(Q116=0,0,((V116/Q116)-1)*100)</f>
        <v>121.46118721461185</v>
      </c>
      <c r="X116" s="315"/>
    </row>
    <row r="117" spans="12:26" ht="13.5" thickTop="1" x14ac:dyDescent="0.2">
      <c r="L117" s="59" t="s">
        <v>13</v>
      </c>
      <c r="M117" s="75">
        <v>29</v>
      </c>
      <c r="N117" s="76">
        <v>46</v>
      </c>
      <c r="O117" s="195">
        <f>M117+N117</f>
        <v>75</v>
      </c>
      <c r="P117" s="77">
        <v>0</v>
      </c>
      <c r="Q117" s="195">
        <f t="shared" ref="Q117:Q118" si="122">O117+P117</f>
        <v>75</v>
      </c>
      <c r="R117" s="75">
        <v>84</v>
      </c>
      <c r="S117" s="76">
        <v>118</v>
      </c>
      <c r="T117" s="195">
        <f>R117+S117</f>
        <v>202</v>
      </c>
      <c r="U117" s="77">
        <v>0</v>
      </c>
      <c r="V117" s="195">
        <f>T117+U117</f>
        <v>202</v>
      </c>
      <c r="W117" s="78">
        <f t="shared" si="121"/>
        <v>169.33333333333334</v>
      </c>
      <c r="X117" s="315"/>
    </row>
    <row r="118" spans="12:26" x14ac:dyDescent="0.2">
      <c r="L118" s="59" t="s">
        <v>14</v>
      </c>
      <c r="M118" s="75">
        <v>25</v>
      </c>
      <c r="N118" s="76">
        <v>52</v>
      </c>
      <c r="O118" s="195">
        <f>M118+N118</f>
        <v>77</v>
      </c>
      <c r="P118" s="77">
        <v>0</v>
      </c>
      <c r="Q118" s="195">
        <f t="shared" si="122"/>
        <v>77</v>
      </c>
      <c r="R118" s="75">
        <v>81</v>
      </c>
      <c r="S118" s="76">
        <v>154</v>
      </c>
      <c r="T118" s="195">
        <f>R118+S118</f>
        <v>235</v>
      </c>
      <c r="U118" s="77">
        <v>0</v>
      </c>
      <c r="V118" s="195">
        <f>T118+U118</f>
        <v>235</v>
      </c>
      <c r="W118" s="78">
        <f t="shared" si="121"/>
        <v>205.19480519480518</v>
      </c>
    </row>
    <row r="119" spans="12:26" ht="13.5" thickBot="1" x14ac:dyDescent="0.25">
      <c r="L119" s="59" t="s">
        <v>15</v>
      </c>
      <c r="M119" s="75">
        <v>30</v>
      </c>
      <c r="N119" s="76">
        <v>43</v>
      </c>
      <c r="O119" s="195">
        <f>M119+N119</f>
        <v>73</v>
      </c>
      <c r="P119" s="77">
        <v>0</v>
      </c>
      <c r="Q119" s="195">
        <f>O119+P119</f>
        <v>73</v>
      </c>
      <c r="R119" s="75">
        <v>99</v>
      </c>
      <c r="S119" s="76">
        <v>110</v>
      </c>
      <c r="T119" s="195">
        <f>R119+S119</f>
        <v>209</v>
      </c>
      <c r="U119" s="77">
        <v>0</v>
      </c>
      <c r="V119" s="195">
        <f>T119+U119</f>
        <v>209</v>
      </c>
      <c r="W119" s="78">
        <f>IF(Q119=0,0,((V119/Q119)-1)*100)</f>
        <v>186.30136986301369</v>
      </c>
    </row>
    <row r="120" spans="12:26" ht="14.25" thickTop="1" thickBot="1" x14ac:dyDescent="0.25">
      <c r="L120" s="79" t="s">
        <v>61</v>
      </c>
      <c r="M120" s="80">
        <f>+M117+M118+M119</f>
        <v>84</v>
      </c>
      <c r="N120" s="81">
        <f t="shared" ref="N120:V120" si="123">+N117+N118+N119</f>
        <v>141</v>
      </c>
      <c r="O120" s="196">
        <f t="shared" si="123"/>
        <v>225</v>
      </c>
      <c r="P120" s="80">
        <f t="shared" si="123"/>
        <v>0</v>
      </c>
      <c r="Q120" s="196">
        <f t="shared" si="123"/>
        <v>225</v>
      </c>
      <c r="R120" s="80">
        <f t="shared" si="123"/>
        <v>264</v>
      </c>
      <c r="S120" s="81">
        <f t="shared" si="123"/>
        <v>382</v>
      </c>
      <c r="T120" s="196">
        <f t="shared" si="123"/>
        <v>646</v>
      </c>
      <c r="U120" s="80">
        <f t="shared" si="123"/>
        <v>0</v>
      </c>
      <c r="V120" s="196">
        <f t="shared" si="123"/>
        <v>646</v>
      </c>
      <c r="W120" s="82">
        <f>IF(Q120=0,0,((V120/Q120)-1)*100)</f>
        <v>187.11111111111109</v>
      </c>
      <c r="X120" s="315"/>
      <c r="Y120" s="305"/>
      <c r="Z120" s="305">
        <f>SUM(X120:Y120)</f>
        <v>0</v>
      </c>
    </row>
    <row r="121" spans="12:26" ht="13.5" thickTop="1" x14ac:dyDescent="0.2">
      <c r="L121" s="59" t="s">
        <v>16</v>
      </c>
      <c r="M121" s="75">
        <v>22</v>
      </c>
      <c r="N121" s="76">
        <v>47</v>
      </c>
      <c r="O121" s="195">
        <f>SUM(M121:N121)</f>
        <v>69</v>
      </c>
      <c r="P121" s="77">
        <v>0</v>
      </c>
      <c r="Q121" s="195">
        <f t="shared" ref="Q121:Q123" si="124">O121+P121</f>
        <v>69</v>
      </c>
      <c r="R121" s="75">
        <v>99</v>
      </c>
      <c r="S121" s="76">
        <v>110</v>
      </c>
      <c r="T121" s="195">
        <f>SUM(R121:S121)</f>
        <v>209</v>
      </c>
      <c r="U121" s="77">
        <v>0</v>
      </c>
      <c r="V121" s="195">
        <f>T121+U121</f>
        <v>209</v>
      </c>
      <c r="W121" s="78">
        <f t="shared" si="121"/>
        <v>202.89855072463769</v>
      </c>
    </row>
    <row r="122" spans="12:26" x14ac:dyDescent="0.2">
      <c r="L122" s="59" t="s">
        <v>17</v>
      </c>
      <c r="M122" s="75">
        <v>36</v>
      </c>
      <c r="N122" s="76">
        <v>69</v>
      </c>
      <c r="O122" s="195">
        <f>SUM(M122:N122)</f>
        <v>105</v>
      </c>
      <c r="P122" s="77">
        <v>0</v>
      </c>
      <c r="Q122" s="195">
        <f>O122+P122</f>
        <v>105</v>
      </c>
      <c r="R122" s="75">
        <v>114</v>
      </c>
      <c r="S122" s="76">
        <v>98</v>
      </c>
      <c r="T122" s="195">
        <f>SUM(R122:S122)</f>
        <v>212</v>
      </c>
      <c r="U122" s="77">
        <v>0</v>
      </c>
      <c r="V122" s="195">
        <f>T122+U122</f>
        <v>212</v>
      </c>
      <c r="W122" s="78">
        <f>IF(Q122=0,0,((V122/Q122)-1)*100)</f>
        <v>101.9047619047619</v>
      </c>
    </row>
    <row r="123" spans="12:26" ht="13.5" thickBot="1" x14ac:dyDescent="0.25">
      <c r="L123" s="59" t="s">
        <v>18</v>
      </c>
      <c r="M123" s="75">
        <v>35</v>
      </c>
      <c r="N123" s="76">
        <v>76</v>
      </c>
      <c r="O123" s="197">
        <f>SUM(M123:N123)</f>
        <v>111</v>
      </c>
      <c r="P123" s="83">
        <v>0</v>
      </c>
      <c r="Q123" s="197">
        <f t="shared" si="124"/>
        <v>111</v>
      </c>
      <c r="R123" s="75">
        <v>95</v>
      </c>
      <c r="S123" s="76">
        <v>112</v>
      </c>
      <c r="T123" s="197">
        <f>SUM(R123:S123)</f>
        <v>207</v>
      </c>
      <c r="U123" s="83">
        <v>0</v>
      </c>
      <c r="V123" s="197">
        <f>T123+U123</f>
        <v>207</v>
      </c>
      <c r="W123" s="78">
        <f t="shared" si="121"/>
        <v>86.486486486486484</v>
      </c>
    </row>
    <row r="124" spans="12:26" ht="14.25" thickTop="1" thickBot="1" x14ac:dyDescent="0.25">
      <c r="L124" s="84" t="s">
        <v>39</v>
      </c>
      <c r="M124" s="85">
        <f>+M121+M122+M123</f>
        <v>93</v>
      </c>
      <c r="N124" s="85">
        <f t="shared" ref="N124:V124" si="125">+N121+N122+N123</f>
        <v>192</v>
      </c>
      <c r="O124" s="198">
        <f t="shared" si="125"/>
        <v>285</v>
      </c>
      <c r="P124" s="86">
        <f t="shared" si="125"/>
        <v>0</v>
      </c>
      <c r="Q124" s="198">
        <f t="shared" si="125"/>
        <v>285</v>
      </c>
      <c r="R124" s="85">
        <f t="shared" si="125"/>
        <v>308</v>
      </c>
      <c r="S124" s="85">
        <f t="shared" si="125"/>
        <v>320</v>
      </c>
      <c r="T124" s="198">
        <f t="shared" si="125"/>
        <v>628</v>
      </c>
      <c r="U124" s="86">
        <f t="shared" si="125"/>
        <v>0</v>
      </c>
      <c r="V124" s="198">
        <f t="shared" si="125"/>
        <v>628</v>
      </c>
      <c r="W124" s="87">
        <f t="shared" si="121"/>
        <v>120.35087719298248</v>
      </c>
    </row>
    <row r="125" spans="12:26" ht="13.5" thickTop="1" x14ac:dyDescent="0.2">
      <c r="L125" s="59" t="s">
        <v>21</v>
      </c>
      <c r="M125" s="75">
        <v>35</v>
      </c>
      <c r="N125" s="76">
        <v>73</v>
      </c>
      <c r="O125" s="197">
        <f>SUM(M125:N125)</f>
        <v>108</v>
      </c>
      <c r="P125" s="88">
        <v>0</v>
      </c>
      <c r="Q125" s="197">
        <f t="shared" ref="Q125:Q127" si="126">O125+P125</f>
        <v>108</v>
      </c>
      <c r="R125" s="75">
        <v>98</v>
      </c>
      <c r="S125" s="76">
        <v>126</v>
      </c>
      <c r="T125" s="197">
        <f>SUM(R125:S125)</f>
        <v>224</v>
      </c>
      <c r="U125" s="88">
        <v>0</v>
      </c>
      <c r="V125" s="197">
        <f>T125+U125</f>
        <v>224</v>
      </c>
      <c r="W125" s="78">
        <f t="shared" si="121"/>
        <v>107.40740740740739</v>
      </c>
    </row>
    <row r="126" spans="12:26" x14ac:dyDescent="0.2">
      <c r="L126" s="59" t="s">
        <v>22</v>
      </c>
      <c r="M126" s="75">
        <v>85</v>
      </c>
      <c r="N126" s="76">
        <v>50</v>
      </c>
      <c r="O126" s="197">
        <f>SUM(M126:N126)</f>
        <v>135</v>
      </c>
      <c r="P126" s="77">
        <v>0</v>
      </c>
      <c r="Q126" s="197">
        <f t="shared" si="126"/>
        <v>135</v>
      </c>
      <c r="R126" s="75">
        <v>89</v>
      </c>
      <c r="S126" s="76">
        <v>110</v>
      </c>
      <c r="T126" s="197">
        <f>SUM(R126:S126)</f>
        <v>199</v>
      </c>
      <c r="U126" s="77">
        <v>0</v>
      </c>
      <c r="V126" s="197">
        <f>T126+U126</f>
        <v>199</v>
      </c>
      <c r="W126" s="78">
        <f t="shared" si="121"/>
        <v>47.407407407407412</v>
      </c>
    </row>
    <row r="127" spans="12:26" ht="13.5" thickBot="1" x14ac:dyDescent="0.25">
      <c r="L127" s="59" t="s">
        <v>23</v>
      </c>
      <c r="M127" s="75">
        <v>72</v>
      </c>
      <c r="N127" s="76">
        <v>46</v>
      </c>
      <c r="O127" s="197">
        <f>SUM(M127:N127)</f>
        <v>118</v>
      </c>
      <c r="P127" s="77">
        <v>0</v>
      </c>
      <c r="Q127" s="197">
        <f t="shared" si="126"/>
        <v>118</v>
      </c>
      <c r="R127" s="75">
        <v>98</v>
      </c>
      <c r="S127" s="76">
        <v>55</v>
      </c>
      <c r="T127" s="197">
        <f>SUM(R127:S127)</f>
        <v>153</v>
      </c>
      <c r="U127" s="77">
        <v>0</v>
      </c>
      <c r="V127" s="197">
        <f>T127+U127</f>
        <v>153</v>
      </c>
      <c r="W127" s="78">
        <f t="shared" si="121"/>
        <v>29.661016949152554</v>
      </c>
    </row>
    <row r="128" spans="12:26" ht="14.25" thickTop="1" thickBot="1" x14ac:dyDescent="0.25">
      <c r="L128" s="79" t="s">
        <v>40</v>
      </c>
      <c r="M128" s="80">
        <f>+M125+M126+M127</f>
        <v>192</v>
      </c>
      <c r="N128" s="81">
        <f t="shared" ref="N128:V128" si="127">+N125+N126+N127</f>
        <v>169</v>
      </c>
      <c r="O128" s="196">
        <f t="shared" si="127"/>
        <v>361</v>
      </c>
      <c r="P128" s="80">
        <f t="shared" si="127"/>
        <v>0</v>
      </c>
      <c r="Q128" s="196">
        <f t="shared" si="127"/>
        <v>361</v>
      </c>
      <c r="R128" s="80">
        <f t="shared" si="127"/>
        <v>285</v>
      </c>
      <c r="S128" s="81">
        <f t="shared" si="127"/>
        <v>291</v>
      </c>
      <c r="T128" s="196">
        <f t="shared" si="127"/>
        <v>576</v>
      </c>
      <c r="U128" s="80">
        <f t="shared" si="127"/>
        <v>0</v>
      </c>
      <c r="V128" s="196">
        <f t="shared" si="127"/>
        <v>576</v>
      </c>
      <c r="W128" s="82">
        <f t="shared" si="121"/>
        <v>59.556786703601119</v>
      </c>
      <c r="X128" s="306"/>
    </row>
    <row r="129" spans="12:26" ht="14.25" thickTop="1" thickBot="1" x14ac:dyDescent="0.25">
      <c r="L129" s="79" t="s">
        <v>62</v>
      </c>
      <c r="M129" s="80">
        <f t="shared" ref="M129:V129" si="128">+M120+M124+M128</f>
        <v>369</v>
      </c>
      <c r="N129" s="81">
        <f t="shared" si="128"/>
        <v>502</v>
      </c>
      <c r="O129" s="196">
        <f t="shared" si="128"/>
        <v>871</v>
      </c>
      <c r="P129" s="80">
        <f t="shared" si="128"/>
        <v>0</v>
      </c>
      <c r="Q129" s="196">
        <f t="shared" si="128"/>
        <v>871</v>
      </c>
      <c r="R129" s="80">
        <f t="shared" si="128"/>
        <v>857</v>
      </c>
      <c r="S129" s="81">
        <f t="shared" si="128"/>
        <v>993</v>
      </c>
      <c r="T129" s="196">
        <f t="shared" si="128"/>
        <v>1850</v>
      </c>
      <c r="U129" s="80">
        <f t="shared" si="128"/>
        <v>0</v>
      </c>
      <c r="V129" s="196">
        <f t="shared" si="128"/>
        <v>1850</v>
      </c>
      <c r="W129" s="82">
        <f>IF(Q129=0,0,((V129/Q129)-1)*100)</f>
        <v>112.39954075774969</v>
      </c>
      <c r="X129" s="355">
        <f>+O129+O207</f>
        <v>871</v>
      </c>
      <c r="Y129" s="305">
        <f>+T129+T207</f>
        <v>2863</v>
      </c>
      <c r="Z129" s="315">
        <f>IF(X129=0,0,(Y129/X129-1))</f>
        <v>2.2870264064293915</v>
      </c>
    </row>
    <row r="130" spans="12:26" ht="14.25" thickTop="1" thickBot="1" x14ac:dyDescent="0.25">
      <c r="L130" s="79" t="s">
        <v>7</v>
      </c>
      <c r="M130" s="80">
        <f t="shared" ref="M130:V130" si="129">+M116+M120+M124+M128</f>
        <v>455</v>
      </c>
      <c r="N130" s="81">
        <f t="shared" si="129"/>
        <v>635</v>
      </c>
      <c r="O130" s="196">
        <f t="shared" si="129"/>
        <v>1090</v>
      </c>
      <c r="P130" s="80">
        <f t="shared" si="129"/>
        <v>0</v>
      </c>
      <c r="Q130" s="196">
        <f t="shared" si="129"/>
        <v>1090</v>
      </c>
      <c r="R130" s="80">
        <f t="shared" si="129"/>
        <v>1129</v>
      </c>
      <c r="S130" s="81">
        <f t="shared" si="129"/>
        <v>1206</v>
      </c>
      <c r="T130" s="196">
        <f t="shared" si="129"/>
        <v>2335</v>
      </c>
      <c r="U130" s="80">
        <f t="shared" si="129"/>
        <v>0</v>
      </c>
      <c r="V130" s="196">
        <f t="shared" si="129"/>
        <v>2335</v>
      </c>
      <c r="W130" s="82">
        <f>IF(Q130=0,0,((V130/Q130)-1)*100)</f>
        <v>114.22018348623854</v>
      </c>
      <c r="X130" s="355">
        <f>+O130+O208</f>
        <v>1090</v>
      </c>
      <c r="Y130" s="305">
        <f>+T130+T208</f>
        <v>3512</v>
      </c>
      <c r="Z130" s="315">
        <f>IF(X130=0,0,(Y130/X130-1))</f>
        <v>2.2220183486238532</v>
      </c>
    </row>
    <row r="131" spans="12:26" ht="14.25" thickTop="1" thickBot="1" x14ac:dyDescent="0.25">
      <c r="L131" s="89" t="s">
        <v>60</v>
      </c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12:26" ht="13.5" thickTop="1" x14ac:dyDescent="0.2">
      <c r="L132" s="635" t="s">
        <v>42</v>
      </c>
      <c r="M132" s="636"/>
      <c r="N132" s="636"/>
      <c r="O132" s="636"/>
      <c r="P132" s="636"/>
      <c r="Q132" s="636"/>
      <c r="R132" s="636"/>
      <c r="S132" s="636"/>
      <c r="T132" s="636"/>
      <c r="U132" s="636"/>
      <c r="V132" s="636"/>
      <c r="W132" s="637"/>
    </row>
    <row r="133" spans="12:26" ht="13.5" thickBot="1" x14ac:dyDescent="0.25">
      <c r="L133" s="630" t="s">
        <v>45</v>
      </c>
      <c r="M133" s="631"/>
      <c r="N133" s="631"/>
      <c r="O133" s="631"/>
      <c r="P133" s="631"/>
      <c r="Q133" s="631"/>
      <c r="R133" s="631"/>
      <c r="S133" s="631"/>
      <c r="T133" s="631"/>
      <c r="U133" s="631"/>
      <c r="V133" s="631"/>
      <c r="W133" s="632"/>
    </row>
    <row r="134" spans="12:26" ht="14.25" thickTop="1" thickBot="1" x14ac:dyDescent="0.25">
      <c r="L134" s="54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6" t="s">
        <v>34</v>
      </c>
    </row>
    <row r="135" spans="12:26" ht="14.25" thickTop="1" thickBot="1" x14ac:dyDescent="0.25">
      <c r="L135" s="57"/>
      <c r="M135" s="204" t="s">
        <v>58</v>
      </c>
      <c r="N135" s="205"/>
      <c r="O135" s="206"/>
      <c r="P135" s="204"/>
      <c r="Q135" s="204"/>
      <c r="R135" s="204" t="s">
        <v>59</v>
      </c>
      <c r="S135" s="205"/>
      <c r="T135" s="206"/>
      <c r="U135" s="204"/>
      <c r="V135" s="204"/>
      <c r="W135" s="340" t="s">
        <v>2</v>
      </c>
    </row>
    <row r="136" spans="12:26" ht="13.5" thickTop="1" x14ac:dyDescent="0.2">
      <c r="L136" s="59" t="s">
        <v>3</v>
      </c>
      <c r="M136" s="60"/>
      <c r="N136" s="54"/>
      <c r="O136" s="61"/>
      <c r="P136" s="62"/>
      <c r="Q136" s="100"/>
      <c r="R136" s="60"/>
      <c r="S136" s="54"/>
      <c r="T136" s="61"/>
      <c r="U136" s="62"/>
      <c r="V136" s="100"/>
      <c r="W136" s="341" t="s">
        <v>4</v>
      </c>
    </row>
    <row r="137" spans="12:26" ht="13.5" thickBot="1" x14ac:dyDescent="0.25">
      <c r="L137" s="64"/>
      <c r="M137" s="65" t="s">
        <v>35</v>
      </c>
      <c r="N137" s="66" t="s">
        <v>36</v>
      </c>
      <c r="O137" s="67" t="s">
        <v>37</v>
      </c>
      <c r="P137" s="68" t="s">
        <v>32</v>
      </c>
      <c r="Q137" s="101" t="s">
        <v>7</v>
      </c>
      <c r="R137" s="65" t="s">
        <v>35</v>
      </c>
      <c r="S137" s="66" t="s">
        <v>36</v>
      </c>
      <c r="T137" s="67" t="s">
        <v>37</v>
      </c>
      <c r="U137" s="68" t="s">
        <v>32</v>
      </c>
      <c r="V137" s="101" t="s">
        <v>7</v>
      </c>
      <c r="W137" s="342"/>
    </row>
    <row r="138" spans="12:26" ht="5.25" customHeight="1" thickTop="1" x14ac:dyDescent="0.2">
      <c r="L138" s="59"/>
      <c r="M138" s="70"/>
      <c r="N138" s="71"/>
      <c r="O138" s="72"/>
      <c r="P138" s="73"/>
      <c r="Q138" s="102"/>
      <c r="R138" s="70"/>
      <c r="S138" s="71"/>
      <c r="T138" s="72"/>
      <c r="U138" s="73"/>
      <c r="V138" s="146"/>
      <c r="W138" s="74"/>
    </row>
    <row r="139" spans="12:26" x14ac:dyDescent="0.2">
      <c r="L139" s="59" t="s">
        <v>10</v>
      </c>
      <c r="M139" s="75">
        <f t="shared" ref="M139:N145" si="130">+M87+M113</f>
        <v>33</v>
      </c>
      <c r="N139" s="76">
        <f t="shared" si="130"/>
        <v>41</v>
      </c>
      <c r="O139" s="195">
        <f>M139+N139</f>
        <v>74</v>
      </c>
      <c r="P139" s="77">
        <f t="shared" ref="P139:P145" si="131">+P87+P113</f>
        <v>0</v>
      </c>
      <c r="Q139" s="201">
        <f t="shared" ref="Q139:Q141" si="132">O139+P139</f>
        <v>74</v>
      </c>
      <c r="R139" s="75">
        <f t="shared" ref="R139:S145" si="133">+R87+R113</f>
        <v>94</v>
      </c>
      <c r="S139" s="76">
        <f t="shared" si="133"/>
        <v>63</v>
      </c>
      <c r="T139" s="195">
        <f>R139+S139</f>
        <v>157</v>
      </c>
      <c r="U139" s="77">
        <f t="shared" ref="U139:U145" si="134">+U87+U113</f>
        <v>0</v>
      </c>
      <c r="V139" s="202">
        <f>T139+U139</f>
        <v>157</v>
      </c>
      <c r="W139" s="78">
        <f>IF(Q139=0,0,((V139/Q139)-1)*100)</f>
        <v>112.16216216216215</v>
      </c>
      <c r="X139" s="306"/>
    </row>
    <row r="140" spans="12:26" x14ac:dyDescent="0.2">
      <c r="L140" s="59" t="s">
        <v>11</v>
      </c>
      <c r="M140" s="75">
        <f t="shared" si="130"/>
        <v>29</v>
      </c>
      <c r="N140" s="76">
        <f t="shared" si="130"/>
        <v>49</v>
      </c>
      <c r="O140" s="195">
        <f>M140+N140</f>
        <v>78</v>
      </c>
      <c r="P140" s="77">
        <f t="shared" si="131"/>
        <v>0</v>
      </c>
      <c r="Q140" s="201">
        <f t="shared" si="132"/>
        <v>78</v>
      </c>
      <c r="R140" s="75">
        <f t="shared" si="133"/>
        <v>95</v>
      </c>
      <c r="S140" s="76">
        <f t="shared" si="133"/>
        <v>67</v>
      </c>
      <c r="T140" s="195">
        <f>R140+S140</f>
        <v>162</v>
      </c>
      <c r="U140" s="77">
        <f t="shared" si="134"/>
        <v>0</v>
      </c>
      <c r="V140" s="202">
        <f>T140+U140</f>
        <v>162</v>
      </c>
      <c r="W140" s="78">
        <f>IF(Q140=0,0,((V140/Q140)-1)*100)</f>
        <v>107.69230769230771</v>
      </c>
      <c r="X140" s="306"/>
    </row>
    <row r="141" spans="12:26" ht="13.5" thickBot="1" x14ac:dyDescent="0.25">
      <c r="L141" s="64" t="s">
        <v>12</v>
      </c>
      <c r="M141" s="75">
        <f t="shared" si="130"/>
        <v>35</v>
      </c>
      <c r="N141" s="76">
        <f t="shared" si="130"/>
        <v>43</v>
      </c>
      <c r="O141" s="195">
        <f>M141+N141</f>
        <v>78</v>
      </c>
      <c r="P141" s="77">
        <f t="shared" si="131"/>
        <v>0</v>
      </c>
      <c r="Q141" s="201">
        <f t="shared" si="132"/>
        <v>78</v>
      </c>
      <c r="R141" s="75">
        <f t="shared" si="133"/>
        <v>98</v>
      </c>
      <c r="S141" s="76">
        <f t="shared" si="133"/>
        <v>83</v>
      </c>
      <c r="T141" s="195">
        <f>R141+S141</f>
        <v>181</v>
      </c>
      <c r="U141" s="77">
        <f t="shared" si="134"/>
        <v>0</v>
      </c>
      <c r="V141" s="202">
        <f>T141+U141</f>
        <v>181</v>
      </c>
      <c r="W141" s="78">
        <f>IF(Q141=0,0,((V141/Q141)-1)*100)</f>
        <v>132.05128205128207</v>
      </c>
    </row>
    <row r="142" spans="12:26" ht="14.25" thickTop="1" thickBot="1" x14ac:dyDescent="0.25">
      <c r="L142" s="79" t="s">
        <v>38</v>
      </c>
      <c r="M142" s="80">
        <f>+M139+M140+M141</f>
        <v>97</v>
      </c>
      <c r="N142" s="81">
        <f t="shared" ref="N142:V142" si="135">+N139+N140+N141</f>
        <v>133</v>
      </c>
      <c r="O142" s="196">
        <f t="shared" si="135"/>
        <v>230</v>
      </c>
      <c r="P142" s="80">
        <f t="shared" si="135"/>
        <v>0</v>
      </c>
      <c r="Q142" s="196">
        <f t="shared" si="135"/>
        <v>230</v>
      </c>
      <c r="R142" s="80">
        <f t="shared" si="135"/>
        <v>287</v>
      </c>
      <c r="S142" s="81">
        <f t="shared" si="135"/>
        <v>213</v>
      </c>
      <c r="T142" s="196">
        <f t="shared" si="135"/>
        <v>500</v>
      </c>
      <c r="U142" s="80">
        <f t="shared" si="135"/>
        <v>0</v>
      </c>
      <c r="V142" s="196">
        <f t="shared" si="135"/>
        <v>500</v>
      </c>
      <c r="W142" s="82">
        <f t="shared" ref="W142" si="136">IF(Q142=0,0,((V142/Q142)-1)*100)</f>
        <v>117.39130434782608</v>
      </c>
      <c r="X142" s="315"/>
    </row>
    <row r="143" spans="12:26" ht="13.5" thickTop="1" x14ac:dyDescent="0.2">
      <c r="L143" s="59" t="s">
        <v>13</v>
      </c>
      <c r="M143" s="75">
        <f t="shared" si="130"/>
        <v>37</v>
      </c>
      <c r="N143" s="76">
        <f t="shared" si="130"/>
        <v>46</v>
      </c>
      <c r="O143" s="195">
        <f t="shared" ref="O143:O153" si="137">M143+N143</f>
        <v>83</v>
      </c>
      <c r="P143" s="77">
        <f t="shared" si="131"/>
        <v>0</v>
      </c>
      <c r="Q143" s="201">
        <f t="shared" ref="Q143:Q144" si="138">O143+P143</f>
        <v>83</v>
      </c>
      <c r="R143" s="75">
        <f t="shared" si="133"/>
        <v>88</v>
      </c>
      <c r="S143" s="76">
        <f t="shared" si="133"/>
        <v>118</v>
      </c>
      <c r="T143" s="195">
        <f t="shared" ref="T143:T153" si="139">R143+S143</f>
        <v>206</v>
      </c>
      <c r="U143" s="77">
        <f t="shared" si="134"/>
        <v>0</v>
      </c>
      <c r="V143" s="202">
        <f>T143+U143</f>
        <v>206</v>
      </c>
      <c r="W143" s="78">
        <f>IF(Q143=0,0,((V143/Q143)-1)*100)</f>
        <v>148.19277108433738</v>
      </c>
      <c r="X143" s="315"/>
    </row>
    <row r="144" spans="12:26" x14ac:dyDescent="0.2">
      <c r="L144" s="59" t="s">
        <v>14</v>
      </c>
      <c r="M144" s="75">
        <f t="shared" si="130"/>
        <v>30</v>
      </c>
      <c r="N144" s="76">
        <f t="shared" si="130"/>
        <v>52</v>
      </c>
      <c r="O144" s="195">
        <f t="shared" si="137"/>
        <v>82</v>
      </c>
      <c r="P144" s="77">
        <f t="shared" si="131"/>
        <v>0</v>
      </c>
      <c r="Q144" s="201">
        <f t="shared" si="138"/>
        <v>82</v>
      </c>
      <c r="R144" s="75">
        <f t="shared" si="133"/>
        <v>84</v>
      </c>
      <c r="S144" s="76">
        <f t="shared" si="133"/>
        <v>155</v>
      </c>
      <c r="T144" s="195">
        <f t="shared" si="139"/>
        <v>239</v>
      </c>
      <c r="U144" s="77">
        <f t="shared" si="134"/>
        <v>0</v>
      </c>
      <c r="V144" s="202">
        <f>T144+U144</f>
        <v>239</v>
      </c>
      <c r="W144" s="78">
        <f t="shared" ref="W144:W154" si="140">IF(Q144=0,0,((V144/Q144)-1)*100)</f>
        <v>191.46341463414635</v>
      </c>
      <c r="Z144" s="305" t="e">
        <f>SUM(#REF!)</f>
        <v>#REF!</v>
      </c>
    </row>
    <row r="145" spans="12:26" ht="13.5" thickBot="1" x14ac:dyDescent="0.25">
      <c r="L145" s="59" t="s">
        <v>15</v>
      </c>
      <c r="M145" s="75">
        <f t="shared" si="130"/>
        <v>37</v>
      </c>
      <c r="N145" s="76">
        <f t="shared" si="130"/>
        <v>43</v>
      </c>
      <c r="O145" s="195">
        <f>M145+N145</f>
        <v>80</v>
      </c>
      <c r="P145" s="77">
        <f t="shared" si="131"/>
        <v>0</v>
      </c>
      <c r="Q145" s="201">
        <f>O145+P145</f>
        <v>80</v>
      </c>
      <c r="R145" s="75">
        <f t="shared" si="133"/>
        <v>103</v>
      </c>
      <c r="S145" s="76">
        <f t="shared" si="133"/>
        <v>110</v>
      </c>
      <c r="T145" s="195">
        <f>R145+S145</f>
        <v>213</v>
      </c>
      <c r="U145" s="77">
        <f t="shared" si="134"/>
        <v>0</v>
      </c>
      <c r="V145" s="202">
        <f>T145+U145</f>
        <v>213</v>
      </c>
      <c r="W145" s="78">
        <f>IF(Q145=0,0,((V145/Q145)-1)*100)</f>
        <v>166.25</v>
      </c>
    </row>
    <row r="146" spans="12:26" ht="14.25" thickTop="1" thickBot="1" x14ac:dyDescent="0.25">
      <c r="L146" s="79" t="s">
        <v>61</v>
      </c>
      <c r="M146" s="80">
        <f>+M143+M144+M145</f>
        <v>104</v>
      </c>
      <c r="N146" s="81">
        <f t="shared" ref="N146:V146" si="141">+N143+N144+N145</f>
        <v>141</v>
      </c>
      <c r="O146" s="196">
        <f t="shared" si="141"/>
        <v>245</v>
      </c>
      <c r="P146" s="80">
        <f t="shared" si="141"/>
        <v>0</v>
      </c>
      <c r="Q146" s="196">
        <f t="shared" si="141"/>
        <v>245</v>
      </c>
      <c r="R146" s="80">
        <f t="shared" si="141"/>
        <v>275</v>
      </c>
      <c r="S146" s="81">
        <f t="shared" si="141"/>
        <v>383</v>
      </c>
      <c r="T146" s="196">
        <f t="shared" si="141"/>
        <v>658</v>
      </c>
      <c r="U146" s="80">
        <f t="shared" si="141"/>
        <v>0</v>
      </c>
      <c r="V146" s="196">
        <f t="shared" si="141"/>
        <v>658</v>
      </c>
      <c r="W146" s="82">
        <f>IF(Q146=0,0,((V146/Q146)-1)*100)</f>
        <v>168.57142857142856</v>
      </c>
      <c r="X146" s="315"/>
      <c r="Y146" s="305"/>
      <c r="Z146" s="305">
        <f>SUM(X146:Y146)</f>
        <v>0</v>
      </c>
    </row>
    <row r="147" spans="12:26" ht="13.5" thickTop="1" x14ac:dyDescent="0.2">
      <c r="L147" s="59" t="s">
        <v>16</v>
      </c>
      <c r="M147" s="75">
        <f t="shared" ref="M147:N149" si="142">+M95+M121</f>
        <v>23</v>
      </c>
      <c r="N147" s="76">
        <f t="shared" si="142"/>
        <v>47</v>
      </c>
      <c r="O147" s="195">
        <f t="shared" si="137"/>
        <v>70</v>
      </c>
      <c r="P147" s="77">
        <f>+P95+P121</f>
        <v>0</v>
      </c>
      <c r="Q147" s="201">
        <f t="shared" ref="Q147:Q153" si="143">O147+P147</f>
        <v>70</v>
      </c>
      <c r="R147" s="75">
        <f t="shared" ref="R147:S149" si="144">+R95+R121</f>
        <v>103</v>
      </c>
      <c r="S147" s="76">
        <f t="shared" si="144"/>
        <v>110</v>
      </c>
      <c r="T147" s="195">
        <f t="shared" si="139"/>
        <v>213</v>
      </c>
      <c r="U147" s="77">
        <f>+U95+U121</f>
        <v>0</v>
      </c>
      <c r="V147" s="202">
        <f>T147+U147</f>
        <v>213</v>
      </c>
      <c r="W147" s="78">
        <f t="shared" si="140"/>
        <v>204.28571428571428</v>
      </c>
    </row>
    <row r="148" spans="12:26" x14ac:dyDescent="0.2">
      <c r="L148" s="59" t="s">
        <v>17</v>
      </c>
      <c r="M148" s="75">
        <f t="shared" si="142"/>
        <v>38</v>
      </c>
      <c r="N148" s="76">
        <f t="shared" si="142"/>
        <v>69</v>
      </c>
      <c r="O148" s="195">
        <f>M148+N148</f>
        <v>107</v>
      </c>
      <c r="P148" s="77">
        <f>+P96+P122</f>
        <v>0</v>
      </c>
      <c r="Q148" s="201">
        <f>O148+P148</f>
        <v>107</v>
      </c>
      <c r="R148" s="75">
        <f t="shared" si="144"/>
        <v>115</v>
      </c>
      <c r="S148" s="76">
        <f t="shared" si="144"/>
        <v>98</v>
      </c>
      <c r="T148" s="195">
        <f>R148+S148</f>
        <v>213</v>
      </c>
      <c r="U148" s="77">
        <f>+U96+U122</f>
        <v>0</v>
      </c>
      <c r="V148" s="202">
        <f>T148+U148</f>
        <v>213</v>
      </c>
      <c r="W148" s="78">
        <f>IF(Q148=0,0,((V148/Q148)-1)*100)</f>
        <v>99.065420560747668</v>
      </c>
    </row>
    <row r="149" spans="12:26" ht="13.5" thickBot="1" x14ac:dyDescent="0.25">
      <c r="L149" s="59" t="s">
        <v>18</v>
      </c>
      <c r="M149" s="75">
        <f t="shared" si="142"/>
        <v>39</v>
      </c>
      <c r="N149" s="76">
        <f t="shared" si="142"/>
        <v>76</v>
      </c>
      <c r="O149" s="197">
        <f t="shared" si="137"/>
        <v>115</v>
      </c>
      <c r="P149" s="83">
        <f>+P97+P123</f>
        <v>0</v>
      </c>
      <c r="Q149" s="201">
        <f t="shared" si="143"/>
        <v>115</v>
      </c>
      <c r="R149" s="75">
        <f t="shared" si="144"/>
        <v>96</v>
      </c>
      <c r="S149" s="76">
        <f t="shared" si="144"/>
        <v>112</v>
      </c>
      <c r="T149" s="197">
        <f t="shared" si="139"/>
        <v>208</v>
      </c>
      <c r="U149" s="83">
        <f>+U97+U123</f>
        <v>0</v>
      </c>
      <c r="V149" s="202">
        <f>T149+U149</f>
        <v>208</v>
      </c>
      <c r="W149" s="78">
        <f t="shared" si="140"/>
        <v>80.869565217391298</v>
      </c>
    </row>
    <row r="150" spans="12:26" ht="14.25" thickTop="1" thickBot="1" x14ac:dyDescent="0.25">
      <c r="L150" s="84" t="s">
        <v>39</v>
      </c>
      <c r="M150" s="80">
        <f>+M147+M148+M149</f>
        <v>100</v>
      </c>
      <c r="N150" s="81">
        <f t="shared" ref="N150:V150" si="145">+N147+N148+N149</f>
        <v>192</v>
      </c>
      <c r="O150" s="196">
        <f t="shared" si="145"/>
        <v>292</v>
      </c>
      <c r="P150" s="80">
        <f t="shared" si="145"/>
        <v>0</v>
      </c>
      <c r="Q150" s="196">
        <f t="shared" si="145"/>
        <v>292</v>
      </c>
      <c r="R150" s="80">
        <f t="shared" si="145"/>
        <v>314</v>
      </c>
      <c r="S150" s="81">
        <f t="shared" si="145"/>
        <v>320</v>
      </c>
      <c r="T150" s="196">
        <f t="shared" si="145"/>
        <v>634</v>
      </c>
      <c r="U150" s="80">
        <f t="shared" si="145"/>
        <v>0</v>
      </c>
      <c r="V150" s="196">
        <f t="shared" si="145"/>
        <v>634</v>
      </c>
      <c r="W150" s="87">
        <f t="shared" si="140"/>
        <v>117.12328767123287</v>
      </c>
    </row>
    <row r="151" spans="12:26" ht="13.5" thickTop="1" x14ac:dyDescent="0.2">
      <c r="L151" s="59" t="s">
        <v>21</v>
      </c>
      <c r="M151" s="75">
        <f t="shared" ref="M151:N153" si="146">+M99+M125</f>
        <v>37</v>
      </c>
      <c r="N151" s="76">
        <f t="shared" si="146"/>
        <v>73</v>
      </c>
      <c r="O151" s="197">
        <f t="shared" si="137"/>
        <v>110</v>
      </c>
      <c r="P151" s="88">
        <f>+P99+P125</f>
        <v>0</v>
      </c>
      <c r="Q151" s="201">
        <f t="shared" si="143"/>
        <v>110</v>
      </c>
      <c r="R151" s="75">
        <f t="shared" ref="R151:S153" si="147">+R99+R125</f>
        <v>99</v>
      </c>
      <c r="S151" s="76">
        <f t="shared" si="147"/>
        <v>126</v>
      </c>
      <c r="T151" s="197">
        <f t="shared" si="139"/>
        <v>225</v>
      </c>
      <c r="U151" s="88">
        <f>+U99+U125</f>
        <v>0</v>
      </c>
      <c r="V151" s="202">
        <f>T151+U151</f>
        <v>225</v>
      </c>
      <c r="W151" s="78">
        <f t="shared" si="140"/>
        <v>104.54545454545455</v>
      </c>
    </row>
    <row r="152" spans="12:26" x14ac:dyDescent="0.2">
      <c r="L152" s="59" t="s">
        <v>22</v>
      </c>
      <c r="M152" s="75">
        <f t="shared" si="146"/>
        <v>91</v>
      </c>
      <c r="N152" s="76">
        <f t="shared" si="146"/>
        <v>50</v>
      </c>
      <c r="O152" s="197">
        <f t="shared" si="137"/>
        <v>141</v>
      </c>
      <c r="P152" s="77">
        <f>+P100+P126</f>
        <v>0</v>
      </c>
      <c r="Q152" s="201">
        <f t="shared" si="143"/>
        <v>141</v>
      </c>
      <c r="R152" s="75">
        <f t="shared" si="147"/>
        <v>94</v>
      </c>
      <c r="S152" s="76">
        <f t="shared" si="147"/>
        <v>110</v>
      </c>
      <c r="T152" s="197">
        <f t="shared" si="139"/>
        <v>204</v>
      </c>
      <c r="U152" s="77">
        <f>+U100+U126</f>
        <v>0</v>
      </c>
      <c r="V152" s="202">
        <f>T152+U152</f>
        <v>204</v>
      </c>
      <c r="W152" s="78">
        <f t="shared" si="140"/>
        <v>44.680851063829799</v>
      </c>
      <c r="X152" s="306"/>
    </row>
    <row r="153" spans="12:26" ht="13.5" thickBot="1" x14ac:dyDescent="0.25">
      <c r="L153" s="59" t="s">
        <v>23</v>
      </c>
      <c r="M153" s="75">
        <f t="shared" si="146"/>
        <v>77</v>
      </c>
      <c r="N153" s="76">
        <f t="shared" si="146"/>
        <v>46</v>
      </c>
      <c r="O153" s="197">
        <f t="shared" si="137"/>
        <v>123</v>
      </c>
      <c r="P153" s="77">
        <f>+P101+P127</f>
        <v>0</v>
      </c>
      <c r="Q153" s="201">
        <f t="shared" si="143"/>
        <v>123</v>
      </c>
      <c r="R153" s="75">
        <f t="shared" si="147"/>
        <v>122</v>
      </c>
      <c r="S153" s="76">
        <f t="shared" si="147"/>
        <v>55</v>
      </c>
      <c r="T153" s="197">
        <f t="shared" si="139"/>
        <v>177</v>
      </c>
      <c r="U153" s="77">
        <f>+U101+U127</f>
        <v>0</v>
      </c>
      <c r="V153" s="202">
        <f>T153+U153</f>
        <v>177</v>
      </c>
      <c r="W153" s="78">
        <f t="shared" si="140"/>
        <v>43.90243902439024</v>
      </c>
    </row>
    <row r="154" spans="12:26" ht="14.25" thickTop="1" thickBot="1" x14ac:dyDescent="0.25">
      <c r="L154" s="79" t="s">
        <v>40</v>
      </c>
      <c r="M154" s="80">
        <f>+M151+M152+M153</f>
        <v>205</v>
      </c>
      <c r="N154" s="81">
        <f t="shared" ref="N154:V154" si="148">+N151+N152+N153</f>
        <v>169</v>
      </c>
      <c r="O154" s="196">
        <f t="shared" si="148"/>
        <v>374</v>
      </c>
      <c r="P154" s="80">
        <f t="shared" si="148"/>
        <v>0</v>
      </c>
      <c r="Q154" s="196">
        <f t="shared" si="148"/>
        <v>374</v>
      </c>
      <c r="R154" s="80">
        <f t="shared" si="148"/>
        <v>315</v>
      </c>
      <c r="S154" s="81">
        <f t="shared" si="148"/>
        <v>291</v>
      </c>
      <c r="T154" s="196">
        <f t="shared" si="148"/>
        <v>606</v>
      </c>
      <c r="U154" s="80">
        <f t="shared" si="148"/>
        <v>0</v>
      </c>
      <c r="V154" s="196">
        <f t="shared" si="148"/>
        <v>606</v>
      </c>
      <c r="W154" s="82">
        <f t="shared" si="140"/>
        <v>62.032085561497333</v>
      </c>
    </row>
    <row r="155" spans="12:26" ht="14.25" thickTop="1" thickBot="1" x14ac:dyDescent="0.25">
      <c r="L155" s="79" t="s">
        <v>62</v>
      </c>
      <c r="M155" s="80">
        <f t="shared" ref="M155:V155" si="149">+M146+M150+M154</f>
        <v>409</v>
      </c>
      <c r="N155" s="81">
        <f t="shared" si="149"/>
        <v>502</v>
      </c>
      <c r="O155" s="196">
        <f t="shared" si="149"/>
        <v>911</v>
      </c>
      <c r="P155" s="80">
        <f t="shared" si="149"/>
        <v>0</v>
      </c>
      <c r="Q155" s="196">
        <f t="shared" si="149"/>
        <v>911</v>
      </c>
      <c r="R155" s="80">
        <f t="shared" si="149"/>
        <v>904</v>
      </c>
      <c r="S155" s="81">
        <f t="shared" si="149"/>
        <v>994</v>
      </c>
      <c r="T155" s="196">
        <f t="shared" si="149"/>
        <v>1898</v>
      </c>
      <c r="U155" s="80">
        <f t="shared" si="149"/>
        <v>0</v>
      </c>
      <c r="V155" s="196">
        <f t="shared" si="149"/>
        <v>1898</v>
      </c>
      <c r="W155" s="82">
        <f>IF(Q155=0,0,((V155/Q155)-1)*100)</f>
        <v>108.34248079034028</v>
      </c>
      <c r="X155" s="355">
        <f>+O155+O233</f>
        <v>911</v>
      </c>
      <c r="Y155" s="305">
        <f>+T155+T233</f>
        <v>2911</v>
      </c>
      <c r="Z155" s="315">
        <f>IF(X155=0,0,(Y155/X155-1))</f>
        <v>2.1953896816684964</v>
      </c>
    </row>
    <row r="156" spans="12:26" ht="14.25" thickTop="1" thickBot="1" x14ac:dyDescent="0.25">
      <c r="L156" s="79" t="s">
        <v>7</v>
      </c>
      <c r="M156" s="80">
        <f t="shared" ref="M156:V156" si="150">+M142+M146+M150+M154</f>
        <v>506</v>
      </c>
      <c r="N156" s="81">
        <f t="shared" si="150"/>
        <v>635</v>
      </c>
      <c r="O156" s="196">
        <f t="shared" si="150"/>
        <v>1141</v>
      </c>
      <c r="P156" s="80">
        <f t="shared" si="150"/>
        <v>0</v>
      </c>
      <c r="Q156" s="196">
        <f t="shared" si="150"/>
        <v>1141</v>
      </c>
      <c r="R156" s="80">
        <f t="shared" si="150"/>
        <v>1191</v>
      </c>
      <c r="S156" s="81">
        <f t="shared" si="150"/>
        <v>1207</v>
      </c>
      <c r="T156" s="196">
        <f t="shared" si="150"/>
        <v>2398</v>
      </c>
      <c r="U156" s="80">
        <f t="shared" si="150"/>
        <v>0</v>
      </c>
      <c r="V156" s="196">
        <f t="shared" si="150"/>
        <v>2398</v>
      </c>
      <c r="W156" s="82">
        <f>IF(Q156=0,0,((V156/Q156)-1)*100)</f>
        <v>110.16652059596845</v>
      </c>
      <c r="X156" s="355">
        <f>+O156+O234</f>
        <v>1141</v>
      </c>
      <c r="Y156" s="305">
        <f>+T156+T234</f>
        <v>3575</v>
      </c>
      <c r="Z156" s="315">
        <f>IF(X156=0,0,(Y156/X156-1))</f>
        <v>2.1332164767747588</v>
      </c>
    </row>
    <row r="157" spans="12:26" ht="14.25" thickTop="1" thickBot="1" x14ac:dyDescent="0.25">
      <c r="L157" s="89" t="s">
        <v>60</v>
      </c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2:26" ht="13.5" thickTop="1" x14ac:dyDescent="0.2">
      <c r="L158" s="656" t="s">
        <v>54</v>
      </c>
      <c r="M158" s="657"/>
      <c r="N158" s="657"/>
      <c r="O158" s="657"/>
      <c r="P158" s="657"/>
      <c r="Q158" s="657"/>
      <c r="R158" s="657"/>
      <c r="S158" s="657"/>
      <c r="T158" s="657"/>
      <c r="U158" s="657"/>
      <c r="V158" s="657"/>
      <c r="W158" s="658"/>
    </row>
    <row r="159" spans="12:26" ht="24.75" customHeight="1" thickBot="1" x14ac:dyDescent="0.25">
      <c r="L159" s="659" t="s">
        <v>51</v>
      </c>
      <c r="M159" s="660"/>
      <c r="N159" s="660"/>
      <c r="O159" s="660"/>
      <c r="P159" s="660"/>
      <c r="Q159" s="660"/>
      <c r="R159" s="660"/>
      <c r="S159" s="660"/>
      <c r="T159" s="660"/>
      <c r="U159" s="660"/>
      <c r="V159" s="660"/>
      <c r="W159" s="661"/>
    </row>
    <row r="160" spans="12:26" ht="14.25" thickTop="1" thickBot="1" x14ac:dyDescent="0.25">
      <c r="L160" s="226"/>
      <c r="M160" s="227"/>
      <c r="N160" s="227"/>
      <c r="O160" s="227"/>
      <c r="P160" s="227"/>
      <c r="Q160" s="227"/>
      <c r="R160" s="227"/>
      <c r="S160" s="227"/>
      <c r="T160" s="227"/>
      <c r="U160" s="227"/>
      <c r="V160" s="227"/>
      <c r="W160" s="228" t="s">
        <v>34</v>
      </c>
    </row>
    <row r="161" spans="12:25" ht="14.25" thickTop="1" thickBot="1" x14ac:dyDescent="0.25">
      <c r="L161" s="229"/>
      <c r="M161" s="665" t="s">
        <v>58</v>
      </c>
      <c r="N161" s="666"/>
      <c r="O161" s="666"/>
      <c r="P161" s="666"/>
      <c r="Q161" s="666"/>
      <c r="R161" s="230" t="s">
        <v>59</v>
      </c>
      <c r="S161" s="231"/>
      <c r="T161" s="268"/>
      <c r="U161" s="230"/>
      <c r="V161" s="230"/>
      <c r="W161" s="337" t="s">
        <v>2</v>
      </c>
    </row>
    <row r="162" spans="12:25" ht="13.5" thickTop="1" x14ac:dyDescent="0.2">
      <c r="L162" s="233" t="s">
        <v>3</v>
      </c>
      <c r="M162" s="234"/>
      <c r="N162" s="226"/>
      <c r="O162" s="235"/>
      <c r="P162" s="236"/>
      <c r="Q162" s="235"/>
      <c r="R162" s="234"/>
      <c r="S162" s="226"/>
      <c r="T162" s="235"/>
      <c r="U162" s="236"/>
      <c r="V162" s="235"/>
      <c r="W162" s="338" t="s">
        <v>4</v>
      </c>
    </row>
    <row r="163" spans="12:25" ht="13.5" thickBot="1" x14ac:dyDescent="0.25">
      <c r="L163" s="238"/>
      <c r="M163" s="239" t="s">
        <v>35</v>
      </c>
      <c r="N163" s="240" t="s">
        <v>36</v>
      </c>
      <c r="O163" s="241" t="s">
        <v>37</v>
      </c>
      <c r="P163" s="242" t="s">
        <v>32</v>
      </c>
      <c r="Q163" s="241" t="s">
        <v>7</v>
      </c>
      <c r="R163" s="239" t="s">
        <v>35</v>
      </c>
      <c r="S163" s="240" t="s">
        <v>36</v>
      </c>
      <c r="T163" s="241" t="s">
        <v>37</v>
      </c>
      <c r="U163" s="242" t="s">
        <v>32</v>
      </c>
      <c r="V163" s="241" t="s">
        <v>7</v>
      </c>
      <c r="W163" s="339"/>
    </row>
    <row r="164" spans="12:25" ht="5.25" customHeight="1" thickTop="1" x14ac:dyDescent="0.2">
      <c r="L164" s="233"/>
      <c r="M164" s="244"/>
      <c r="N164" s="245"/>
      <c r="O164" s="246"/>
      <c r="P164" s="247"/>
      <c r="Q164" s="246"/>
      <c r="R164" s="244"/>
      <c r="S164" s="245"/>
      <c r="T164" s="246"/>
      <c r="U164" s="247"/>
      <c r="V164" s="246"/>
      <c r="W164" s="248"/>
    </row>
    <row r="165" spans="12:25" x14ac:dyDescent="0.2">
      <c r="L165" s="233" t="s">
        <v>10</v>
      </c>
      <c r="M165" s="249">
        <v>0</v>
      </c>
      <c r="N165" s="250">
        <v>0</v>
      </c>
      <c r="O165" s="251">
        <f>M165+N165</f>
        <v>0</v>
      </c>
      <c r="P165" s="252">
        <v>0</v>
      </c>
      <c r="Q165" s="251">
        <f t="shared" ref="Q165:Q167" si="151">O165+P165</f>
        <v>0</v>
      </c>
      <c r="R165" s="249">
        <v>0</v>
      </c>
      <c r="S165" s="250">
        <v>0</v>
      </c>
      <c r="T165" s="251">
        <f>R165+S165</f>
        <v>0</v>
      </c>
      <c r="U165" s="252">
        <v>0</v>
      </c>
      <c r="V165" s="251">
        <f>T165+U165</f>
        <v>0</v>
      </c>
      <c r="W165" s="253">
        <f>IF(Q165=0,0,((V165/Q165)-1)*100)</f>
        <v>0</v>
      </c>
    </row>
    <row r="166" spans="12:25" x14ac:dyDescent="0.2">
      <c r="L166" s="233" t="s">
        <v>11</v>
      </c>
      <c r="M166" s="249">
        <v>0</v>
      </c>
      <c r="N166" s="250">
        <v>0</v>
      </c>
      <c r="O166" s="251">
        <f>M166+N166</f>
        <v>0</v>
      </c>
      <c r="P166" s="252">
        <v>0</v>
      </c>
      <c r="Q166" s="251">
        <f t="shared" si="151"/>
        <v>0</v>
      </c>
      <c r="R166" s="249">
        <v>0</v>
      </c>
      <c r="S166" s="250">
        <v>0</v>
      </c>
      <c r="T166" s="251">
        <f>R166+S166</f>
        <v>0</v>
      </c>
      <c r="U166" s="252">
        <v>0</v>
      </c>
      <c r="V166" s="251">
        <f>T166+U166</f>
        <v>0</v>
      </c>
      <c r="W166" s="253">
        <f>IF(Q166=0,0,((V166/Q166)-1)*100)</f>
        <v>0</v>
      </c>
    </row>
    <row r="167" spans="12:25" ht="13.5" thickBot="1" x14ac:dyDescent="0.25">
      <c r="L167" s="238" t="s">
        <v>12</v>
      </c>
      <c r="M167" s="249">
        <v>0</v>
      </c>
      <c r="N167" s="250">
        <v>0</v>
      </c>
      <c r="O167" s="251">
        <f>M167+N167</f>
        <v>0</v>
      </c>
      <c r="P167" s="252">
        <v>0</v>
      </c>
      <c r="Q167" s="251">
        <f t="shared" si="151"/>
        <v>0</v>
      </c>
      <c r="R167" s="249">
        <v>0</v>
      </c>
      <c r="S167" s="250">
        <v>0</v>
      </c>
      <c r="T167" s="251">
        <f>R167+S167</f>
        <v>0</v>
      </c>
      <c r="U167" s="252">
        <v>0</v>
      </c>
      <c r="V167" s="251">
        <f>T167+U167</f>
        <v>0</v>
      </c>
      <c r="W167" s="253">
        <f>IF(Q167=0,0,((V167/Q167)-1)*100)</f>
        <v>0</v>
      </c>
    </row>
    <row r="168" spans="12:25" ht="14.25" thickTop="1" thickBot="1" x14ac:dyDescent="0.25">
      <c r="L168" s="254" t="s">
        <v>57</v>
      </c>
      <c r="M168" s="255">
        <f>+M165+M166+M167</f>
        <v>0</v>
      </c>
      <c r="N168" s="256">
        <f t="shared" ref="N168:V168" si="152">+N165+N166+N167</f>
        <v>0</v>
      </c>
      <c r="O168" s="257">
        <f t="shared" si="152"/>
        <v>0</v>
      </c>
      <c r="P168" s="255">
        <f t="shared" si="152"/>
        <v>0</v>
      </c>
      <c r="Q168" s="257">
        <f t="shared" si="152"/>
        <v>0</v>
      </c>
      <c r="R168" s="255">
        <f t="shared" si="152"/>
        <v>0</v>
      </c>
      <c r="S168" s="256">
        <f t="shared" si="152"/>
        <v>0</v>
      </c>
      <c r="T168" s="257">
        <f t="shared" si="152"/>
        <v>0</v>
      </c>
      <c r="U168" s="255">
        <f t="shared" si="152"/>
        <v>0</v>
      </c>
      <c r="V168" s="257">
        <f t="shared" si="152"/>
        <v>0</v>
      </c>
      <c r="W168" s="258">
        <f t="shared" ref="W168:W180" si="153">IF(Q168=0,0,((V168/Q168)-1)*100)</f>
        <v>0</v>
      </c>
    </row>
    <row r="169" spans="12:25" ht="13.5" thickTop="1" x14ac:dyDescent="0.2">
      <c r="L169" s="233" t="s">
        <v>13</v>
      </c>
      <c r="M169" s="249">
        <v>0</v>
      </c>
      <c r="N169" s="250">
        <v>0</v>
      </c>
      <c r="O169" s="251">
        <f>M169+N169</f>
        <v>0</v>
      </c>
      <c r="P169" s="252">
        <v>0</v>
      </c>
      <c r="Q169" s="251">
        <f t="shared" ref="Q169:Q170" si="154">O169+P169</f>
        <v>0</v>
      </c>
      <c r="R169" s="249">
        <v>0</v>
      </c>
      <c r="S169" s="250">
        <v>0</v>
      </c>
      <c r="T169" s="251">
        <f>R169+S169</f>
        <v>0</v>
      </c>
      <c r="U169" s="252">
        <v>0</v>
      </c>
      <c r="V169" s="251">
        <f>T169+U169</f>
        <v>0</v>
      </c>
      <c r="W169" s="253">
        <f t="shared" si="153"/>
        <v>0</v>
      </c>
      <c r="X169" s="305"/>
      <c r="Y169" s="305"/>
    </row>
    <row r="170" spans="12:25" x14ac:dyDescent="0.2">
      <c r="L170" s="233" t="s">
        <v>14</v>
      </c>
      <c r="M170" s="249">
        <v>0</v>
      </c>
      <c r="N170" s="250">
        <v>0</v>
      </c>
      <c r="O170" s="251">
        <f>M170+N170</f>
        <v>0</v>
      </c>
      <c r="P170" s="252">
        <v>0</v>
      </c>
      <c r="Q170" s="251">
        <f t="shared" si="154"/>
        <v>0</v>
      </c>
      <c r="R170" s="249">
        <v>0</v>
      </c>
      <c r="S170" s="250">
        <v>0</v>
      </c>
      <c r="T170" s="251">
        <f>R170+S170</f>
        <v>0</v>
      </c>
      <c r="U170" s="252">
        <v>0</v>
      </c>
      <c r="V170" s="251">
        <f>T170+U170</f>
        <v>0</v>
      </c>
      <c r="W170" s="253">
        <f t="shared" si="153"/>
        <v>0</v>
      </c>
    </row>
    <row r="171" spans="12:25" ht="13.5" thickBot="1" x14ac:dyDescent="0.25">
      <c r="L171" s="233" t="s">
        <v>15</v>
      </c>
      <c r="M171" s="249">
        <v>0</v>
      </c>
      <c r="N171" s="250">
        <v>0</v>
      </c>
      <c r="O171" s="251">
        <f>M171+N171</f>
        <v>0</v>
      </c>
      <c r="P171" s="252">
        <v>0</v>
      </c>
      <c r="Q171" s="251">
        <f>O171+P171</f>
        <v>0</v>
      </c>
      <c r="R171" s="249">
        <v>0</v>
      </c>
      <c r="S171" s="250">
        <v>0</v>
      </c>
      <c r="T171" s="251">
        <f>R171+S171</f>
        <v>0</v>
      </c>
      <c r="U171" s="252">
        <v>0</v>
      </c>
      <c r="V171" s="251">
        <f>T171+U171</f>
        <v>0</v>
      </c>
      <c r="W171" s="253">
        <f>IF(Q171=0,0,((V171/Q171)-1)*100)</f>
        <v>0</v>
      </c>
    </row>
    <row r="172" spans="12:25" ht="14.25" thickTop="1" thickBot="1" x14ac:dyDescent="0.25">
      <c r="L172" s="254" t="s">
        <v>61</v>
      </c>
      <c r="M172" s="255">
        <f>+M169+M170+M171</f>
        <v>0</v>
      </c>
      <c r="N172" s="256">
        <f t="shared" ref="N172:V172" si="155">+N169+N170+N171</f>
        <v>0</v>
      </c>
      <c r="O172" s="257">
        <f t="shared" si="155"/>
        <v>0</v>
      </c>
      <c r="P172" s="255">
        <f t="shared" si="155"/>
        <v>0</v>
      </c>
      <c r="Q172" s="257">
        <f t="shared" si="155"/>
        <v>0</v>
      </c>
      <c r="R172" s="255">
        <f t="shared" si="155"/>
        <v>0</v>
      </c>
      <c r="S172" s="256">
        <f t="shared" si="155"/>
        <v>0</v>
      </c>
      <c r="T172" s="257">
        <f t="shared" si="155"/>
        <v>0</v>
      </c>
      <c r="U172" s="255">
        <f t="shared" si="155"/>
        <v>0</v>
      </c>
      <c r="V172" s="257">
        <f t="shared" si="155"/>
        <v>0</v>
      </c>
      <c r="W172" s="258">
        <f t="shared" ref="W172" si="156">IF(Q172=0,0,((V172/Q172)-1)*100)</f>
        <v>0</v>
      </c>
      <c r="X172" s="305"/>
    </row>
    <row r="173" spans="12:25" ht="13.5" thickTop="1" x14ac:dyDescent="0.2">
      <c r="L173" s="233" t="s">
        <v>16</v>
      </c>
      <c r="M173" s="249">
        <v>0</v>
      </c>
      <c r="N173" s="250">
        <v>0</v>
      </c>
      <c r="O173" s="251">
        <f>SUM(M173:N173)</f>
        <v>0</v>
      </c>
      <c r="P173" s="252">
        <v>0</v>
      </c>
      <c r="Q173" s="251">
        <f t="shared" ref="Q173:Q175" si="157">O173+P173</f>
        <v>0</v>
      </c>
      <c r="R173" s="249">
        <v>0</v>
      </c>
      <c r="S173" s="250">
        <v>0</v>
      </c>
      <c r="T173" s="251">
        <f>SUM(R173:S173)</f>
        <v>0</v>
      </c>
      <c r="U173" s="252">
        <v>0</v>
      </c>
      <c r="V173" s="251">
        <f t="shared" ref="V173" si="158">T173+U173</f>
        <v>0</v>
      </c>
      <c r="W173" s="253">
        <f t="shared" si="153"/>
        <v>0</v>
      </c>
    </row>
    <row r="174" spans="12:25" x14ac:dyDescent="0.2">
      <c r="L174" s="233" t="s">
        <v>17</v>
      </c>
      <c r="M174" s="249">
        <v>0</v>
      </c>
      <c r="N174" s="250">
        <v>0</v>
      </c>
      <c r="O174" s="251">
        <f>SUM(M174:N174)</f>
        <v>0</v>
      </c>
      <c r="P174" s="252">
        <v>0</v>
      </c>
      <c r="Q174" s="251">
        <f>O174+P174</f>
        <v>0</v>
      </c>
      <c r="R174" s="249">
        <v>0</v>
      </c>
      <c r="S174" s="250">
        <v>0</v>
      </c>
      <c r="T174" s="251">
        <f>SUM(R174:S174)</f>
        <v>0</v>
      </c>
      <c r="U174" s="252">
        <v>0</v>
      </c>
      <c r="V174" s="251">
        <f>T174+U174</f>
        <v>0</v>
      </c>
      <c r="W174" s="253">
        <f>IF(Q174=0,0,((V174/Q174)-1)*100)</f>
        <v>0</v>
      </c>
    </row>
    <row r="175" spans="12:25" ht="13.5" thickBot="1" x14ac:dyDescent="0.25">
      <c r="L175" s="233" t="s">
        <v>18</v>
      </c>
      <c r="M175" s="249">
        <v>0</v>
      </c>
      <c r="N175" s="250">
        <v>0</v>
      </c>
      <c r="O175" s="259">
        <f>SUM(M175:N175)</f>
        <v>0</v>
      </c>
      <c r="P175" s="260">
        <v>0</v>
      </c>
      <c r="Q175" s="259">
        <f t="shared" si="157"/>
        <v>0</v>
      </c>
      <c r="R175" s="249">
        <v>0</v>
      </c>
      <c r="S175" s="250">
        <v>0</v>
      </c>
      <c r="T175" s="259">
        <f>SUM(R175:S175)</f>
        <v>0</v>
      </c>
      <c r="U175" s="260">
        <v>0</v>
      </c>
      <c r="V175" s="259">
        <f>T175+U175</f>
        <v>0</v>
      </c>
      <c r="W175" s="253">
        <f t="shared" si="153"/>
        <v>0</v>
      </c>
    </row>
    <row r="176" spans="12:25" ht="14.25" thickTop="1" thickBot="1" x14ac:dyDescent="0.25">
      <c r="L176" s="261" t="s">
        <v>39</v>
      </c>
      <c r="M176" s="262">
        <f>+M173+M174+M175</f>
        <v>0</v>
      </c>
      <c r="N176" s="262">
        <f t="shared" ref="N176:V176" si="159">+N173+N174+N175</f>
        <v>0</v>
      </c>
      <c r="O176" s="263">
        <f t="shared" si="159"/>
        <v>0</v>
      </c>
      <c r="P176" s="264">
        <f t="shared" si="159"/>
        <v>0</v>
      </c>
      <c r="Q176" s="263">
        <f t="shared" si="159"/>
        <v>0</v>
      </c>
      <c r="R176" s="262">
        <f t="shared" si="159"/>
        <v>0</v>
      </c>
      <c r="S176" s="262">
        <f t="shared" si="159"/>
        <v>0</v>
      </c>
      <c r="T176" s="263">
        <f t="shared" si="159"/>
        <v>0</v>
      </c>
      <c r="U176" s="264">
        <f t="shared" si="159"/>
        <v>0</v>
      </c>
      <c r="V176" s="263">
        <f t="shared" si="159"/>
        <v>0</v>
      </c>
      <c r="W176" s="265">
        <f t="shared" si="153"/>
        <v>0</v>
      </c>
    </row>
    <row r="177" spans="9:25" ht="13.5" thickTop="1" x14ac:dyDescent="0.2">
      <c r="L177" s="233" t="s">
        <v>21</v>
      </c>
      <c r="M177" s="249">
        <v>0</v>
      </c>
      <c r="N177" s="250">
        <v>0</v>
      </c>
      <c r="O177" s="259">
        <f>SUM(M177:N177)</f>
        <v>0</v>
      </c>
      <c r="P177" s="266">
        <v>0</v>
      </c>
      <c r="Q177" s="259">
        <f t="shared" ref="Q177:Q179" si="160">O177+P177</f>
        <v>0</v>
      </c>
      <c r="R177" s="249">
        <v>0</v>
      </c>
      <c r="S177" s="250">
        <v>0</v>
      </c>
      <c r="T177" s="259">
        <f>SUM(R177:S177)</f>
        <v>0</v>
      </c>
      <c r="U177" s="266">
        <v>0</v>
      </c>
      <c r="V177" s="259">
        <f>T177+U177</f>
        <v>0</v>
      </c>
      <c r="W177" s="253">
        <f t="shared" si="153"/>
        <v>0</v>
      </c>
    </row>
    <row r="178" spans="9:25" x14ac:dyDescent="0.2">
      <c r="L178" s="233" t="s">
        <v>22</v>
      </c>
      <c r="M178" s="249">
        <v>0</v>
      </c>
      <c r="N178" s="250">
        <v>0</v>
      </c>
      <c r="O178" s="259">
        <f>SUM(M178:N178)</f>
        <v>0</v>
      </c>
      <c r="P178" s="252">
        <v>0</v>
      </c>
      <c r="Q178" s="259">
        <f t="shared" si="160"/>
        <v>0</v>
      </c>
      <c r="R178" s="249">
        <v>0</v>
      </c>
      <c r="S178" s="250">
        <v>0</v>
      </c>
      <c r="T178" s="259">
        <f>SUM(R178:S178)</f>
        <v>0</v>
      </c>
      <c r="U178" s="252">
        <v>0</v>
      </c>
      <c r="V178" s="259">
        <f>T178+U178</f>
        <v>0</v>
      </c>
      <c r="W178" s="253">
        <f t="shared" si="153"/>
        <v>0</v>
      </c>
    </row>
    <row r="179" spans="9:25" ht="13.5" thickBot="1" x14ac:dyDescent="0.25">
      <c r="L179" s="233" t="s">
        <v>23</v>
      </c>
      <c r="M179" s="249">
        <v>0</v>
      </c>
      <c r="N179" s="250">
        <v>0</v>
      </c>
      <c r="O179" s="259">
        <f>SUM(M179:N179)</f>
        <v>0</v>
      </c>
      <c r="P179" s="252">
        <v>0</v>
      </c>
      <c r="Q179" s="259">
        <f t="shared" si="160"/>
        <v>0</v>
      </c>
      <c r="R179" s="249">
        <v>0</v>
      </c>
      <c r="S179" s="250">
        <v>0</v>
      </c>
      <c r="T179" s="259">
        <f>SUM(R179:S179)</f>
        <v>0</v>
      </c>
      <c r="U179" s="252">
        <v>0</v>
      </c>
      <c r="V179" s="259">
        <f>T179+U179</f>
        <v>0</v>
      </c>
      <c r="W179" s="253">
        <f t="shared" si="153"/>
        <v>0</v>
      </c>
    </row>
    <row r="180" spans="9:25" ht="14.25" thickTop="1" thickBot="1" x14ac:dyDescent="0.25">
      <c r="L180" s="254" t="s">
        <v>40</v>
      </c>
      <c r="M180" s="255">
        <f>+M177+M178+M179</f>
        <v>0</v>
      </c>
      <c r="N180" s="256">
        <f t="shared" ref="N180:V180" si="161">+N177+N178+N179</f>
        <v>0</v>
      </c>
      <c r="O180" s="257">
        <f t="shared" si="161"/>
        <v>0</v>
      </c>
      <c r="P180" s="255">
        <f t="shared" si="161"/>
        <v>0</v>
      </c>
      <c r="Q180" s="257">
        <f t="shared" si="161"/>
        <v>0</v>
      </c>
      <c r="R180" s="255">
        <f t="shared" si="161"/>
        <v>0</v>
      </c>
      <c r="S180" s="256">
        <f t="shared" si="161"/>
        <v>0</v>
      </c>
      <c r="T180" s="257">
        <f t="shared" si="161"/>
        <v>0</v>
      </c>
      <c r="U180" s="255">
        <f t="shared" si="161"/>
        <v>0</v>
      </c>
      <c r="V180" s="257">
        <f t="shared" si="161"/>
        <v>0</v>
      </c>
      <c r="W180" s="258">
        <f t="shared" si="153"/>
        <v>0</v>
      </c>
    </row>
    <row r="181" spans="9:25" ht="14.25" thickTop="1" thickBot="1" x14ac:dyDescent="0.25">
      <c r="L181" s="254" t="s">
        <v>62</v>
      </c>
      <c r="M181" s="255">
        <f t="shared" ref="M181:V181" si="162">+M172+M176+M180</f>
        <v>0</v>
      </c>
      <c r="N181" s="256">
        <f t="shared" si="162"/>
        <v>0</v>
      </c>
      <c r="O181" s="257">
        <f t="shared" si="162"/>
        <v>0</v>
      </c>
      <c r="P181" s="255">
        <f t="shared" si="162"/>
        <v>0</v>
      </c>
      <c r="Q181" s="257">
        <f t="shared" si="162"/>
        <v>0</v>
      </c>
      <c r="R181" s="255">
        <f t="shared" si="162"/>
        <v>0</v>
      </c>
      <c r="S181" s="256">
        <f t="shared" si="162"/>
        <v>0</v>
      </c>
      <c r="T181" s="257">
        <f t="shared" si="162"/>
        <v>0</v>
      </c>
      <c r="U181" s="255">
        <f t="shared" si="162"/>
        <v>0</v>
      </c>
      <c r="V181" s="257">
        <f t="shared" si="162"/>
        <v>0</v>
      </c>
      <c r="W181" s="258">
        <f>IF(Q181=0,0,((V181/Q181)-1)*100)</f>
        <v>0</v>
      </c>
    </row>
    <row r="182" spans="9:25" ht="14.25" thickTop="1" thickBot="1" x14ac:dyDescent="0.25">
      <c r="L182" s="254" t="s">
        <v>7</v>
      </c>
      <c r="M182" s="255">
        <f>+M181+M168</f>
        <v>0</v>
      </c>
      <c r="N182" s="256">
        <f t="shared" ref="N182:V182" si="163">+N181+N168</f>
        <v>0</v>
      </c>
      <c r="O182" s="257">
        <f t="shared" si="163"/>
        <v>0</v>
      </c>
      <c r="P182" s="255">
        <f t="shared" si="163"/>
        <v>0</v>
      </c>
      <c r="Q182" s="257">
        <f t="shared" si="163"/>
        <v>0</v>
      </c>
      <c r="R182" s="255">
        <f t="shared" si="163"/>
        <v>0</v>
      </c>
      <c r="S182" s="256">
        <f t="shared" si="163"/>
        <v>0</v>
      </c>
      <c r="T182" s="257">
        <f t="shared" si="163"/>
        <v>0</v>
      </c>
      <c r="U182" s="255">
        <f t="shared" si="163"/>
        <v>0</v>
      </c>
      <c r="V182" s="257">
        <f t="shared" si="163"/>
        <v>0</v>
      </c>
      <c r="W182" s="258">
        <f t="shared" ref="W182" si="164">IF(Q182=0,0,((V182/Q182)-1)*100)</f>
        <v>0</v>
      </c>
    </row>
    <row r="183" spans="9:25" ht="14.25" thickTop="1" thickBot="1" x14ac:dyDescent="0.25">
      <c r="L183" s="267" t="s">
        <v>60</v>
      </c>
      <c r="M183" s="227"/>
      <c r="N183" s="227"/>
      <c r="O183" s="227"/>
      <c r="P183" s="227"/>
      <c r="Q183" s="227"/>
      <c r="R183" s="227"/>
      <c r="S183" s="227"/>
      <c r="T183" s="227"/>
      <c r="U183" s="227"/>
      <c r="V183" s="227"/>
      <c r="W183" s="227"/>
    </row>
    <row r="184" spans="9:25" ht="13.5" thickTop="1" x14ac:dyDescent="0.2">
      <c r="L184" s="656" t="s">
        <v>55</v>
      </c>
      <c r="M184" s="657"/>
      <c r="N184" s="657"/>
      <c r="O184" s="657"/>
      <c r="P184" s="657"/>
      <c r="Q184" s="657"/>
      <c r="R184" s="657"/>
      <c r="S184" s="657"/>
      <c r="T184" s="657"/>
      <c r="U184" s="657"/>
      <c r="V184" s="657"/>
      <c r="W184" s="658"/>
    </row>
    <row r="185" spans="9:25" ht="13.5" thickBot="1" x14ac:dyDescent="0.25">
      <c r="L185" s="659" t="s">
        <v>52</v>
      </c>
      <c r="M185" s="660"/>
      <c r="N185" s="660"/>
      <c r="O185" s="660"/>
      <c r="P185" s="660"/>
      <c r="Q185" s="660"/>
      <c r="R185" s="660"/>
      <c r="S185" s="660"/>
      <c r="T185" s="660"/>
      <c r="U185" s="660"/>
      <c r="V185" s="660"/>
      <c r="W185" s="661"/>
    </row>
    <row r="186" spans="9:25" ht="14.25" thickTop="1" thickBot="1" x14ac:dyDescent="0.25">
      <c r="L186" s="226"/>
      <c r="M186" s="227"/>
      <c r="N186" s="227"/>
      <c r="O186" s="227"/>
      <c r="P186" s="227"/>
      <c r="Q186" s="227"/>
      <c r="R186" s="227"/>
      <c r="S186" s="227"/>
      <c r="T186" s="227"/>
      <c r="U186" s="227"/>
      <c r="V186" s="227"/>
      <c r="W186" s="228" t="s">
        <v>34</v>
      </c>
    </row>
    <row r="187" spans="9:25" ht="14.25" thickTop="1" thickBot="1" x14ac:dyDescent="0.25">
      <c r="L187" s="229"/>
      <c r="M187" s="665" t="s">
        <v>58</v>
      </c>
      <c r="N187" s="666"/>
      <c r="O187" s="666"/>
      <c r="P187" s="666"/>
      <c r="Q187" s="666"/>
      <c r="R187" s="230" t="s">
        <v>59</v>
      </c>
      <c r="S187" s="231"/>
      <c r="T187" s="268"/>
      <c r="U187" s="230"/>
      <c r="V187" s="230"/>
      <c r="W187" s="337" t="s">
        <v>2</v>
      </c>
    </row>
    <row r="188" spans="9:25" ht="12" customHeight="1" thickTop="1" x14ac:dyDescent="0.2">
      <c r="L188" s="233" t="s">
        <v>3</v>
      </c>
      <c r="M188" s="234"/>
      <c r="N188" s="226"/>
      <c r="O188" s="235"/>
      <c r="P188" s="236"/>
      <c r="Q188" s="235"/>
      <c r="R188" s="234"/>
      <c r="S188" s="226"/>
      <c r="T188" s="235"/>
      <c r="U188" s="236"/>
      <c r="V188" s="235"/>
      <c r="W188" s="338" t="s">
        <v>4</v>
      </c>
      <c r="X188" s="309"/>
      <c r="Y188" s="309"/>
    </row>
    <row r="189" spans="9:25" s="309" customFormat="1" ht="12" customHeight="1" thickBot="1" x14ac:dyDescent="0.25">
      <c r="I189" s="308"/>
      <c r="L189" s="238"/>
      <c r="M189" s="239" t="s">
        <v>35</v>
      </c>
      <c r="N189" s="240" t="s">
        <v>36</v>
      </c>
      <c r="O189" s="241" t="s">
        <v>37</v>
      </c>
      <c r="P189" s="242" t="s">
        <v>32</v>
      </c>
      <c r="Q189" s="241" t="s">
        <v>7</v>
      </c>
      <c r="R189" s="239" t="s">
        <v>35</v>
      </c>
      <c r="S189" s="240" t="s">
        <v>36</v>
      </c>
      <c r="T189" s="241" t="s">
        <v>37</v>
      </c>
      <c r="U189" s="242" t="s">
        <v>32</v>
      </c>
      <c r="V189" s="241" t="s">
        <v>7</v>
      </c>
      <c r="W189" s="339"/>
      <c r="X189" s="1"/>
      <c r="Y189" s="1"/>
    </row>
    <row r="190" spans="9:25" ht="6" customHeight="1" thickTop="1" x14ac:dyDescent="0.2">
      <c r="L190" s="233"/>
      <c r="M190" s="244"/>
      <c r="N190" s="245"/>
      <c r="O190" s="246"/>
      <c r="P190" s="247"/>
      <c r="Q190" s="246"/>
      <c r="R190" s="244"/>
      <c r="S190" s="245"/>
      <c r="T190" s="246"/>
      <c r="U190" s="247"/>
      <c r="V190" s="246"/>
      <c r="W190" s="248"/>
    </row>
    <row r="191" spans="9:25" x14ac:dyDescent="0.2">
      <c r="L191" s="233" t="s">
        <v>10</v>
      </c>
      <c r="M191" s="249">
        <v>0</v>
      </c>
      <c r="N191" s="299">
        <v>0</v>
      </c>
      <c r="O191" s="251">
        <f>M191+N191</f>
        <v>0</v>
      </c>
      <c r="P191" s="252">
        <v>0</v>
      </c>
      <c r="Q191" s="251">
        <f t="shared" ref="Q191:Q193" si="165">O191+P191</f>
        <v>0</v>
      </c>
      <c r="R191" s="249">
        <v>0</v>
      </c>
      <c r="S191" s="250">
        <v>0</v>
      </c>
      <c r="T191" s="251">
        <f>R191+S191</f>
        <v>0</v>
      </c>
      <c r="U191" s="252">
        <v>0</v>
      </c>
      <c r="V191" s="251">
        <f>T191+U191</f>
        <v>0</v>
      </c>
      <c r="W191" s="253">
        <f>IF(Q191=0,0,((V191/Q191)-1)*100)</f>
        <v>0</v>
      </c>
    </row>
    <row r="192" spans="9:25" x14ac:dyDescent="0.2">
      <c r="L192" s="310" t="s">
        <v>11</v>
      </c>
      <c r="M192" s="333">
        <v>0</v>
      </c>
      <c r="N192" s="314">
        <v>0</v>
      </c>
      <c r="O192" s="311">
        <f>M192+N192</f>
        <v>0</v>
      </c>
      <c r="P192" s="312">
        <v>0</v>
      </c>
      <c r="Q192" s="311">
        <f t="shared" si="165"/>
        <v>0</v>
      </c>
      <c r="R192" s="333">
        <v>20</v>
      </c>
      <c r="S192" s="314">
        <v>34</v>
      </c>
      <c r="T192" s="311">
        <f>R192+S192</f>
        <v>54</v>
      </c>
      <c r="U192" s="312">
        <v>0</v>
      </c>
      <c r="V192" s="311">
        <f>T192+U192</f>
        <v>54</v>
      </c>
      <c r="W192" s="313">
        <f>IF(Q192=0,0,((V192/Q192)-1)*100)</f>
        <v>0</v>
      </c>
    </row>
    <row r="193" spans="12:25" ht="13.5" thickBot="1" x14ac:dyDescent="0.25">
      <c r="L193" s="238" t="s">
        <v>12</v>
      </c>
      <c r="M193" s="334">
        <v>0</v>
      </c>
      <c r="N193" s="250">
        <v>0</v>
      </c>
      <c r="O193" s="251">
        <f>M193+N193</f>
        <v>0</v>
      </c>
      <c r="P193" s="252">
        <v>0</v>
      </c>
      <c r="Q193" s="251">
        <f t="shared" si="165"/>
        <v>0</v>
      </c>
      <c r="R193" s="334">
        <v>54</v>
      </c>
      <c r="S193" s="250">
        <v>56</v>
      </c>
      <c r="T193" s="251">
        <f>R193+S193</f>
        <v>110</v>
      </c>
      <c r="U193" s="252">
        <v>0</v>
      </c>
      <c r="V193" s="251">
        <f>T193+U193</f>
        <v>110</v>
      </c>
      <c r="W193" s="335">
        <f>IF(Q193=0,0,((V193/Q193)-1)*100)</f>
        <v>0</v>
      </c>
    </row>
    <row r="194" spans="12:25" ht="14.25" thickTop="1" thickBot="1" x14ac:dyDescent="0.25">
      <c r="L194" s="254" t="s">
        <v>38</v>
      </c>
      <c r="M194" s="255">
        <f>+M191+M192+M193</f>
        <v>0</v>
      </c>
      <c r="N194" s="256">
        <f t="shared" ref="N194:V194" si="166">+N191+N192+N193</f>
        <v>0</v>
      </c>
      <c r="O194" s="257">
        <f t="shared" si="166"/>
        <v>0</v>
      </c>
      <c r="P194" s="255">
        <f t="shared" si="166"/>
        <v>0</v>
      </c>
      <c r="Q194" s="257">
        <f t="shared" si="166"/>
        <v>0</v>
      </c>
      <c r="R194" s="255">
        <f t="shared" si="166"/>
        <v>74</v>
      </c>
      <c r="S194" s="256">
        <f t="shared" si="166"/>
        <v>90</v>
      </c>
      <c r="T194" s="257">
        <f t="shared" si="166"/>
        <v>164</v>
      </c>
      <c r="U194" s="255">
        <f t="shared" si="166"/>
        <v>0</v>
      </c>
      <c r="V194" s="257">
        <f t="shared" si="166"/>
        <v>164</v>
      </c>
      <c r="W194" s="258">
        <f t="shared" ref="W194:W206" si="167">IF(Q194=0,0,((V194/Q194)-1)*100)</f>
        <v>0</v>
      </c>
      <c r="X194" s="305"/>
      <c r="Y194" s="305"/>
    </row>
    <row r="195" spans="12:25" ht="13.5" thickTop="1" x14ac:dyDescent="0.2">
      <c r="L195" s="233" t="s">
        <v>13</v>
      </c>
      <c r="M195" s="249">
        <v>0</v>
      </c>
      <c r="N195" s="250">
        <v>0</v>
      </c>
      <c r="O195" s="251">
        <f>M195+N195</f>
        <v>0</v>
      </c>
      <c r="P195" s="252">
        <v>0</v>
      </c>
      <c r="Q195" s="251">
        <f t="shared" ref="Q195:Q196" si="168">O195+P195</f>
        <v>0</v>
      </c>
      <c r="R195" s="249">
        <v>63</v>
      </c>
      <c r="S195" s="250">
        <v>74</v>
      </c>
      <c r="T195" s="251">
        <f>R195+S195</f>
        <v>137</v>
      </c>
      <c r="U195" s="252">
        <v>0</v>
      </c>
      <c r="V195" s="251">
        <f>T195+U195</f>
        <v>137</v>
      </c>
      <c r="W195" s="253">
        <f t="shared" si="167"/>
        <v>0</v>
      </c>
    </row>
    <row r="196" spans="12:25" x14ac:dyDescent="0.2">
      <c r="L196" s="233" t="s">
        <v>14</v>
      </c>
      <c r="M196" s="249">
        <v>0</v>
      </c>
      <c r="N196" s="250">
        <v>0</v>
      </c>
      <c r="O196" s="251">
        <f>M196+N196</f>
        <v>0</v>
      </c>
      <c r="P196" s="252">
        <v>0</v>
      </c>
      <c r="Q196" s="251">
        <f t="shared" si="168"/>
        <v>0</v>
      </c>
      <c r="R196" s="249">
        <v>44</v>
      </c>
      <c r="S196" s="250">
        <v>73</v>
      </c>
      <c r="T196" s="251">
        <f>R196+S196</f>
        <v>117</v>
      </c>
      <c r="U196" s="252">
        <v>0</v>
      </c>
      <c r="V196" s="251">
        <f>T196+U196</f>
        <v>117</v>
      </c>
      <c r="W196" s="253">
        <f t="shared" si="167"/>
        <v>0</v>
      </c>
    </row>
    <row r="197" spans="12:25" ht="13.5" thickBot="1" x14ac:dyDescent="0.25">
      <c r="L197" s="233" t="s">
        <v>15</v>
      </c>
      <c r="M197" s="249">
        <v>0</v>
      </c>
      <c r="N197" s="250">
        <v>0</v>
      </c>
      <c r="O197" s="251">
        <f>M197+N197</f>
        <v>0</v>
      </c>
      <c r="P197" s="252">
        <v>0</v>
      </c>
      <c r="Q197" s="251">
        <f>O197+P197</f>
        <v>0</v>
      </c>
      <c r="R197" s="249">
        <v>35</v>
      </c>
      <c r="S197" s="250">
        <v>57</v>
      </c>
      <c r="T197" s="251">
        <f>R197+S197</f>
        <v>92</v>
      </c>
      <c r="U197" s="252">
        <v>0</v>
      </c>
      <c r="V197" s="251">
        <f>T197+U197</f>
        <v>92</v>
      </c>
      <c r="W197" s="253">
        <f>IF(Q197=0,0,((V197/Q197)-1)*100)</f>
        <v>0</v>
      </c>
    </row>
    <row r="198" spans="12:25" ht="14.25" thickTop="1" thickBot="1" x14ac:dyDescent="0.25">
      <c r="L198" s="254" t="s">
        <v>61</v>
      </c>
      <c r="M198" s="255">
        <f>+M195+M196+M197</f>
        <v>0</v>
      </c>
      <c r="N198" s="256">
        <f t="shared" ref="N198:V198" si="169">+N195+N196+N197</f>
        <v>0</v>
      </c>
      <c r="O198" s="257">
        <f t="shared" si="169"/>
        <v>0</v>
      </c>
      <c r="P198" s="255">
        <f t="shared" si="169"/>
        <v>0</v>
      </c>
      <c r="Q198" s="257">
        <f t="shared" si="169"/>
        <v>0</v>
      </c>
      <c r="R198" s="255">
        <f t="shared" si="169"/>
        <v>142</v>
      </c>
      <c r="S198" s="256">
        <f t="shared" si="169"/>
        <v>204</v>
      </c>
      <c r="T198" s="257">
        <f t="shared" si="169"/>
        <v>346</v>
      </c>
      <c r="U198" s="255">
        <f t="shared" si="169"/>
        <v>0</v>
      </c>
      <c r="V198" s="257">
        <f t="shared" si="169"/>
        <v>346</v>
      </c>
      <c r="W198" s="258">
        <f t="shared" ref="W198" si="170">IF(Q198=0,0,((V198/Q198)-1)*100)</f>
        <v>0</v>
      </c>
      <c r="X198" s="305"/>
    </row>
    <row r="199" spans="12:25" ht="13.5" thickTop="1" x14ac:dyDescent="0.2">
      <c r="L199" s="233" t="s">
        <v>16</v>
      </c>
      <c r="M199" s="249">
        <v>0</v>
      </c>
      <c r="N199" s="250">
        <v>0</v>
      </c>
      <c r="O199" s="251">
        <f>SUM(M199:N199)</f>
        <v>0</v>
      </c>
      <c r="P199" s="252">
        <v>0</v>
      </c>
      <c r="Q199" s="251">
        <f t="shared" ref="Q199:Q201" si="171">O199+P199</f>
        <v>0</v>
      </c>
      <c r="R199" s="249">
        <v>35</v>
      </c>
      <c r="S199" s="250">
        <v>57</v>
      </c>
      <c r="T199" s="251">
        <f>SUM(R199:S199)</f>
        <v>92</v>
      </c>
      <c r="U199" s="252">
        <v>0</v>
      </c>
      <c r="V199" s="251">
        <f>T199+U199</f>
        <v>92</v>
      </c>
      <c r="W199" s="253">
        <f t="shared" si="167"/>
        <v>0</v>
      </c>
    </row>
    <row r="200" spans="12:25" x14ac:dyDescent="0.2">
      <c r="L200" s="233" t="s">
        <v>17</v>
      </c>
      <c r="M200" s="249">
        <v>0</v>
      </c>
      <c r="N200" s="250">
        <v>0</v>
      </c>
      <c r="O200" s="251">
        <f>SUM(M200:N200)</f>
        <v>0</v>
      </c>
      <c r="P200" s="252">
        <v>0</v>
      </c>
      <c r="Q200" s="251">
        <f>O200+P200</f>
        <v>0</v>
      </c>
      <c r="R200" s="249">
        <v>33</v>
      </c>
      <c r="S200" s="250">
        <v>49</v>
      </c>
      <c r="T200" s="251">
        <f>SUM(R200:S200)</f>
        <v>82</v>
      </c>
      <c r="U200" s="252">
        <v>0</v>
      </c>
      <c r="V200" s="251">
        <f>T200+U200</f>
        <v>82</v>
      </c>
      <c r="W200" s="253">
        <f>IF(Q200=0,0,((V200/Q200)-1)*100)</f>
        <v>0</v>
      </c>
    </row>
    <row r="201" spans="12:25" ht="13.5" thickBot="1" x14ac:dyDescent="0.25">
      <c r="L201" s="233" t="s">
        <v>18</v>
      </c>
      <c r="M201" s="249">
        <v>0</v>
      </c>
      <c r="N201" s="250">
        <v>0</v>
      </c>
      <c r="O201" s="259">
        <f>SUM(M201:N201)</f>
        <v>0</v>
      </c>
      <c r="P201" s="260">
        <v>0</v>
      </c>
      <c r="Q201" s="259">
        <f t="shared" si="171"/>
        <v>0</v>
      </c>
      <c r="R201" s="249">
        <v>45</v>
      </c>
      <c r="S201" s="250">
        <v>61</v>
      </c>
      <c r="T201" s="259">
        <f>SUM(R201:S201)</f>
        <v>106</v>
      </c>
      <c r="U201" s="260">
        <v>0</v>
      </c>
      <c r="V201" s="259">
        <f>T201+U201</f>
        <v>106</v>
      </c>
      <c r="W201" s="253">
        <f t="shared" si="167"/>
        <v>0</v>
      </c>
    </row>
    <row r="202" spans="12:25" ht="14.25" thickTop="1" thickBot="1" x14ac:dyDescent="0.25">
      <c r="L202" s="261" t="s">
        <v>39</v>
      </c>
      <c r="M202" s="262">
        <f>+M199+M200+M201</f>
        <v>0</v>
      </c>
      <c r="N202" s="262">
        <f t="shared" ref="N202:V202" si="172">+N199+N200+N201</f>
        <v>0</v>
      </c>
      <c r="O202" s="263">
        <f t="shared" si="172"/>
        <v>0</v>
      </c>
      <c r="P202" s="264">
        <f t="shared" si="172"/>
        <v>0</v>
      </c>
      <c r="Q202" s="263">
        <f t="shared" si="172"/>
        <v>0</v>
      </c>
      <c r="R202" s="262">
        <f t="shared" si="172"/>
        <v>113</v>
      </c>
      <c r="S202" s="262">
        <f t="shared" si="172"/>
        <v>167</v>
      </c>
      <c r="T202" s="263">
        <f t="shared" si="172"/>
        <v>280</v>
      </c>
      <c r="U202" s="264">
        <f t="shared" si="172"/>
        <v>0</v>
      </c>
      <c r="V202" s="263">
        <f t="shared" si="172"/>
        <v>280</v>
      </c>
      <c r="W202" s="265">
        <f t="shared" si="167"/>
        <v>0</v>
      </c>
    </row>
    <row r="203" spans="12:25" ht="13.5" thickTop="1" x14ac:dyDescent="0.2">
      <c r="L203" s="233" t="s">
        <v>21</v>
      </c>
      <c r="M203" s="249">
        <v>0</v>
      </c>
      <c r="N203" s="250">
        <v>0</v>
      </c>
      <c r="O203" s="259">
        <f>SUM(M203:N203)</f>
        <v>0</v>
      </c>
      <c r="P203" s="266">
        <v>0</v>
      </c>
      <c r="Q203" s="259">
        <f t="shared" ref="Q203:Q205" si="173">O203+P203</f>
        <v>0</v>
      </c>
      <c r="R203" s="249">
        <v>70</v>
      </c>
      <c r="S203" s="250">
        <v>71</v>
      </c>
      <c r="T203" s="259">
        <f>SUM(R203:S203)</f>
        <v>141</v>
      </c>
      <c r="U203" s="266">
        <v>0</v>
      </c>
      <c r="V203" s="259">
        <f>T203+U203</f>
        <v>141</v>
      </c>
      <c r="W203" s="253">
        <f t="shared" si="167"/>
        <v>0</v>
      </c>
    </row>
    <row r="204" spans="12:25" x14ac:dyDescent="0.2">
      <c r="L204" s="233" t="s">
        <v>22</v>
      </c>
      <c r="M204" s="249">
        <v>0</v>
      </c>
      <c r="N204" s="250">
        <v>0</v>
      </c>
      <c r="O204" s="259">
        <f>SUM(M204:N204)</f>
        <v>0</v>
      </c>
      <c r="P204" s="252">
        <v>0</v>
      </c>
      <c r="Q204" s="259">
        <f t="shared" si="173"/>
        <v>0</v>
      </c>
      <c r="R204" s="249">
        <v>72</v>
      </c>
      <c r="S204" s="250">
        <v>64</v>
      </c>
      <c r="T204" s="259">
        <f>SUM(R204:S204)</f>
        <v>136</v>
      </c>
      <c r="U204" s="252">
        <v>0</v>
      </c>
      <c r="V204" s="259">
        <f>T204+U204</f>
        <v>136</v>
      </c>
      <c r="W204" s="253">
        <f t="shared" si="167"/>
        <v>0</v>
      </c>
    </row>
    <row r="205" spans="12:25" ht="13.5" thickBot="1" x14ac:dyDescent="0.25">
      <c r="L205" s="233" t="s">
        <v>23</v>
      </c>
      <c r="M205" s="249">
        <v>0</v>
      </c>
      <c r="N205" s="250">
        <v>0</v>
      </c>
      <c r="O205" s="259">
        <f>SUM(M205:N205)</f>
        <v>0</v>
      </c>
      <c r="P205" s="252">
        <v>0</v>
      </c>
      <c r="Q205" s="259">
        <f t="shared" si="173"/>
        <v>0</v>
      </c>
      <c r="R205" s="249">
        <v>57</v>
      </c>
      <c r="S205" s="250">
        <v>53</v>
      </c>
      <c r="T205" s="259">
        <f>SUM(R205:S205)</f>
        <v>110</v>
      </c>
      <c r="U205" s="252">
        <v>0</v>
      </c>
      <c r="V205" s="259">
        <f>T205+U205</f>
        <v>110</v>
      </c>
      <c r="W205" s="253">
        <f t="shared" si="167"/>
        <v>0</v>
      </c>
    </row>
    <row r="206" spans="12:25" ht="14.25" thickTop="1" thickBot="1" x14ac:dyDescent="0.25">
      <c r="L206" s="254" t="s">
        <v>40</v>
      </c>
      <c r="M206" s="255">
        <f>+M203+M204+M205</f>
        <v>0</v>
      </c>
      <c r="N206" s="256">
        <f t="shared" ref="N206:V206" si="174">+N203+N204+N205</f>
        <v>0</v>
      </c>
      <c r="O206" s="257">
        <f t="shared" si="174"/>
        <v>0</v>
      </c>
      <c r="P206" s="255">
        <f t="shared" si="174"/>
        <v>0</v>
      </c>
      <c r="Q206" s="257">
        <f t="shared" si="174"/>
        <v>0</v>
      </c>
      <c r="R206" s="255">
        <f t="shared" si="174"/>
        <v>199</v>
      </c>
      <c r="S206" s="256">
        <f t="shared" si="174"/>
        <v>188</v>
      </c>
      <c r="T206" s="257">
        <f t="shared" si="174"/>
        <v>387</v>
      </c>
      <c r="U206" s="255">
        <f t="shared" si="174"/>
        <v>0</v>
      </c>
      <c r="V206" s="257">
        <f t="shared" si="174"/>
        <v>387</v>
      </c>
      <c r="W206" s="258">
        <f t="shared" si="167"/>
        <v>0</v>
      </c>
    </row>
    <row r="207" spans="12:25" ht="14.25" thickTop="1" thickBot="1" x14ac:dyDescent="0.25">
      <c r="L207" s="254" t="s">
        <v>62</v>
      </c>
      <c r="M207" s="255">
        <f t="shared" ref="M207:V207" si="175">+M198+M202+M206</f>
        <v>0</v>
      </c>
      <c r="N207" s="256">
        <f t="shared" si="175"/>
        <v>0</v>
      </c>
      <c r="O207" s="257">
        <f t="shared" si="175"/>
        <v>0</v>
      </c>
      <c r="P207" s="255">
        <f t="shared" si="175"/>
        <v>0</v>
      </c>
      <c r="Q207" s="257">
        <f t="shared" si="175"/>
        <v>0</v>
      </c>
      <c r="R207" s="255">
        <f t="shared" si="175"/>
        <v>454</v>
      </c>
      <c r="S207" s="256">
        <f t="shared" si="175"/>
        <v>559</v>
      </c>
      <c r="T207" s="257">
        <f t="shared" si="175"/>
        <v>1013</v>
      </c>
      <c r="U207" s="255">
        <f t="shared" si="175"/>
        <v>0</v>
      </c>
      <c r="V207" s="257">
        <f t="shared" si="175"/>
        <v>1013</v>
      </c>
      <c r="W207" s="258">
        <f>IF(Q207=0,0,((V207/Q207)-1)*100)</f>
        <v>0</v>
      </c>
    </row>
    <row r="208" spans="12:25" ht="14.25" thickTop="1" thickBot="1" x14ac:dyDescent="0.25">
      <c r="L208" s="254" t="s">
        <v>7</v>
      </c>
      <c r="M208" s="255">
        <f>+M207+M194</f>
        <v>0</v>
      </c>
      <c r="N208" s="256">
        <f t="shared" ref="N208:V208" si="176">+N207+N194</f>
        <v>0</v>
      </c>
      <c r="O208" s="257">
        <f t="shared" si="176"/>
        <v>0</v>
      </c>
      <c r="P208" s="255">
        <f t="shared" si="176"/>
        <v>0</v>
      </c>
      <c r="Q208" s="257">
        <f t="shared" si="176"/>
        <v>0</v>
      </c>
      <c r="R208" s="255">
        <f t="shared" si="176"/>
        <v>528</v>
      </c>
      <c r="S208" s="256">
        <f t="shared" si="176"/>
        <v>649</v>
      </c>
      <c r="T208" s="257">
        <f t="shared" si="176"/>
        <v>1177</v>
      </c>
      <c r="U208" s="255">
        <f t="shared" si="176"/>
        <v>0</v>
      </c>
      <c r="V208" s="257">
        <f t="shared" si="176"/>
        <v>1177</v>
      </c>
      <c r="W208" s="258">
        <f>IF(Q208=0,0,((V208/Q208)-1)*100)</f>
        <v>0</v>
      </c>
    </row>
    <row r="209" spans="12:25" ht="14.25" thickTop="1" thickBot="1" x14ac:dyDescent="0.25">
      <c r="L209" s="267" t="s">
        <v>60</v>
      </c>
      <c r="M209" s="227"/>
      <c r="N209" s="227"/>
      <c r="O209" s="227"/>
      <c r="P209" s="227"/>
      <c r="Q209" s="227"/>
      <c r="R209" s="227"/>
      <c r="S209" s="227"/>
      <c r="T209" s="227"/>
      <c r="U209" s="227"/>
      <c r="V209" s="227"/>
      <c r="W209" s="227"/>
    </row>
    <row r="210" spans="12:25" ht="13.5" thickTop="1" x14ac:dyDescent="0.2">
      <c r="L210" s="624" t="s">
        <v>56</v>
      </c>
      <c r="M210" s="625"/>
      <c r="N210" s="625"/>
      <c r="O210" s="625"/>
      <c r="P210" s="625"/>
      <c r="Q210" s="625"/>
      <c r="R210" s="625"/>
      <c r="S210" s="625"/>
      <c r="T210" s="625"/>
      <c r="U210" s="625"/>
      <c r="V210" s="625"/>
      <c r="W210" s="626"/>
    </row>
    <row r="211" spans="12:25" ht="13.5" thickBot="1" x14ac:dyDescent="0.25">
      <c r="L211" s="627" t="s">
        <v>53</v>
      </c>
      <c r="M211" s="628"/>
      <c r="N211" s="628"/>
      <c r="O211" s="628"/>
      <c r="P211" s="628"/>
      <c r="Q211" s="628"/>
      <c r="R211" s="628"/>
      <c r="S211" s="628"/>
      <c r="T211" s="628"/>
      <c r="U211" s="628"/>
      <c r="V211" s="628"/>
      <c r="W211" s="629"/>
    </row>
    <row r="212" spans="12:25" ht="14.25" thickTop="1" thickBot="1" x14ac:dyDescent="0.25">
      <c r="L212" s="226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8" t="s">
        <v>34</v>
      </c>
    </row>
    <row r="213" spans="12:25" ht="12.75" customHeight="1" thickTop="1" thickBot="1" x14ac:dyDescent="0.25">
      <c r="L213" s="229"/>
      <c r="M213" s="665" t="s">
        <v>58</v>
      </c>
      <c r="N213" s="666"/>
      <c r="O213" s="666"/>
      <c r="P213" s="666"/>
      <c r="Q213" s="666"/>
      <c r="R213" s="230" t="s">
        <v>59</v>
      </c>
      <c r="S213" s="231"/>
      <c r="T213" s="268"/>
      <c r="U213" s="230"/>
      <c r="V213" s="230"/>
      <c r="W213" s="337" t="s">
        <v>2</v>
      </c>
    </row>
    <row r="214" spans="12:25" ht="13.5" thickTop="1" x14ac:dyDescent="0.2">
      <c r="L214" s="233" t="s">
        <v>3</v>
      </c>
      <c r="M214" s="234"/>
      <c r="N214" s="226"/>
      <c r="O214" s="235"/>
      <c r="P214" s="236"/>
      <c r="Q214" s="282"/>
      <c r="R214" s="234"/>
      <c r="S214" s="226"/>
      <c r="T214" s="235"/>
      <c r="U214" s="236"/>
      <c r="V214" s="336"/>
      <c r="W214" s="338" t="s">
        <v>4</v>
      </c>
    </row>
    <row r="215" spans="12:25" ht="13.5" thickBot="1" x14ac:dyDescent="0.25">
      <c r="L215" s="238"/>
      <c r="M215" s="239" t="s">
        <v>35</v>
      </c>
      <c r="N215" s="240" t="s">
        <v>36</v>
      </c>
      <c r="O215" s="241" t="s">
        <v>37</v>
      </c>
      <c r="P215" s="242" t="s">
        <v>32</v>
      </c>
      <c r="Q215" s="363" t="s">
        <v>7</v>
      </c>
      <c r="R215" s="239" t="s">
        <v>35</v>
      </c>
      <c r="S215" s="240" t="s">
        <v>36</v>
      </c>
      <c r="T215" s="241" t="s">
        <v>37</v>
      </c>
      <c r="U215" s="242" t="s">
        <v>32</v>
      </c>
      <c r="V215" s="332" t="s">
        <v>7</v>
      </c>
      <c r="W215" s="339"/>
    </row>
    <row r="216" spans="12:25" ht="4.5" customHeight="1" thickTop="1" x14ac:dyDescent="0.2">
      <c r="L216" s="233"/>
      <c r="M216" s="244"/>
      <c r="N216" s="245"/>
      <c r="O216" s="246"/>
      <c r="P216" s="247"/>
      <c r="Q216" s="283"/>
      <c r="R216" s="244"/>
      <c r="S216" s="245"/>
      <c r="T216" s="246"/>
      <c r="U216" s="247"/>
      <c r="V216" s="285"/>
      <c r="W216" s="248"/>
    </row>
    <row r="217" spans="12:25" x14ac:dyDescent="0.2">
      <c r="L217" s="233" t="s">
        <v>10</v>
      </c>
      <c r="M217" s="249">
        <f t="shared" ref="M217:N219" si="177">+M165+M191</f>
        <v>0</v>
      </c>
      <c r="N217" s="250">
        <f t="shared" si="177"/>
        <v>0</v>
      </c>
      <c r="O217" s="251">
        <f>M217+N217</f>
        <v>0</v>
      </c>
      <c r="P217" s="252">
        <f>+P165+P191</f>
        <v>0</v>
      </c>
      <c r="Q217" s="284">
        <f t="shared" ref="Q217" si="178">O217+P217</f>
        <v>0</v>
      </c>
      <c r="R217" s="249">
        <f t="shared" ref="R217:S219" si="179">+R165+R191</f>
        <v>0</v>
      </c>
      <c r="S217" s="250">
        <f t="shared" si="179"/>
        <v>0</v>
      </c>
      <c r="T217" s="251">
        <f>R217+S217</f>
        <v>0</v>
      </c>
      <c r="U217" s="252">
        <f>+U165+U191</f>
        <v>0</v>
      </c>
      <c r="V217" s="286">
        <f>T217+U217</f>
        <v>0</v>
      </c>
      <c r="W217" s="253">
        <f>IF(Q217=0,0,((V217/Q217)-1)*100)</f>
        <v>0</v>
      </c>
    </row>
    <row r="218" spans="12:25" x14ac:dyDescent="0.2">
      <c r="L218" s="233" t="s">
        <v>11</v>
      </c>
      <c r="M218" s="249">
        <f t="shared" si="177"/>
        <v>0</v>
      </c>
      <c r="N218" s="250">
        <f t="shared" si="177"/>
        <v>0</v>
      </c>
      <c r="O218" s="251">
        <f t="shared" ref="O218:O219" si="180">M218+N218</f>
        <v>0</v>
      </c>
      <c r="P218" s="252">
        <f>+P166+P192</f>
        <v>0</v>
      </c>
      <c r="Q218" s="284">
        <f>O218+P218</f>
        <v>0</v>
      </c>
      <c r="R218" s="249">
        <f t="shared" si="179"/>
        <v>20</v>
      </c>
      <c r="S218" s="250">
        <f t="shared" si="179"/>
        <v>34</v>
      </c>
      <c r="T218" s="251">
        <f t="shared" ref="T218:T219" si="181">R218+S218</f>
        <v>54</v>
      </c>
      <c r="U218" s="252">
        <f>+U166+U192</f>
        <v>0</v>
      </c>
      <c r="V218" s="286">
        <f>T218+U218</f>
        <v>54</v>
      </c>
      <c r="W218" s="253">
        <f>IF(Q218=0,0,((V218/Q218)-1)*100)</f>
        <v>0</v>
      </c>
    </row>
    <row r="219" spans="12:25" ht="13.5" thickBot="1" x14ac:dyDescent="0.25">
      <c r="L219" s="238" t="s">
        <v>12</v>
      </c>
      <c r="M219" s="249">
        <f t="shared" si="177"/>
        <v>0</v>
      </c>
      <c r="N219" s="250">
        <f t="shared" si="177"/>
        <v>0</v>
      </c>
      <c r="O219" s="251">
        <f t="shared" si="180"/>
        <v>0</v>
      </c>
      <c r="P219" s="252">
        <f>+P167+P193</f>
        <v>0</v>
      </c>
      <c r="Q219" s="284">
        <f>O219+P219</f>
        <v>0</v>
      </c>
      <c r="R219" s="249">
        <f t="shared" si="179"/>
        <v>54</v>
      </c>
      <c r="S219" s="250">
        <f t="shared" si="179"/>
        <v>56</v>
      </c>
      <c r="T219" s="251">
        <f t="shared" si="181"/>
        <v>110</v>
      </c>
      <c r="U219" s="252">
        <f>+U167+U193</f>
        <v>0</v>
      </c>
      <c r="V219" s="286">
        <f>T219+U219</f>
        <v>110</v>
      </c>
      <c r="W219" s="253">
        <f>IF(Q219=0,0,((V219/Q219)-1)*100)</f>
        <v>0</v>
      </c>
      <c r="X219" s="305"/>
      <c r="Y219" s="305"/>
    </row>
    <row r="220" spans="12:25" ht="14.25" thickTop="1" thickBot="1" x14ac:dyDescent="0.25">
      <c r="L220" s="254" t="s">
        <v>38</v>
      </c>
      <c r="M220" s="255">
        <f>+M217+M218+M219</f>
        <v>0</v>
      </c>
      <c r="N220" s="256">
        <f t="shared" ref="N220:V220" si="182">+N217+N218+N219</f>
        <v>0</v>
      </c>
      <c r="O220" s="257">
        <f t="shared" si="182"/>
        <v>0</v>
      </c>
      <c r="P220" s="255">
        <f t="shared" si="182"/>
        <v>0</v>
      </c>
      <c r="Q220" s="257">
        <f t="shared" si="182"/>
        <v>0</v>
      </c>
      <c r="R220" s="255">
        <f t="shared" si="182"/>
        <v>74</v>
      </c>
      <c r="S220" s="256">
        <f t="shared" si="182"/>
        <v>90</v>
      </c>
      <c r="T220" s="257">
        <f t="shared" si="182"/>
        <v>164</v>
      </c>
      <c r="U220" s="255">
        <f t="shared" si="182"/>
        <v>0</v>
      </c>
      <c r="V220" s="257">
        <f t="shared" si="182"/>
        <v>164</v>
      </c>
      <c r="W220" s="258">
        <f t="shared" ref="W220" si="183">IF(Q220=0,0,((V220/Q220)-1)*100)</f>
        <v>0</v>
      </c>
    </row>
    <row r="221" spans="12:25" ht="13.5" thickTop="1" x14ac:dyDescent="0.2">
      <c r="L221" s="233" t="s">
        <v>13</v>
      </c>
      <c r="M221" s="249">
        <f t="shared" ref="M221:N223" si="184">+M169+M195</f>
        <v>0</v>
      </c>
      <c r="N221" s="250">
        <f t="shared" si="184"/>
        <v>0</v>
      </c>
      <c r="O221" s="251">
        <f t="shared" ref="O221:O222" si="185">M221+N221</f>
        <v>0</v>
      </c>
      <c r="P221" s="252">
        <f>+P169+P195</f>
        <v>0</v>
      </c>
      <c r="Q221" s="284">
        <f t="shared" ref="Q221:Q222" si="186">O221+P221</f>
        <v>0</v>
      </c>
      <c r="R221" s="249">
        <f t="shared" ref="R221:S223" si="187">+R169+R195</f>
        <v>63</v>
      </c>
      <c r="S221" s="250">
        <f t="shared" si="187"/>
        <v>74</v>
      </c>
      <c r="T221" s="251">
        <f t="shared" ref="T221:T222" si="188">R221+S221</f>
        <v>137</v>
      </c>
      <c r="U221" s="252">
        <f>+U169+U195</f>
        <v>0</v>
      </c>
      <c r="V221" s="286">
        <f>T221+U221</f>
        <v>137</v>
      </c>
      <c r="W221" s="253">
        <f>IF(Q221=0,0,((V221/Q221)-1)*100)</f>
        <v>0</v>
      </c>
    </row>
    <row r="222" spans="12:25" x14ac:dyDescent="0.2">
      <c r="L222" s="233" t="s">
        <v>14</v>
      </c>
      <c r="M222" s="249">
        <f t="shared" si="184"/>
        <v>0</v>
      </c>
      <c r="N222" s="250">
        <f t="shared" si="184"/>
        <v>0</v>
      </c>
      <c r="O222" s="251">
        <f t="shared" si="185"/>
        <v>0</v>
      </c>
      <c r="P222" s="252">
        <f>+P170+P196</f>
        <v>0</v>
      </c>
      <c r="Q222" s="284">
        <f t="shared" si="186"/>
        <v>0</v>
      </c>
      <c r="R222" s="249">
        <f t="shared" si="187"/>
        <v>44</v>
      </c>
      <c r="S222" s="250">
        <f t="shared" si="187"/>
        <v>73</v>
      </c>
      <c r="T222" s="251">
        <f t="shared" si="188"/>
        <v>117</v>
      </c>
      <c r="U222" s="252">
        <f>+U170+U196</f>
        <v>0</v>
      </c>
      <c r="V222" s="286">
        <f>T222+U222</f>
        <v>117</v>
      </c>
      <c r="W222" s="253">
        <f t="shared" ref="W222:W232" si="189">IF(Q222=0,0,((V222/Q222)-1)*100)</f>
        <v>0</v>
      </c>
    </row>
    <row r="223" spans="12:25" ht="13.5" thickBot="1" x14ac:dyDescent="0.25">
      <c r="L223" s="233" t="s">
        <v>15</v>
      </c>
      <c r="M223" s="249">
        <f t="shared" si="184"/>
        <v>0</v>
      </c>
      <c r="N223" s="250">
        <f t="shared" si="184"/>
        <v>0</v>
      </c>
      <c r="O223" s="251">
        <f>M223+N223</f>
        <v>0</v>
      </c>
      <c r="P223" s="252">
        <f>+P171+P197</f>
        <v>0</v>
      </c>
      <c r="Q223" s="284">
        <f>O223+P223</f>
        <v>0</v>
      </c>
      <c r="R223" s="249">
        <f t="shared" si="187"/>
        <v>35</v>
      </c>
      <c r="S223" s="250">
        <f t="shared" si="187"/>
        <v>57</v>
      </c>
      <c r="T223" s="251">
        <f>R223+S223</f>
        <v>92</v>
      </c>
      <c r="U223" s="252">
        <f>+U171+U197</f>
        <v>0</v>
      </c>
      <c r="V223" s="286">
        <f>T223+U223</f>
        <v>92</v>
      </c>
      <c r="W223" s="253">
        <f>IF(Q223=0,0,((V223/Q223)-1)*100)</f>
        <v>0</v>
      </c>
    </row>
    <row r="224" spans="12:25" ht="14.25" thickTop="1" thickBot="1" x14ac:dyDescent="0.25">
      <c r="L224" s="254" t="s">
        <v>61</v>
      </c>
      <c r="M224" s="255">
        <f>+M221+M222+M223</f>
        <v>0</v>
      </c>
      <c r="N224" s="256">
        <f t="shared" ref="N224:V224" si="190">+N221+N222+N223</f>
        <v>0</v>
      </c>
      <c r="O224" s="257">
        <f t="shared" si="190"/>
        <v>0</v>
      </c>
      <c r="P224" s="255">
        <f t="shared" si="190"/>
        <v>0</v>
      </c>
      <c r="Q224" s="257">
        <f t="shared" si="190"/>
        <v>0</v>
      </c>
      <c r="R224" s="255">
        <f t="shared" si="190"/>
        <v>142</v>
      </c>
      <c r="S224" s="256">
        <f t="shared" si="190"/>
        <v>204</v>
      </c>
      <c r="T224" s="257">
        <f t="shared" si="190"/>
        <v>346</v>
      </c>
      <c r="U224" s="255">
        <f t="shared" si="190"/>
        <v>0</v>
      </c>
      <c r="V224" s="257">
        <f t="shared" si="190"/>
        <v>346</v>
      </c>
      <c r="W224" s="258">
        <f t="shared" ref="W224" si="191">IF(Q224=0,0,((V224/Q224)-1)*100)</f>
        <v>0</v>
      </c>
      <c r="X224" s="305"/>
    </row>
    <row r="225" spans="12:23" ht="13.5" thickTop="1" x14ac:dyDescent="0.2">
      <c r="L225" s="233" t="s">
        <v>16</v>
      </c>
      <c r="M225" s="249">
        <f t="shared" ref="M225:N227" si="192">+M173+M199</f>
        <v>0</v>
      </c>
      <c r="N225" s="250">
        <f t="shared" si="192"/>
        <v>0</v>
      </c>
      <c r="O225" s="251">
        <f t="shared" ref="O225:O227" si="193">M225+N225</f>
        <v>0</v>
      </c>
      <c r="P225" s="252">
        <f>+P173+P199</f>
        <v>0</v>
      </c>
      <c r="Q225" s="284">
        <f t="shared" ref="Q225:Q227" si="194">O225+P225</f>
        <v>0</v>
      </c>
      <c r="R225" s="249">
        <f t="shared" ref="R225:S227" si="195">+R173+R199</f>
        <v>35</v>
      </c>
      <c r="S225" s="250">
        <f t="shared" si="195"/>
        <v>57</v>
      </c>
      <c r="T225" s="251">
        <f t="shared" ref="T225:T227" si="196">R225+S225</f>
        <v>92</v>
      </c>
      <c r="U225" s="252">
        <f>+U173+U199</f>
        <v>0</v>
      </c>
      <c r="V225" s="286">
        <f>T225+U225</f>
        <v>92</v>
      </c>
      <c r="W225" s="253">
        <f t="shared" si="189"/>
        <v>0</v>
      </c>
    </row>
    <row r="226" spans="12:23" x14ac:dyDescent="0.2">
      <c r="L226" s="233" t="s">
        <v>17</v>
      </c>
      <c r="M226" s="249">
        <f t="shared" si="192"/>
        <v>0</v>
      </c>
      <c r="N226" s="250">
        <f t="shared" si="192"/>
        <v>0</v>
      </c>
      <c r="O226" s="251">
        <f>M226+N226</f>
        <v>0</v>
      </c>
      <c r="P226" s="252">
        <f>+P174+P200</f>
        <v>0</v>
      </c>
      <c r="Q226" s="284">
        <f>O226+P226</f>
        <v>0</v>
      </c>
      <c r="R226" s="249">
        <f t="shared" si="195"/>
        <v>33</v>
      </c>
      <c r="S226" s="250">
        <f t="shared" si="195"/>
        <v>49</v>
      </c>
      <c r="T226" s="251">
        <f>R226+S226</f>
        <v>82</v>
      </c>
      <c r="U226" s="252">
        <f>+U174+U200</f>
        <v>0</v>
      </c>
      <c r="V226" s="286">
        <f>T226+U226</f>
        <v>82</v>
      </c>
      <c r="W226" s="253">
        <f>IF(Q226=0,0,((V226/Q226)-1)*100)</f>
        <v>0</v>
      </c>
    </row>
    <row r="227" spans="12:23" ht="13.5" thickBot="1" x14ac:dyDescent="0.25">
      <c r="L227" s="233" t="s">
        <v>18</v>
      </c>
      <c r="M227" s="249">
        <f t="shared" si="192"/>
        <v>0</v>
      </c>
      <c r="N227" s="250">
        <f t="shared" si="192"/>
        <v>0</v>
      </c>
      <c r="O227" s="259">
        <f t="shared" si="193"/>
        <v>0</v>
      </c>
      <c r="P227" s="260">
        <f>+P175+P201</f>
        <v>0</v>
      </c>
      <c r="Q227" s="284">
        <f t="shared" si="194"/>
        <v>0</v>
      </c>
      <c r="R227" s="249">
        <f t="shared" si="195"/>
        <v>45</v>
      </c>
      <c r="S227" s="250">
        <f t="shared" si="195"/>
        <v>61</v>
      </c>
      <c r="T227" s="259">
        <f t="shared" si="196"/>
        <v>106</v>
      </c>
      <c r="U227" s="260">
        <f>+U175+U201</f>
        <v>0</v>
      </c>
      <c r="V227" s="286">
        <f>T227+U227</f>
        <v>106</v>
      </c>
      <c r="W227" s="253">
        <f t="shared" si="189"/>
        <v>0</v>
      </c>
    </row>
    <row r="228" spans="12:23" ht="14.25" thickTop="1" thickBot="1" x14ac:dyDescent="0.25">
      <c r="L228" s="261" t="s">
        <v>39</v>
      </c>
      <c r="M228" s="262">
        <f t="shared" ref="M228:V228" si="197">SUM(M225:M227)</f>
        <v>0</v>
      </c>
      <c r="N228" s="262">
        <f t="shared" si="197"/>
        <v>0</v>
      </c>
      <c r="O228" s="263">
        <f t="shared" si="197"/>
        <v>0</v>
      </c>
      <c r="P228" s="264">
        <f t="shared" si="197"/>
        <v>0</v>
      </c>
      <c r="Q228" s="263">
        <f t="shared" si="197"/>
        <v>0</v>
      </c>
      <c r="R228" s="262">
        <f t="shared" si="197"/>
        <v>113</v>
      </c>
      <c r="S228" s="262">
        <f t="shared" si="197"/>
        <v>167</v>
      </c>
      <c r="T228" s="263">
        <f t="shared" si="197"/>
        <v>280</v>
      </c>
      <c r="U228" s="264">
        <f t="shared" si="197"/>
        <v>0</v>
      </c>
      <c r="V228" s="263">
        <f t="shared" si="197"/>
        <v>280</v>
      </c>
      <c r="W228" s="361">
        <f t="shared" si="189"/>
        <v>0</v>
      </c>
    </row>
    <row r="229" spans="12:23" ht="13.5" thickTop="1" x14ac:dyDescent="0.2">
      <c r="L229" s="233" t="s">
        <v>21</v>
      </c>
      <c r="M229" s="249">
        <f t="shared" ref="M229:N231" si="198">+M177+M203</f>
        <v>0</v>
      </c>
      <c r="N229" s="250">
        <f t="shared" si="198"/>
        <v>0</v>
      </c>
      <c r="O229" s="259">
        <f t="shared" ref="O229:O231" si="199">M229+N229</f>
        <v>0</v>
      </c>
      <c r="P229" s="266">
        <f>+P177+P203</f>
        <v>0</v>
      </c>
      <c r="Q229" s="284">
        <f t="shared" ref="Q229:Q231" si="200">O229+P229</f>
        <v>0</v>
      </c>
      <c r="R229" s="249">
        <f t="shared" ref="R229:S231" si="201">+R177+R203</f>
        <v>70</v>
      </c>
      <c r="S229" s="250">
        <f t="shared" si="201"/>
        <v>71</v>
      </c>
      <c r="T229" s="259">
        <f t="shared" ref="T229:T231" si="202">R229+S229</f>
        <v>141</v>
      </c>
      <c r="U229" s="266">
        <f>+U177+U203</f>
        <v>0</v>
      </c>
      <c r="V229" s="286">
        <f>T229+U229</f>
        <v>141</v>
      </c>
      <c r="W229" s="253">
        <f t="shared" si="189"/>
        <v>0</v>
      </c>
    </row>
    <row r="230" spans="12:23" x14ac:dyDescent="0.2">
      <c r="L230" s="233" t="s">
        <v>22</v>
      </c>
      <c r="M230" s="249">
        <f t="shared" si="198"/>
        <v>0</v>
      </c>
      <c r="N230" s="250">
        <f t="shared" si="198"/>
        <v>0</v>
      </c>
      <c r="O230" s="259">
        <f t="shared" si="199"/>
        <v>0</v>
      </c>
      <c r="P230" s="252">
        <f>+P178+P204</f>
        <v>0</v>
      </c>
      <c r="Q230" s="284">
        <f t="shared" si="200"/>
        <v>0</v>
      </c>
      <c r="R230" s="249">
        <f t="shared" si="201"/>
        <v>72</v>
      </c>
      <c r="S230" s="250">
        <f t="shared" si="201"/>
        <v>64</v>
      </c>
      <c r="T230" s="259">
        <f t="shared" si="202"/>
        <v>136</v>
      </c>
      <c r="U230" s="252">
        <f>+U178+U204</f>
        <v>0</v>
      </c>
      <c r="V230" s="286">
        <f>T230+U230</f>
        <v>136</v>
      </c>
      <c r="W230" s="253">
        <f t="shared" si="189"/>
        <v>0</v>
      </c>
    </row>
    <row r="231" spans="12:23" ht="13.5" thickBot="1" x14ac:dyDescent="0.25">
      <c r="L231" s="233" t="s">
        <v>23</v>
      </c>
      <c r="M231" s="249">
        <f t="shared" si="198"/>
        <v>0</v>
      </c>
      <c r="N231" s="250">
        <f t="shared" si="198"/>
        <v>0</v>
      </c>
      <c r="O231" s="259">
        <f t="shared" si="199"/>
        <v>0</v>
      </c>
      <c r="P231" s="252">
        <f>+P179+P205</f>
        <v>0</v>
      </c>
      <c r="Q231" s="284">
        <f t="shared" si="200"/>
        <v>0</v>
      </c>
      <c r="R231" s="249">
        <f t="shared" si="201"/>
        <v>57</v>
      </c>
      <c r="S231" s="250">
        <f t="shared" si="201"/>
        <v>53</v>
      </c>
      <c r="T231" s="259">
        <f t="shared" si="202"/>
        <v>110</v>
      </c>
      <c r="U231" s="252">
        <f>+U179+U205</f>
        <v>0</v>
      </c>
      <c r="V231" s="286">
        <f>T231+U231</f>
        <v>110</v>
      </c>
      <c r="W231" s="253">
        <f t="shared" si="189"/>
        <v>0</v>
      </c>
    </row>
    <row r="232" spans="12:23" ht="14.25" thickTop="1" thickBot="1" x14ac:dyDescent="0.25">
      <c r="L232" s="254" t="s">
        <v>40</v>
      </c>
      <c r="M232" s="255">
        <f>+M229+M230+M231</f>
        <v>0</v>
      </c>
      <c r="N232" s="256">
        <f t="shared" ref="N232:V232" si="203">+N229+N230+N231</f>
        <v>0</v>
      </c>
      <c r="O232" s="257">
        <f t="shared" si="203"/>
        <v>0</v>
      </c>
      <c r="P232" s="255">
        <f t="shared" si="203"/>
        <v>0</v>
      </c>
      <c r="Q232" s="257">
        <f t="shared" si="203"/>
        <v>0</v>
      </c>
      <c r="R232" s="255">
        <f t="shared" si="203"/>
        <v>199</v>
      </c>
      <c r="S232" s="256">
        <f t="shared" si="203"/>
        <v>188</v>
      </c>
      <c r="T232" s="257">
        <f t="shared" si="203"/>
        <v>387</v>
      </c>
      <c r="U232" s="255">
        <f t="shared" si="203"/>
        <v>0</v>
      </c>
      <c r="V232" s="257">
        <f t="shared" si="203"/>
        <v>387</v>
      </c>
      <c r="W232" s="258">
        <f t="shared" si="189"/>
        <v>0</v>
      </c>
    </row>
    <row r="233" spans="12:23" ht="14.25" thickTop="1" thickBot="1" x14ac:dyDescent="0.25">
      <c r="L233" s="254" t="s">
        <v>62</v>
      </c>
      <c r="M233" s="255">
        <f t="shared" ref="M233:V233" si="204">+M224+M228+M232</f>
        <v>0</v>
      </c>
      <c r="N233" s="256">
        <f t="shared" si="204"/>
        <v>0</v>
      </c>
      <c r="O233" s="257">
        <f t="shared" si="204"/>
        <v>0</v>
      </c>
      <c r="P233" s="255">
        <f t="shared" si="204"/>
        <v>0</v>
      </c>
      <c r="Q233" s="257">
        <f t="shared" si="204"/>
        <v>0</v>
      </c>
      <c r="R233" s="255">
        <f t="shared" si="204"/>
        <v>454</v>
      </c>
      <c r="S233" s="256">
        <f t="shared" si="204"/>
        <v>559</v>
      </c>
      <c r="T233" s="257">
        <f t="shared" si="204"/>
        <v>1013</v>
      </c>
      <c r="U233" s="255">
        <f t="shared" si="204"/>
        <v>0</v>
      </c>
      <c r="V233" s="257">
        <f t="shared" si="204"/>
        <v>1013</v>
      </c>
      <c r="W233" s="258">
        <f>IF(Q233=0,0,((V233/Q233)-1)*100)</f>
        <v>0</v>
      </c>
    </row>
    <row r="234" spans="12:23" ht="14.25" thickTop="1" thickBot="1" x14ac:dyDescent="0.25">
      <c r="L234" s="254" t="s">
        <v>7</v>
      </c>
      <c r="M234" s="255">
        <f>+M233+M220</f>
        <v>0</v>
      </c>
      <c r="N234" s="256">
        <f t="shared" ref="N234:V234" si="205">+N233+N220</f>
        <v>0</v>
      </c>
      <c r="O234" s="257">
        <f t="shared" si="205"/>
        <v>0</v>
      </c>
      <c r="P234" s="255">
        <f t="shared" si="205"/>
        <v>0</v>
      </c>
      <c r="Q234" s="257">
        <f t="shared" si="205"/>
        <v>0</v>
      </c>
      <c r="R234" s="255">
        <f t="shared" si="205"/>
        <v>528</v>
      </c>
      <c r="S234" s="256">
        <f t="shared" si="205"/>
        <v>649</v>
      </c>
      <c r="T234" s="257">
        <f t="shared" si="205"/>
        <v>1177</v>
      </c>
      <c r="U234" s="255">
        <f t="shared" si="205"/>
        <v>0</v>
      </c>
      <c r="V234" s="257">
        <f t="shared" si="205"/>
        <v>1177</v>
      </c>
      <c r="W234" s="258">
        <f>IF(Q234=0,0,((V234/Q234)-1)*100)</f>
        <v>0</v>
      </c>
    </row>
    <row r="235" spans="12:23" ht="13.5" thickTop="1" x14ac:dyDescent="0.2">
      <c r="L235" s="267" t="s">
        <v>60</v>
      </c>
      <c r="M235" s="227"/>
      <c r="N235" s="227"/>
      <c r="O235" s="227"/>
      <c r="P235" s="227"/>
      <c r="Q235" s="227"/>
      <c r="R235" s="227"/>
      <c r="S235" s="227"/>
      <c r="T235" s="227"/>
      <c r="U235" s="227"/>
      <c r="V235" s="227"/>
      <c r="W235" s="227"/>
    </row>
  </sheetData>
  <mergeCells count="39">
    <mergeCell ref="B2:I2"/>
    <mergeCell ref="L2:W2"/>
    <mergeCell ref="B3:I3"/>
    <mergeCell ref="L3:W3"/>
    <mergeCell ref="C5:E5"/>
    <mergeCell ref="F5:H5"/>
    <mergeCell ref="M5:Q5"/>
    <mergeCell ref="R5:V5"/>
    <mergeCell ref="B28:I28"/>
    <mergeCell ref="L28:W28"/>
    <mergeCell ref="B29:I29"/>
    <mergeCell ref="L29:W29"/>
    <mergeCell ref="C31:E31"/>
    <mergeCell ref="F31:H31"/>
    <mergeCell ref="M31:Q31"/>
    <mergeCell ref="R31:V31"/>
    <mergeCell ref="L133:W133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L210:W210"/>
    <mergeCell ref="L211:W211"/>
    <mergeCell ref="M213:Q213"/>
    <mergeCell ref="L158:W158"/>
    <mergeCell ref="L159:W159"/>
    <mergeCell ref="M161:Q161"/>
    <mergeCell ref="L184:W184"/>
    <mergeCell ref="L185:W185"/>
    <mergeCell ref="M187:Q18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W226"/>
  <sheetViews>
    <sheetView topLeftCell="E1" zoomScaleNormal="100" workbookViewId="0">
      <selection activeCell="AM214" sqref="AM214"/>
    </sheetView>
  </sheetViews>
  <sheetFormatPr defaultColWidth="7" defaultRowHeight="12.75" x14ac:dyDescent="0.2"/>
  <cols>
    <col min="1" max="1" width="7" style="3"/>
    <col min="2" max="2" width="12.42578125" style="1" customWidth="1"/>
    <col min="3" max="3" width="12.140625" style="1" customWidth="1"/>
    <col min="4" max="4" width="12.5703125" style="1" customWidth="1"/>
    <col min="5" max="5" width="12.7109375" style="1" customWidth="1"/>
    <col min="6" max="6" width="11.85546875" style="1" customWidth="1"/>
    <col min="7" max="7" width="12" style="1" customWidth="1"/>
    <col min="8" max="8" width="13" style="1" customWidth="1"/>
    <col min="9" max="9" width="12.42578125" style="2" customWidth="1"/>
    <col min="10" max="10" width="7" style="1" customWidth="1"/>
    <col min="11" max="11" width="7" style="3"/>
    <col min="12" max="12" width="13" style="1" customWidth="1"/>
    <col min="13" max="13" width="12.42578125" style="1" customWidth="1"/>
    <col min="14" max="14" width="12" style="1" customWidth="1"/>
    <col min="15" max="15" width="14.7109375" style="1" customWidth="1"/>
    <col min="16" max="16" width="12.140625" style="1" customWidth="1"/>
    <col min="17" max="17" width="12" style="1" customWidth="1"/>
    <col min="18" max="18" width="12.85546875" style="1" customWidth="1"/>
    <col min="19" max="19" width="12.140625" style="1" customWidth="1"/>
    <col min="20" max="20" width="14.140625" style="1" bestFit="1" customWidth="1"/>
    <col min="21" max="21" width="12.42578125" style="1" customWidth="1"/>
    <col min="22" max="22" width="12.85546875" style="1" customWidth="1"/>
    <col min="23" max="23" width="14" style="2" customWidth="1"/>
    <col min="24" max="16384" width="7" style="1"/>
  </cols>
  <sheetData>
    <row r="1" spans="1:23" ht="13.5" thickBot="1" x14ac:dyDescent="0.25"/>
    <row r="2" spans="1:23" ht="13.5" thickTop="1" x14ac:dyDescent="0.2">
      <c r="B2" s="638" t="s">
        <v>0</v>
      </c>
      <c r="C2" s="639"/>
      <c r="D2" s="639"/>
      <c r="E2" s="639"/>
      <c r="F2" s="639"/>
      <c r="G2" s="639"/>
      <c r="H2" s="639"/>
      <c r="I2" s="640"/>
      <c r="J2" s="3"/>
      <c r="L2" s="641" t="s">
        <v>1</v>
      </c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3"/>
    </row>
    <row r="3" spans="1:23" ht="13.5" thickBot="1" x14ac:dyDescent="0.25">
      <c r="B3" s="644" t="s">
        <v>46</v>
      </c>
      <c r="C3" s="645"/>
      <c r="D3" s="645"/>
      <c r="E3" s="645"/>
      <c r="F3" s="645"/>
      <c r="G3" s="645"/>
      <c r="H3" s="645"/>
      <c r="I3" s="646"/>
      <c r="J3" s="3"/>
      <c r="L3" s="647" t="s">
        <v>48</v>
      </c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9"/>
    </row>
    <row r="4" spans="1:23" ht="14.25" thickTop="1" thickBot="1" x14ac:dyDescent="0.25">
      <c r="B4" s="103"/>
      <c r="C4" s="104"/>
      <c r="D4" s="104"/>
      <c r="E4" s="104"/>
      <c r="F4" s="104"/>
      <c r="G4" s="104"/>
      <c r="H4" s="104"/>
      <c r="I4" s="105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6"/>
      <c r="C5" s="650" t="s">
        <v>64</v>
      </c>
      <c r="D5" s="651"/>
      <c r="E5" s="652"/>
      <c r="F5" s="650" t="s">
        <v>65</v>
      </c>
      <c r="G5" s="651"/>
      <c r="H5" s="652"/>
      <c r="I5" s="107" t="s">
        <v>2</v>
      </c>
      <c r="J5" s="3"/>
      <c r="L5" s="11"/>
      <c r="M5" s="653" t="s">
        <v>64</v>
      </c>
      <c r="N5" s="654"/>
      <c r="O5" s="654"/>
      <c r="P5" s="654"/>
      <c r="Q5" s="655"/>
      <c r="R5" s="653" t="s">
        <v>65</v>
      </c>
      <c r="S5" s="654"/>
      <c r="T5" s="654"/>
      <c r="U5" s="654"/>
      <c r="V5" s="655"/>
      <c r="W5" s="12" t="s">
        <v>2</v>
      </c>
    </row>
    <row r="6" spans="1:23" ht="13.5" thickTop="1" x14ac:dyDescent="0.2">
      <c r="B6" s="108" t="s">
        <v>3</v>
      </c>
      <c r="C6" s="209"/>
      <c r="D6" s="110"/>
      <c r="E6" s="111"/>
      <c r="F6" s="209"/>
      <c r="G6" s="110"/>
      <c r="H6" s="111"/>
      <c r="I6" s="112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3"/>
      <c r="C7" s="210" t="s">
        <v>5</v>
      </c>
      <c r="D7" s="115" t="s">
        <v>6</v>
      </c>
      <c r="E7" s="404" t="s">
        <v>7</v>
      </c>
      <c r="F7" s="210" t="s">
        <v>5</v>
      </c>
      <c r="G7" s="115" t="s">
        <v>6</v>
      </c>
      <c r="H7" s="116" t="s">
        <v>7</v>
      </c>
      <c r="I7" s="117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thickBot="1" x14ac:dyDescent="0.25">
      <c r="B8" s="108"/>
      <c r="C8" s="211"/>
      <c r="D8" s="119"/>
      <c r="E8" s="168"/>
      <c r="F8" s="211"/>
      <c r="G8" s="119"/>
      <c r="H8" s="168"/>
      <c r="I8" s="121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ht="13.5" thickTop="1" x14ac:dyDescent="0.2">
      <c r="A9" s="3" t="str">
        <f t="shared" ref="A9:A14" si="0">IF(ISERROR(F9/G9)," ",IF(F9/G9&gt;0.5,IF(F9/G9&lt;1.5," ","NOT OK"),"NOT OK"))</f>
        <v xml:space="preserve"> </v>
      </c>
      <c r="B9" s="108" t="s">
        <v>13</v>
      </c>
      <c r="C9" s="135">
        <v>156</v>
      </c>
      <c r="D9" s="123">
        <v>156</v>
      </c>
      <c r="E9" s="163">
        <f>SUM(C9:D9)</f>
        <v>312</v>
      </c>
      <c r="F9" s="135">
        <v>86</v>
      </c>
      <c r="G9" s="123">
        <v>86</v>
      </c>
      <c r="H9" s="163">
        <f>SUM(F9:G9)</f>
        <v>172</v>
      </c>
      <c r="I9" s="125">
        <f t="shared" ref="I9:I14" si="1">IF(E9=0,0,((H9/E9)-1)*100)</f>
        <v>-44.871794871794869</v>
      </c>
      <c r="J9" s="3"/>
      <c r="L9" s="13" t="s">
        <v>13</v>
      </c>
      <c r="M9" s="39">
        <v>14531</v>
      </c>
      <c r="N9" s="37">
        <v>14636</v>
      </c>
      <c r="O9" s="181">
        <f t="shared" ref="O9" si="2">+M9+N9</f>
        <v>29167</v>
      </c>
      <c r="P9" s="143">
        <v>0</v>
      </c>
      <c r="Q9" s="181">
        <f>O9+P9</f>
        <v>29167</v>
      </c>
      <c r="R9" s="39">
        <v>11553</v>
      </c>
      <c r="S9" s="407">
        <v>11184</v>
      </c>
      <c r="T9" s="181">
        <f t="shared" ref="T9" si="3">+R9+S9</f>
        <v>22737</v>
      </c>
      <c r="U9" s="143">
        <v>0</v>
      </c>
      <c r="V9" s="181">
        <f>T9+U9</f>
        <v>22737</v>
      </c>
      <c r="W9" s="40">
        <f t="shared" ref="W9:W14" si="4">IF(Q9=0,0,((V9/Q9)-1)*100)</f>
        <v>-22.045462337573284</v>
      </c>
    </row>
    <row r="10" spans="1:23" x14ac:dyDescent="0.2">
      <c r="A10" s="3" t="str">
        <f t="shared" si="0"/>
        <v xml:space="preserve"> </v>
      </c>
      <c r="B10" s="108" t="s">
        <v>14</v>
      </c>
      <c r="C10" s="135">
        <v>154</v>
      </c>
      <c r="D10" s="123">
        <v>154</v>
      </c>
      <c r="E10" s="163">
        <f>SUM(C10:D10)</f>
        <v>308</v>
      </c>
      <c r="F10" s="135">
        <v>91</v>
      </c>
      <c r="G10" s="123">
        <v>91</v>
      </c>
      <c r="H10" s="163">
        <f>SUM(F10:G10)</f>
        <v>182</v>
      </c>
      <c r="I10" s="125">
        <f t="shared" si="1"/>
        <v>-40.909090909090907</v>
      </c>
      <c r="J10" s="3"/>
      <c r="L10" s="13" t="s">
        <v>14</v>
      </c>
      <c r="M10" s="39">
        <v>15766</v>
      </c>
      <c r="N10" s="37">
        <v>15611</v>
      </c>
      <c r="O10" s="181">
        <f>+M10+N10</f>
        <v>31377</v>
      </c>
      <c r="P10" s="143">
        <v>0</v>
      </c>
      <c r="Q10" s="181">
        <f>O10+P10</f>
        <v>31377</v>
      </c>
      <c r="R10" s="37">
        <v>11627</v>
      </c>
      <c r="S10" s="408">
        <v>11240</v>
      </c>
      <c r="T10" s="184">
        <f>+R10+S10</f>
        <v>22867</v>
      </c>
      <c r="U10" s="143">
        <v>0</v>
      </c>
      <c r="V10" s="181">
        <f>T10+U10</f>
        <v>22867</v>
      </c>
      <c r="W10" s="40">
        <f t="shared" si="4"/>
        <v>-27.121777097874244</v>
      </c>
    </row>
    <row r="11" spans="1:23" ht="13.5" thickBot="1" x14ac:dyDescent="0.25">
      <c r="A11" s="7" t="str">
        <f t="shared" si="0"/>
        <v xml:space="preserve"> </v>
      </c>
      <c r="B11" s="108" t="s">
        <v>15</v>
      </c>
      <c r="C11" s="135">
        <v>152</v>
      </c>
      <c r="D11" s="123">
        <v>152</v>
      </c>
      <c r="E11" s="163">
        <f>SUM(C11:D11)</f>
        <v>304</v>
      </c>
      <c r="F11" s="135">
        <v>94</v>
      </c>
      <c r="G11" s="123">
        <v>94</v>
      </c>
      <c r="H11" s="163">
        <f>SUM(F11:G11)</f>
        <v>188</v>
      </c>
      <c r="I11" s="125">
        <f t="shared" si="1"/>
        <v>-38.157894736842103</v>
      </c>
      <c r="J11" s="7"/>
      <c r="L11" s="13" t="s">
        <v>15</v>
      </c>
      <c r="M11" s="39">
        <v>15370</v>
      </c>
      <c r="N11" s="37">
        <v>15581</v>
      </c>
      <c r="O11" s="181">
        <f>+M11+N11</f>
        <v>30951</v>
      </c>
      <c r="P11" s="143">
        <v>0</v>
      </c>
      <c r="Q11" s="181">
        <f>O11+P11</f>
        <v>30951</v>
      </c>
      <c r="R11" s="37">
        <v>12566</v>
      </c>
      <c r="S11" s="408">
        <v>12121</v>
      </c>
      <c r="T11" s="418">
        <f>+R11+S11</f>
        <v>24687</v>
      </c>
      <c r="U11" s="410">
        <v>0</v>
      </c>
      <c r="V11" s="181">
        <f>T11+U11</f>
        <v>24687</v>
      </c>
      <c r="W11" s="40">
        <f t="shared" si="4"/>
        <v>-20.238441407385864</v>
      </c>
    </row>
    <row r="12" spans="1:23" ht="14.25" thickTop="1" thickBot="1" x14ac:dyDescent="0.25">
      <c r="A12" s="3" t="str">
        <f t="shared" si="0"/>
        <v xml:space="preserve"> </v>
      </c>
      <c r="B12" s="129" t="s">
        <v>61</v>
      </c>
      <c r="C12" s="207">
        <f t="shared" ref="C12:G12" si="5">+C9+C10+C11</f>
        <v>462</v>
      </c>
      <c r="D12" s="212">
        <f t="shared" si="5"/>
        <v>462</v>
      </c>
      <c r="E12" s="164">
        <f t="shared" si="5"/>
        <v>924</v>
      </c>
      <c r="F12" s="207">
        <f t="shared" si="5"/>
        <v>271</v>
      </c>
      <c r="G12" s="212">
        <f t="shared" si="5"/>
        <v>271</v>
      </c>
      <c r="H12" s="164">
        <f t="shared" ref="H12" si="6">+H9+H10+H11</f>
        <v>542</v>
      </c>
      <c r="I12" s="133">
        <f t="shared" si="1"/>
        <v>-41.341991341991346</v>
      </c>
      <c r="J12" s="3"/>
      <c r="L12" s="41" t="s">
        <v>61</v>
      </c>
      <c r="M12" s="45">
        <f t="shared" ref="M12:U12" si="7">+M9+M10+M11</f>
        <v>45667</v>
      </c>
      <c r="N12" s="43">
        <f t="shared" si="7"/>
        <v>45828</v>
      </c>
      <c r="O12" s="182">
        <f t="shared" si="7"/>
        <v>91495</v>
      </c>
      <c r="P12" s="43">
        <f t="shared" si="7"/>
        <v>0</v>
      </c>
      <c r="Q12" s="182">
        <f t="shared" si="7"/>
        <v>91495</v>
      </c>
      <c r="R12" s="43">
        <f t="shared" si="7"/>
        <v>35746</v>
      </c>
      <c r="S12" s="411">
        <f t="shared" si="7"/>
        <v>34545</v>
      </c>
      <c r="T12" s="419">
        <f t="shared" si="7"/>
        <v>70291</v>
      </c>
      <c r="U12" s="413">
        <f t="shared" si="7"/>
        <v>0</v>
      </c>
      <c r="V12" s="182">
        <f t="shared" ref="V12" si="8">+V9+V10+V11</f>
        <v>70291</v>
      </c>
      <c r="W12" s="46">
        <f t="shared" si="4"/>
        <v>-23.175036887261601</v>
      </c>
    </row>
    <row r="13" spans="1:23" ht="13.5" thickTop="1" x14ac:dyDescent="0.2">
      <c r="A13" s="3" t="str">
        <f t="shared" si="0"/>
        <v xml:space="preserve"> </v>
      </c>
      <c r="B13" s="108" t="s">
        <v>16</v>
      </c>
      <c r="C13" s="135">
        <v>136</v>
      </c>
      <c r="D13" s="123">
        <v>136</v>
      </c>
      <c r="E13" s="163">
        <f t="shared" ref="E13" si="9">SUM(C13:D13)</f>
        <v>272</v>
      </c>
      <c r="F13" s="135">
        <v>73</v>
      </c>
      <c r="G13" s="123">
        <v>73</v>
      </c>
      <c r="H13" s="163">
        <f t="shared" ref="H13" si="10">SUM(F13:G13)</f>
        <v>146</v>
      </c>
      <c r="I13" s="125">
        <f t="shared" si="1"/>
        <v>-46.32352941176471</v>
      </c>
      <c r="J13" s="7"/>
      <c r="L13" s="13" t="s">
        <v>16</v>
      </c>
      <c r="M13" s="39">
        <v>12967</v>
      </c>
      <c r="N13" s="37">
        <v>12641</v>
      </c>
      <c r="O13" s="181">
        <f>+M13+N13</f>
        <v>25608</v>
      </c>
      <c r="P13" s="143">
        <v>0</v>
      </c>
      <c r="Q13" s="181">
        <f>O13+P13</f>
        <v>25608</v>
      </c>
      <c r="R13" s="37">
        <v>10469</v>
      </c>
      <c r="S13" s="408">
        <v>10503</v>
      </c>
      <c r="T13" s="418">
        <f>+R13+S13</f>
        <v>20972</v>
      </c>
      <c r="U13" s="410">
        <v>0</v>
      </c>
      <c r="V13" s="181">
        <f>T13+U13</f>
        <v>20972</v>
      </c>
      <c r="W13" s="40">
        <f t="shared" si="4"/>
        <v>-18.103717588253676</v>
      </c>
    </row>
    <row r="14" spans="1:23" x14ac:dyDescent="0.2">
      <c r="A14" s="3" t="str">
        <f t="shared" si="0"/>
        <v xml:space="preserve"> </v>
      </c>
      <c r="B14" s="108" t="s">
        <v>17</v>
      </c>
      <c r="C14" s="135">
        <v>124</v>
      </c>
      <c r="D14" s="123">
        <v>124</v>
      </c>
      <c r="E14" s="163">
        <f>SUM(C14:D14)</f>
        <v>248</v>
      </c>
      <c r="F14" s="135">
        <v>84</v>
      </c>
      <c r="G14" s="123">
        <v>84</v>
      </c>
      <c r="H14" s="163">
        <f>SUM(F14:G14)</f>
        <v>168</v>
      </c>
      <c r="I14" s="125">
        <f t="shared" si="1"/>
        <v>-32.258064516129039</v>
      </c>
      <c r="L14" s="13" t="s">
        <v>17</v>
      </c>
      <c r="M14" s="39">
        <v>12443</v>
      </c>
      <c r="N14" s="37">
        <v>11987</v>
      </c>
      <c r="O14" s="181">
        <f>+M14+N14</f>
        <v>24430</v>
      </c>
      <c r="P14" s="143">
        <v>0</v>
      </c>
      <c r="Q14" s="181">
        <f>O14+P14</f>
        <v>24430</v>
      </c>
      <c r="R14" s="37">
        <v>11761</v>
      </c>
      <c r="S14" s="408">
        <v>11189</v>
      </c>
      <c r="T14" s="418">
        <f>+R14+S14</f>
        <v>22950</v>
      </c>
      <c r="U14" s="410">
        <v>0</v>
      </c>
      <c r="V14" s="181">
        <f>T14+U14</f>
        <v>22950</v>
      </c>
      <c r="W14" s="40">
        <f t="shared" si="4"/>
        <v>-6.0581252558329908</v>
      </c>
    </row>
    <row r="15" spans="1:23" ht="13.5" thickBot="1" x14ac:dyDescent="0.25">
      <c r="A15" s="8" t="str">
        <f>IF(ISERROR(F15/G15)," ",IF(F15/G15&gt;0.5,IF(F15/G15&lt;1.5," ","NOT OK"),"NOT OK"))</f>
        <v xml:space="preserve"> </v>
      </c>
      <c r="B15" s="108" t="s">
        <v>18</v>
      </c>
      <c r="C15" s="135">
        <v>123</v>
      </c>
      <c r="D15" s="123">
        <v>123</v>
      </c>
      <c r="E15" s="163">
        <f>SUM(C15:D15)</f>
        <v>246</v>
      </c>
      <c r="F15" s="135">
        <v>88</v>
      </c>
      <c r="G15" s="123">
        <v>88</v>
      </c>
      <c r="H15" s="163">
        <f>SUM(F15:G15)</f>
        <v>176</v>
      </c>
      <c r="I15" s="125">
        <f>IF(E15=0,0,((H15/E15)-1)*100)</f>
        <v>-28.455284552845526</v>
      </c>
      <c r="J15" s="8"/>
      <c r="L15" s="13" t="s">
        <v>18</v>
      </c>
      <c r="M15" s="39">
        <v>13471</v>
      </c>
      <c r="N15" s="37">
        <v>13003</v>
      </c>
      <c r="O15" s="181">
        <f>+M15+N15</f>
        <v>26474</v>
      </c>
      <c r="P15" s="143">
        <v>0</v>
      </c>
      <c r="Q15" s="181">
        <f>O15+P15</f>
        <v>26474</v>
      </c>
      <c r="R15" s="37">
        <v>11919</v>
      </c>
      <c r="S15" s="408">
        <v>11595</v>
      </c>
      <c r="T15" s="418">
        <f>+R15+S15</f>
        <v>23514</v>
      </c>
      <c r="U15" s="410">
        <v>0</v>
      </c>
      <c r="V15" s="181">
        <f>T15+U15</f>
        <v>23514</v>
      </c>
      <c r="W15" s="40">
        <f>IF(Q15=0,0,((V15/Q15)-1)*100)</f>
        <v>-11.180781143763696</v>
      </c>
    </row>
    <row r="16" spans="1:23" ht="15.75" customHeight="1" thickTop="1" thickBot="1" x14ac:dyDescent="0.25">
      <c r="A16" s="9" t="str">
        <f>IF(ISERROR(F16/G16)," ",IF(F16/G16&gt;0.5,IF(F16/G16&lt;1.5," ","NOT OK"),"NOT OK"))</f>
        <v xml:space="preserve"> </v>
      </c>
      <c r="B16" s="136" t="s">
        <v>19</v>
      </c>
      <c r="C16" s="207">
        <f t="shared" ref="C16:G16" si="11">+C13+C14+C15</f>
        <v>383</v>
      </c>
      <c r="D16" s="212">
        <f t="shared" si="11"/>
        <v>383</v>
      </c>
      <c r="E16" s="164">
        <f t="shared" si="11"/>
        <v>766</v>
      </c>
      <c r="F16" s="207">
        <f t="shared" si="11"/>
        <v>245</v>
      </c>
      <c r="G16" s="212">
        <f t="shared" si="11"/>
        <v>245</v>
      </c>
      <c r="H16" s="164">
        <f t="shared" ref="H16" si="12">+H13+H14+H15</f>
        <v>490</v>
      </c>
      <c r="I16" s="133">
        <f>IF(E16=0,0,((H16/E16)-1)*100)</f>
        <v>-36.031331592689298</v>
      </c>
      <c r="J16" s="9"/>
      <c r="K16" s="10"/>
      <c r="L16" s="47" t="s">
        <v>19</v>
      </c>
      <c r="M16" s="48">
        <f t="shared" ref="M16:U16" si="13">+M13+M14+M15</f>
        <v>38881</v>
      </c>
      <c r="N16" s="49">
        <f t="shared" si="13"/>
        <v>37631</v>
      </c>
      <c r="O16" s="183">
        <f t="shared" si="13"/>
        <v>76512</v>
      </c>
      <c r="P16" s="49">
        <f t="shared" si="13"/>
        <v>0</v>
      </c>
      <c r="Q16" s="183">
        <f t="shared" si="13"/>
        <v>76512</v>
      </c>
      <c r="R16" s="49">
        <f t="shared" si="13"/>
        <v>34149</v>
      </c>
      <c r="S16" s="414">
        <f t="shared" si="13"/>
        <v>33287</v>
      </c>
      <c r="T16" s="420">
        <f t="shared" si="13"/>
        <v>67436</v>
      </c>
      <c r="U16" s="203">
        <f t="shared" si="13"/>
        <v>0</v>
      </c>
      <c r="V16" s="183">
        <f t="shared" ref="V16" si="14">+V13+V14+V15</f>
        <v>67436</v>
      </c>
      <c r="W16" s="50">
        <f>IF(Q16=0,0,((V16/Q16)-1)*100)</f>
        <v>-11.862191551652025</v>
      </c>
    </row>
    <row r="17" spans="1:23" ht="13.5" thickTop="1" x14ac:dyDescent="0.2">
      <c r="A17" s="3" t="str">
        <f>IF(ISERROR(F17/G17)," ",IF(F17/G17&gt;0.5,IF(F17/G17&lt;1.5," ","NOT OK"),"NOT OK"))</f>
        <v xml:space="preserve"> </v>
      </c>
      <c r="B17" s="108" t="s">
        <v>20</v>
      </c>
      <c r="C17" s="135">
        <v>132</v>
      </c>
      <c r="D17" s="123">
        <v>132</v>
      </c>
      <c r="E17" s="172">
        <f>SUM(C17:D17)</f>
        <v>264</v>
      </c>
      <c r="F17" s="135">
        <v>72</v>
      </c>
      <c r="G17" s="123">
        <v>72</v>
      </c>
      <c r="H17" s="172">
        <f>SUM(F17:G17)</f>
        <v>144</v>
      </c>
      <c r="I17" s="125">
        <f>IF(E17=0,0,((H17/E17)-1)*100)</f>
        <v>-45.45454545454546</v>
      </c>
      <c r="J17" s="3"/>
      <c r="L17" s="13" t="s">
        <v>21</v>
      </c>
      <c r="M17" s="39">
        <v>14414</v>
      </c>
      <c r="N17" s="37">
        <v>13933</v>
      </c>
      <c r="O17" s="181">
        <f>+M17+N17</f>
        <v>28347</v>
      </c>
      <c r="P17" s="143">
        <v>0</v>
      </c>
      <c r="Q17" s="181">
        <f>O17+P17</f>
        <v>28347</v>
      </c>
      <c r="R17" s="37">
        <v>10617</v>
      </c>
      <c r="S17" s="408">
        <v>10755</v>
      </c>
      <c r="T17" s="418">
        <f>+R17+S17</f>
        <v>21372</v>
      </c>
      <c r="U17" s="410">
        <v>0</v>
      </c>
      <c r="V17" s="181">
        <f>T17+U17</f>
        <v>21372</v>
      </c>
      <c r="W17" s="40">
        <f>IF(Q17=0,0,((V17/Q17)-1)*100)</f>
        <v>-24.605778389247533</v>
      </c>
    </row>
    <row r="18" spans="1:23" x14ac:dyDescent="0.2">
      <c r="A18" s="3" t="str">
        <f t="shared" ref="A18" si="15">IF(ISERROR(F18/G18)," ",IF(F18/G18&gt;0.5,IF(F18/G18&lt;1.5," ","NOT OK"),"NOT OK"))</f>
        <v xml:space="preserve"> </v>
      </c>
      <c r="B18" s="108" t="s">
        <v>22</v>
      </c>
      <c r="C18" s="135">
        <v>136</v>
      </c>
      <c r="D18" s="123">
        <v>136</v>
      </c>
      <c r="E18" s="163">
        <f t="shared" ref="E18" si="16">SUM(C18:D18)</f>
        <v>272</v>
      </c>
      <c r="F18" s="135">
        <v>73</v>
      </c>
      <c r="G18" s="123">
        <v>73</v>
      </c>
      <c r="H18" s="163">
        <f t="shared" ref="H18" si="17">SUM(F18:G18)</f>
        <v>146</v>
      </c>
      <c r="I18" s="125">
        <f t="shared" ref="I18" si="18">IF(E18=0,0,((H18/E18)-1)*100)</f>
        <v>-46.32352941176471</v>
      </c>
      <c r="J18" s="3"/>
      <c r="L18" s="13" t="s">
        <v>22</v>
      </c>
      <c r="M18" s="39">
        <v>14531</v>
      </c>
      <c r="N18" s="37">
        <v>13160</v>
      </c>
      <c r="O18" s="181">
        <f t="shared" ref="O18" si="19">+M18+N18</f>
        <v>27691</v>
      </c>
      <c r="P18" s="143">
        <v>0</v>
      </c>
      <c r="Q18" s="181">
        <f>O18+P18</f>
        <v>27691</v>
      </c>
      <c r="R18" s="37">
        <v>9997</v>
      </c>
      <c r="S18" s="408">
        <v>9708</v>
      </c>
      <c r="T18" s="418">
        <f t="shared" ref="T18" si="20">+R18+S18</f>
        <v>19705</v>
      </c>
      <c r="U18" s="410">
        <v>0</v>
      </c>
      <c r="V18" s="181">
        <f>T18+U18</f>
        <v>19705</v>
      </c>
      <c r="W18" s="40">
        <f t="shared" ref="W18" si="21">IF(Q18=0,0,((V18/Q18)-1)*100)</f>
        <v>-28.839695207829262</v>
      </c>
    </row>
    <row r="19" spans="1:23" ht="13.5" thickBot="1" x14ac:dyDescent="0.25">
      <c r="A19" s="3" t="str">
        <f>IF(ISERROR(F19/G19)," ",IF(F19/G19&gt;0.5,IF(F19/G19&lt;1.5," ","NOT OK"),"NOT OK"))</f>
        <v xml:space="preserve"> </v>
      </c>
      <c r="B19" s="108" t="s">
        <v>23</v>
      </c>
      <c r="C19" s="135">
        <v>115</v>
      </c>
      <c r="D19" s="123">
        <v>115</v>
      </c>
      <c r="E19" s="167">
        <f>SUM(C19:D19)</f>
        <v>230</v>
      </c>
      <c r="F19" s="135">
        <v>69</v>
      </c>
      <c r="G19" s="123">
        <v>69</v>
      </c>
      <c r="H19" s="167">
        <f>SUM(F19:G19)</f>
        <v>138</v>
      </c>
      <c r="I19" s="140">
        <f>IF(E19=0,0,((H19/E19)-1)*100)</f>
        <v>-40</v>
      </c>
      <c r="J19" s="3"/>
      <c r="L19" s="13" t="s">
        <v>23</v>
      </c>
      <c r="M19" s="39">
        <v>13907</v>
      </c>
      <c r="N19" s="37">
        <v>13343</v>
      </c>
      <c r="O19" s="181">
        <f>+M19+N19</f>
        <v>27250</v>
      </c>
      <c r="P19" s="143">
        <v>0</v>
      </c>
      <c r="Q19" s="181">
        <f>O19+P19</f>
        <v>27250</v>
      </c>
      <c r="R19" s="37">
        <v>9876</v>
      </c>
      <c r="S19" s="408">
        <v>9774</v>
      </c>
      <c r="T19" s="418">
        <f>+R19+S19</f>
        <v>19650</v>
      </c>
      <c r="U19" s="410">
        <v>0</v>
      </c>
      <c r="V19" s="181">
        <f>T19+U19</f>
        <v>19650</v>
      </c>
      <c r="W19" s="40">
        <f>IF(Q19=0,0,((V19/Q19)-1)*100)</f>
        <v>-27.889908256880737</v>
      </c>
    </row>
    <row r="20" spans="1:23" ht="14.25" customHeight="1" thickTop="1" thickBot="1" x14ac:dyDescent="0.25">
      <c r="A20" s="3" t="str">
        <f t="shared" ref="A20:A63" si="22">IF(ISERROR(F20/G20)," ",IF(F20/G20&gt;0.5,IF(F20/G20&lt;1.5," ","NOT OK"),"NOT OK"))</f>
        <v xml:space="preserve"> </v>
      </c>
      <c r="B20" s="129" t="s">
        <v>24</v>
      </c>
      <c r="C20" s="207">
        <f t="shared" ref="C20:E20" si="23">+C17+C18+C19</f>
        <v>383</v>
      </c>
      <c r="D20" s="212">
        <f t="shared" si="23"/>
        <v>383</v>
      </c>
      <c r="E20" s="406">
        <f t="shared" si="23"/>
        <v>766</v>
      </c>
      <c r="F20" s="207">
        <f t="shared" ref="F20:H20" si="24">+F17+F18+F19</f>
        <v>214</v>
      </c>
      <c r="G20" s="212">
        <f t="shared" si="24"/>
        <v>214</v>
      </c>
      <c r="H20" s="164">
        <f t="shared" si="24"/>
        <v>428</v>
      </c>
      <c r="I20" s="133">
        <f t="shared" ref="I20" si="25">IF(E20=0,0,((H20/E20)-1)*100)</f>
        <v>-44.125326370757179</v>
      </c>
      <c r="J20" s="3"/>
      <c r="L20" s="41" t="s">
        <v>24</v>
      </c>
      <c r="M20" s="45">
        <f t="shared" ref="M20:Q20" si="26">+M17+M18+M19</f>
        <v>42852</v>
      </c>
      <c r="N20" s="43">
        <f t="shared" si="26"/>
        <v>40436</v>
      </c>
      <c r="O20" s="182">
        <f t="shared" si="26"/>
        <v>83288</v>
      </c>
      <c r="P20" s="43">
        <f t="shared" si="26"/>
        <v>0</v>
      </c>
      <c r="Q20" s="182">
        <f t="shared" si="26"/>
        <v>83288</v>
      </c>
      <c r="R20" s="45">
        <f t="shared" ref="R20:V20" si="27">+R17+R18+R19</f>
        <v>30490</v>
      </c>
      <c r="S20" s="43">
        <f t="shared" si="27"/>
        <v>30237</v>
      </c>
      <c r="T20" s="182">
        <f t="shared" si="27"/>
        <v>60727</v>
      </c>
      <c r="U20" s="43">
        <f t="shared" si="27"/>
        <v>0</v>
      </c>
      <c r="V20" s="182">
        <f t="shared" si="27"/>
        <v>60727</v>
      </c>
      <c r="W20" s="46">
        <f t="shared" ref="W20" si="28">IF(Q20=0,0,((V20/Q20)-1)*100)</f>
        <v>-27.08793583709538</v>
      </c>
    </row>
    <row r="21" spans="1:23" ht="14.25" customHeight="1" thickTop="1" x14ac:dyDescent="0.2">
      <c r="A21" s="3" t="str">
        <f t="shared" ref="A21:A25" si="29">IF(ISERROR(F21/G21)," ",IF(F21/G21&gt;0.5,IF(F21/G21&lt;1.5," ","NOT OK"),"NOT OK"))</f>
        <v xml:space="preserve"> </v>
      </c>
      <c r="B21" s="108" t="s">
        <v>10</v>
      </c>
      <c r="C21" s="135">
        <v>124</v>
      </c>
      <c r="D21" s="123">
        <v>124</v>
      </c>
      <c r="E21" s="163">
        <f>SUM(C21:D21)</f>
        <v>248</v>
      </c>
      <c r="F21" s="135">
        <v>73</v>
      </c>
      <c r="G21" s="123">
        <v>73</v>
      </c>
      <c r="H21" s="163">
        <f>SUM(F21:G21)</f>
        <v>146</v>
      </c>
      <c r="I21" s="125">
        <f t="shared" ref="I21:I25" si="30">IF(E21=0,0,((H21/E21)-1)*100)</f>
        <v>-41.129032258064512</v>
      </c>
      <c r="J21" s="3"/>
      <c r="L21" s="13" t="s">
        <v>10</v>
      </c>
      <c r="M21" s="39">
        <v>15214</v>
      </c>
      <c r="N21" s="37">
        <v>14496</v>
      </c>
      <c r="O21" s="181">
        <f>SUM(M21:N21)</f>
        <v>29710</v>
      </c>
      <c r="P21" s="143">
        <v>0</v>
      </c>
      <c r="Q21" s="181">
        <f>O21+P21</f>
        <v>29710</v>
      </c>
      <c r="R21" s="39">
        <v>10584</v>
      </c>
      <c r="S21" s="37">
        <v>10604</v>
      </c>
      <c r="T21" s="181">
        <f>SUM(R21:S21)</f>
        <v>21188</v>
      </c>
      <c r="U21" s="143">
        <v>0</v>
      </c>
      <c r="V21" s="181">
        <f>T21+U21</f>
        <v>21188</v>
      </c>
      <c r="W21" s="40">
        <f t="shared" ref="W21:W25" si="31">IF(Q21=0,0,((V21/Q21)-1)*100)</f>
        <v>-28.683944799730732</v>
      </c>
    </row>
    <row r="22" spans="1:23" ht="14.25" customHeight="1" x14ac:dyDescent="0.2">
      <c r="A22" s="3" t="str">
        <f>IF(ISERROR(F22/G22)," ",IF(F22/G22&gt;0.5,IF(F22/G22&lt;1.5," ","NOT OK"),"NOT OK"))</f>
        <v xml:space="preserve"> </v>
      </c>
      <c r="B22" s="108" t="s">
        <v>11</v>
      </c>
      <c r="C22" s="135">
        <v>137</v>
      </c>
      <c r="D22" s="123">
        <v>137</v>
      </c>
      <c r="E22" s="163">
        <f>SUM(C22:D22)</f>
        <v>274</v>
      </c>
      <c r="F22" s="135">
        <v>77</v>
      </c>
      <c r="G22" s="123">
        <v>77</v>
      </c>
      <c r="H22" s="163">
        <f>SUM(F22:G22)</f>
        <v>154</v>
      </c>
      <c r="I22" s="125">
        <f>IF(E22=0,0,((H22/E22)-1)*100)</f>
        <v>-43.79562043795621</v>
      </c>
      <c r="J22" s="3"/>
      <c r="K22" s="6"/>
      <c r="L22" s="13" t="s">
        <v>11</v>
      </c>
      <c r="M22" s="39">
        <v>16400</v>
      </c>
      <c r="N22" s="37">
        <v>15132</v>
      </c>
      <c r="O22" s="181">
        <f>SUM(M22:N22)</f>
        <v>31532</v>
      </c>
      <c r="P22" s="143">
        <v>0</v>
      </c>
      <c r="Q22" s="181">
        <f>O22+P22</f>
        <v>31532</v>
      </c>
      <c r="R22" s="39">
        <v>11344</v>
      </c>
      <c r="S22" s="37">
        <v>10941</v>
      </c>
      <c r="T22" s="181">
        <f>SUM(R22:S22)</f>
        <v>22285</v>
      </c>
      <c r="U22" s="143">
        <v>0</v>
      </c>
      <c r="V22" s="181">
        <f>T22+U22</f>
        <v>22285</v>
      </c>
      <c r="W22" s="40">
        <f>IF(Q22=0,0,((V22/Q22)-1)*100)</f>
        <v>-29.325764302930356</v>
      </c>
    </row>
    <row r="23" spans="1:23" ht="14.25" customHeight="1" thickBot="1" x14ac:dyDescent="0.25">
      <c r="A23" s="3" t="str">
        <f>IF(ISERROR(F23/G23)," ",IF(F23/G23&gt;0.5,IF(F23/G23&lt;1.5," ","NOT OK"),"NOT OK"))</f>
        <v xml:space="preserve"> </v>
      </c>
      <c r="B23" s="113" t="s">
        <v>12</v>
      </c>
      <c r="C23" s="208">
        <v>111</v>
      </c>
      <c r="D23" s="127">
        <v>111</v>
      </c>
      <c r="E23" s="163">
        <f>SUM(C23:D23)</f>
        <v>222</v>
      </c>
      <c r="F23" s="208">
        <v>80</v>
      </c>
      <c r="G23" s="127">
        <v>80</v>
      </c>
      <c r="H23" s="163">
        <f>SUM(F23:G23)</f>
        <v>160</v>
      </c>
      <c r="I23" s="125">
        <f>IF(E23=0,0,((H23/E23)-1)*100)</f>
        <v>-27.927927927927932</v>
      </c>
      <c r="J23" s="3"/>
      <c r="K23" s="6"/>
      <c r="L23" s="22" t="s">
        <v>12</v>
      </c>
      <c r="M23" s="39">
        <v>16793</v>
      </c>
      <c r="N23" s="37">
        <v>16014</v>
      </c>
      <c r="O23" s="181">
        <f t="shared" ref="O23" si="32">SUM(M23:N23)</f>
        <v>32807</v>
      </c>
      <c r="P23" s="38">
        <v>0</v>
      </c>
      <c r="Q23" s="292">
        <f t="shared" ref="Q23" si="33">O23+P23</f>
        <v>32807</v>
      </c>
      <c r="R23" s="39">
        <v>12404</v>
      </c>
      <c r="S23" s="37">
        <v>12177</v>
      </c>
      <c r="T23" s="181">
        <f t="shared" ref="T23" si="34">SUM(R23:S23)</f>
        <v>24581</v>
      </c>
      <c r="U23" s="38">
        <v>0</v>
      </c>
      <c r="V23" s="292">
        <f t="shared" ref="V23" si="35">T23+U23</f>
        <v>24581</v>
      </c>
      <c r="W23" s="40">
        <f>IF(Q23=0,0,((V23/Q23)-1)*100)</f>
        <v>-25.073917151827352</v>
      </c>
    </row>
    <row r="24" spans="1:23" ht="14.25" customHeight="1" thickTop="1" thickBot="1" x14ac:dyDescent="0.25">
      <c r="A24" s="3" t="str">
        <f t="shared" ref="A24" si="36">IF(ISERROR(F24/G24)," ",IF(F24/G24&gt;0.5,IF(F24/G24&lt;1.5," ","NOT OK"),"NOT OK"))</f>
        <v xml:space="preserve"> </v>
      </c>
      <c r="B24" s="129" t="s">
        <v>38</v>
      </c>
      <c r="C24" s="207">
        <f t="shared" ref="C24:H24" si="37">+C21+C22+C23</f>
        <v>372</v>
      </c>
      <c r="D24" s="212">
        <f t="shared" si="37"/>
        <v>372</v>
      </c>
      <c r="E24" s="164">
        <f t="shared" si="37"/>
        <v>744</v>
      </c>
      <c r="F24" s="207">
        <f t="shared" si="37"/>
        <v>230</v>
      </c>
      <c r="G24" s="212">
        <f t="shared" si="37"/>
        <v>230</v>
      </c>
      <c r="H24" s="164">
        <f t="shared" si="37"/>
        <v>460</v>
      </c>
      <c r="I24" s="133">
        <f t="shared" ref="I24" si="38">IF(E24=0,0,((H24/E24)-1)*100)</f>
        <v>-38.172043010752688</v>
      </c>
      <c r="J24" s="3"/>
      <c r="L24" s="41" t="s">
        <v>38</v>
      </c>
      <c r="M24" s="45">
        <f t="shared" ref="M24:V24" si="39">+M21+M22+M23</f>
        <v>48407</v>
      </c>
      <c r="N24" s="43">
        <f t="shared" si="39"/>
        <v>45642</v>
      </c>
      <c r="O24" s="182">
        <f t="shared" si="39"/>
        <v>94049</v>
      </c>
      <c r="P24" s="43">
        <f t="shared" si="39"/>
        <v>0</v>
      </c>
      <c r="Q24" s="182">
        <f t="shared" si="39"/>
        <v>94049</v>
      </c>
      <c r="R24" s="45">
        <f t="shared" si="39"/>
        <v>34332</v>
      </c>
      <c r="S24" s="43">
        <f t="shared" si="39"/>
        <v>33722</v>
      </c>
      <c r="T24" s="182">
        <f t="shared" si="39"/>
        <v>68054</v>
      </c>
      <c r="U24" s="43">
        <f t="shared" si="39"/>
        <v>0</v>
      </c>
      <c r="V24" s="182">
        <f t="shared" si="39"/>
        <v>68054</v>
      </c>
      <c r="W24" s="46">
        <f t="shared" ref="W24" si="40">IF(Q24=0,0,((V24/Q24)-1)*100)</f>
        <v>-27.63984731363438</v>
      </c>
    </row>
    <row r="25" spans="1:23" ht="14.25" customHeight="1" thickTop="1" thickBot="1" x14ac:dyDescent="0.25">
      <c r="A25" s="6" t="str">
        <f t="shared" si="29"/>
        <v xml:space="preserve"> </v>
      </c>
      <c r="B25" s="129" t="s">
        <v>63</v>
      </c>
      <c r="C25" s="130">
        <f t="shared" ref="C25:H25" si="41">+C12+C16+C20+C24</f>
        <v>1600</v>
      </c>
      <c r="D25" s="132">
        <f t="shared" si="41"/>
        <v>1600</v>
      </c>
      <c r="E25" s="170">
        <f t="shared" si="41"/>
        <v>3200</v>
      </c>
      <c r="F25" s="130">
        <f t="shared" si="41"/>
        <v>960</v>
      </c>
      <c r="G25" s="132">
        <f t="shared" si="41"/>
        <v>960</v>
      </c>
      <c r="H25" s="170">
        <f t="shared" si="41"/>
        <v>1920</v>
      </c>
      <c r="I25" s="134">
        <f t="shared" si="30"/>
        <v>-40</v>
      </c>
      <c r="J25" s="7"/>
      <c r="L25" s="41" t="s">
        <v>63</v>
      </c>
      <c r="M25" s="45">
        <f t="shared" ref="M25:V25" si="42">+M12+M16+M20+M24</f>
        <v>175807</v>
      </c>
      <c r="N25" s="43">
        <f t="shared" si="42"/>
        <v>169537</v>
      </c>
      <c r="O25" s="182">
        <f t="shared" si="42"/>
        <v>345344</v>
      </c>
      <c r="P25" s="44">
        <f t="shared" si="42"/>
        <v>0</v>
      </c>
      <c r="Q25" s="185">
        <f t="shared" si="42"/>
        <v>345344</v>
      </c>
      <c r="R25" s="45">
        <f t="shared" si="42"/>
        <v>134717</v>
      </c>
      <c r="S25" s="43">
        <f t="shared" si="42"/>
        <v>131791</v>
      </c>
      <c r="T25" s="182">
        <f t="shared" si="42"/>
        <v>266508</v>
      </c>
      <c r="U25" s="44">
        <f t="shared" si="42"/>
        <v>0</v>
      </c>
      <c r="V25" s="185">
        <f t="shared" si="42"/>
        <v>266508</v>
      </c>
      <c r="W25" s="46">
        <f t="shared" si="31"/>
        <v>-22.828252409191997</v>
      </c>
    </row>
    <row r="26" spans="1:23" ht="14.25" thickTop="1" thickBot="1" x14ac:dyDescent="0.25">
      <c r="B26" s="141" t="s">
        <v>60</v>
      </c>
      <c r="C26" s="104"/>
      <c r="D26" s="104"/>
      <c r="E26" s="104"/>
      <c r="F26" s="104"/>
      <c r="G26" s="104"/>
      <c r="H26" s="104"/>
      <c r="I26" s="105"/>
      <c r="J26" s="3"/>
      <c r="L26" s="53" t="s">
        <v>60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/>
    </row>
    <row r="27" spans="1:23" ht="13.5" thickTop="1" x14ac:dyDescent="0.2">
      <c r="B27" s="638" t="s">
        <v>25</v>
      </c>
      <c r="C27" s="639"/>
      <c r="D27" s="639"/>
      <c r="E27" s="639"/>
      <c r="F27" s="639"/>
      <c r="G27" s="639"/>
      <c r="H27" s="639"/>
      <c r="I27" s="640"/>
      <c r="J27" s="3"/>
      <c r="L27" s="641" t="s">
        <v>26</v>
      </c>
      <c r="M27" s="642"/>
      <c r="N27" s="642"/>
      <c r="O27" s="642"/>
      <c r="P27" s="642"/>
      <c r="Q27" s="642"/>
      <c r="R27" s="642"/>
      <c r="S27" s="642"/>
      <c r="T27" s="642"/>
      <c r="U27" s="642"/>
      <c r="V27" s="642"/>
      <c r="W27" s="643"/>
    </row>
    <row r="28" spans="1:23" ht="13.5" thickBot="1" x14ac:dyDescent="0.25">
      <c r="B28" s="644" t="s">
        <v>47</v>
      </c>
      <c r="C28" s="645"/>
      <c r="D28" s="645"/>
      <c r="E28" s="645"/>
      <c r="F28" s="645"/>
      <c r="G28" s="645"/>
      <c r="H28" s="645"/>
      <c r="I28" s="646"/>
      <c r="J28" s="3"/>
      <c r="L28" s="647" t="s">
        <v>49</v>
      </c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9"/>
    </row>
    <row r="29" spans="1:23" ht="14.25" thickTop="1" thickBot="1" x14ac:dyDescent="0.25">
      <c r="B29" s="103"/>
      <c r="C29" s="104"/>
      <c r="D29" s="104"/>
      <c r="E29" s="104"/>
      <c r="F29" s="104"/>
      <c r="G29" s="104"/>
      <c r="H29" s="104"/>
      <c r="I29" s="105"/>
      <c r="J29" s="3"/>
      <c r="L29" s="15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</row>
    <row r="30" spans="1:23" ht="14.25" thickTop="1" thickBot="1" x14ac:dyDescent="0.25">
      <c r="B30" s="106"/>
      <c r="C30" s="650" t="s">
        <v>64</v>
      </c>
      <c r="D30" s="651"/>
      <c r="E30" s="652"/>
      <c r="F30" s="650" t="s">
        <v>65</v>
      </c>
      <c r="G30" s="651"/>
      <c r="H30" s="652"/>
      <c r="I30" s="107" t="s">
        <v>2</v>
      </c>
      <c r="J30" s="3"/>
      <c r="L30" s="11"/>
      <c r="M30" s="653" t="s">
        <v>64</v>
      </c>
      <c r="N30" s="654"/>
      <c r="O30" s="654"/>
      <c r="P30" s="654"/>
      <c r="Q30" s="655"/>
      <c r="R30" s="653" t="s">
        <v>65</v>
      </c>
      <c r="S30" s="654"/>
      <c r="T30" s="654"/>
      <c r="U30" s="654"/>
      <c r="V30" s="655"/>
      <c r="W30" s="12" t="s">
        <v>2</v>
      </c>
    </row>
    <row r="31" spans="1:23" ht="13.5" thickTop="1" x14ac:dyDescent="0.2">
      <c r="B31" s="108" t="s">
        <v>3</v>
      </c>
      <c r="C31" s="109"/>
      <c r="D31" s="110"/>
      <c r="E31" s="111"/>
      <c r="F31" s="109"/>
      <c r="G31" s="110"/>
      <c r="H31" s="111"/>
      <c r="I31" s="112" t="s">
        <v>4</v>
      </c>
      <c r="J31" s="3"/>
      <c r="L31" s="13" t="s">
        <v>3</v>
      </c>
      <c r="M31" s="19"/>
      <c r="N31" s="15"/>
      <c r="O31" s="16"/>
      <c r="P31" s="17"/>
      <c r="Q31" s="20"/>
      <c r="R31" s="19"/>
      <c r="S31" s="15"/>
      <c r="T31" s="16"/>
      <c r="U31" s="17"/>
      <c r="V31" s="20"/>
      <c r="W31" s="21" t="s">
        <v>4</v>
      </c>
    </row>
    <row r="32" spans="1:23" ht="13.5" thickBot="1" x14ac:dyDescent="0.25">
      <c r="B32" s="113"/>
      <c r="C32" s="114" t="s">
        <v>5</v>
      </c>
      <c r="D32" s="115" t="s">
        <v>6</v>
      </c>
      <c r="E32" s="404" t="s">
        <v>7</v>
      </c>
      <c r="F32" s="114" t="s">
        <v>5</v>
      </c>
      <c r="G32" s="115" t="s">
        <v>6</v>
      </c>
      <c r="H32" s="116" t="s">
        <v>7</v>
      </c>
      <c r="I32" s="117"/>
      <c r="J32" s="3"/>
      <c r="L32" s="22"/>
      <c r="M32" s="27" t="s">
        <v>8</v>
      </c>
      <c r="N32" s="24" t="s">
        <v>9</v>
      </c>
      <c r="O32" s="25" t="s">
        <v>31</v>
      </c>
      <c r="P32" s="26" t="s">
        <v>32</v>
      </c>
      <c r="Q32" s="25" t="s">
        <v>7</v>
      </c>
      <c r="R32" s="27" t="s">
        <v>8</v>
      </c>
      <c r="S32" s="24" t="s">
        <v>9</v>
      </c>
      <c r="T32" s="25" t="s">
        <v>31</v>
      </c>
      <c r="U32" s="26" t="s">
        <v>32</v>
      </c>
      <c r="V32" s="25" t="s">
        <v>7</v>
      </c>
      <c r="W32" s="28"/>
    </row>
    <row r="33" spans="1:23" ht="5.25" customHeight="1" thickTop="1" x14ac:dyDescent="0.2">
      <c r="B33" s="108"/>
      <c r="C33" s="118"/>
      <c r="D33" s="119"/>
      <c r="E33" s="120"/>
      <c r="F33" s="118"/>
      <c r="G33" s="119"/>
      <c r="H33" s="120"/>
      <c r="I33" s="121"/>
      <c r="J33" s="3"/>
      <c r="L33" s="13"/>
      <c r="M33" s="33"/>
      <c r="N33" s="30"/>
      <c r="O33" s="31"/>
      <c r="P33" s="32"/>
      <c r="Q33" s="34"/>
      <c r="R33" s="33"/>
      <c r="S33" s="30"/>
      <c r="T33" s="31"/>
      <c r="U33" s="32"/>
      <c r="V33" s="34"/>
      <c r="W33" s="35"/>
    </row>
    <row r="34" spans="1:23" x14ac:dyDescent="0.2">
      <c r="A34" s="3" t="str">
        <f t="shared" ref="A34:A39" si="43">IF(ISERROR(F34/G34)," ",IF(F34/G34&gt;0.5,IF(F34/G34&lt;1.5," ","NOT OK"),"NOT OK"))</f>
        <v xml:space="preserve"> </v>
      </c>
      <c r="B34" s="108" t="s">
        <v>13</v>
      </c>
      <c r="C34" s="122">
        <v>875</v>
      </c>
      <c r="D34" s="124">
        <v>875</v>
      </c>
      <c r="E34" s="169">
        <f t="shared" ref="E34" si="44">SUM(C34:D34)</f>
        <v>1750</v>
      </c>
      <c r="F34" s="135">
        <v>807</v>
      </c>
      <c r="G34" s="123">
        <v>806</v>
      </c>
      <c r="H34" s="169">
        <f t="shared" ref="H34" si="45">SUM(F34:G34)</f>
        <v>1613</v>
      </c>
      <c r="I34" s="125">
        <f t="shared" ref="I34:I39" si="46">IF(E34=0,0,((H34/E34)-1)*100)</f>
        <v>-7.8285714285714292</v>
      </c>
      <c r="L34" s="13" t="s">
        <v>13</v>
      </c>
      <c r="M34" s="39">
        <v>141704</v>
      </c>
      <c r="N34" s="37">
        <v>144130</v>
      </c>
      <c r="O34" s="181">
        <f t="shared" ref="O34" si="47">+M34+N34</f>
        <v>285834</v>
      </c>
      <c r="P34" s="38">
        <v>148</v>
      </c>
      <c r="Q34" s="184">
        <f>O34+P34</f>
        <v>285982</v>
      </c>
      <c r="R34" s="39">
        <v>129551</v>
      </c>
      <c r="S34" s="37">
        <v>132700</v>
      </c>
      <c r="T34" s="181">
        <f t="shared" ref="T34" si="48">+R34+S34</f>
        <v>262251</v>
      </c>
      <c r="U34" s="38">
        <v>0</v>
      </c>
      <c r="V34" s="184">
        <f>T34+U34</f>
        <v>262251</v>
      </c>
      <c r="W34" s="40">
        <f t="shared" ref="W34:W39" si="49">IF(Q34=0,0,((V34/Q34)-1)*100)</f>
        <v>-8.2980747040023459</v>
      </c>
    </row>
    <row r="35" spans="1:23" x14ac:dyDescent="0.2">
      <c r="A35" s="3" t="str">
        <f t="shared" si="43"/>
        <v xml:space="preserve"> </v>
      </c>
      <c r="B35" s="108" t="s">
        <v>14</v>
      </c>
      <c r="C35" s="122">
        <v>766</v>
      </c>
      <c r="D35" s="124">
        <v>767</v>
      </c>
      <c r="E35" s="169">
        <f>SUM(C35:D35)</f>
        <v>1533</v>
      </c>
      <c r="F35" s="135">
        <v>732</v>
      </c>
      <c r="G35" s="123">
        <v>732</v>
      </c>
      <c r="H35" s="169">
        <f>SUM(F35:G35)</f>
        <v>1464</v>
      </c>
      <c r="I35" s="125">
        <f t="shared" si="46"/>
        <v>-4.5009784735812186</v>
      </c>
      <c r="J35" s="3"/>
      <c r="L35" s="13" t="s">
        <v>14</v>
      </c>
      <c r="M35" s="39">
        <v>130946</v>
      </c>
      <c r="N35" s="37">
        <v>130731</v>
      </c>
      <c r="O35" s="181">
        <f>+M35+N35</f>
        <v>261677</v>
      </c>
      <c r="P35" s="38">
        <v>0</v>
      </c>
      <c r="Q35" s="184">
        <f>O35+P35</f>
        <v>261677</v>
      </c>
      <c r="R35" s="39">
        <v>120072</v>
      </c>
      <c r="S35" s="37">
        <v>120901</v>
      </c>
      <c r="T35" s="181">
        <f>+R35+S35</f>
        <v>240973</v>
      </c>
      <c r="U35" s="38">
        <v>0</v>
      </c>
      <c r="V35" s="184">
        <f>T35+U35</f>
        <v>240973</v>
      </c>
      <c r="W35" s="40">
        <f t="shared" si="49"/>
        <v>-7.9120442377434763</v>
      </c>
    </row>
    <row r="36" spans="1:23" ht="13.5" thickBot="1" x14ac:dyDescent="0.25">
      <c r="A36" s="3" t="str">
        <f t="shared" si="43"/>
        <v xml:space="preserve"> </v>
      </c>
      <c r="B36" s="108" t="s">
        <v>15</v>
      </c>
      <c r="C36" s="122">
        <v>887</v>
      </c>
      <c r="D36" s="124">
        <v>887</v>
      </c>
      <c r="E36" s="169">
        <f>SUM(C36:D36)</f>
        <v>1774</v>
      </c>
      <c r="F36" s="135">
        <v>816</v>
      </c>
      <c r="G36" s="123">
        <v>816</v>
      </c>
      <c r="H36" s="169">
        <f>SUM(F36:G36)</f>
        <v>1632</v>
      </c>
      <c r="I36" s="125">
        <f t="shared" si="46"/>
        <v>-8.0045095828635837</v>
      </c>
      <c r="J36" s="3"/>
      <c r="L36" s="13" t="s">
        <v>15</v>
      </c>
      <c r="M36" s="39">
        <v>152782</v>
      </c>
      <c r="N36" s="37">
        <v>152917</v>
      </c>
      <c r="O36" s="181">
        <f>+M36+N36</f>
        <v>305699</v>
      </c>
      <c r="P36" s="38">
        <v>180</v>
      </c>
      <c r="Q36" s="184">
        <f>O36+P36</f>
        <v>305879</v>
      </c>
      <c r="R36" s="39">
        <v>138646</v>
      </c>
      <c r="S36" s="37">
        <v>139803</v>
      </c>
      <c r="T36" s="181">
        <f>+R36+S36</f>
        <v>278449</v>
      </c>
      <c r="U36" s="38">
        <v>0</v>
      </c>
      <c r="V36" s="184">
        <f>T36+U36</f>
        <v>278449</v>
      </c>
      <c r="W36" s="40">
        <f t="shared" si="49"/>
        <v>-8.9675982986736624</v>
      </c>
    </row>
    <row r="37" spans="1:23" ht="14.25" thickTop="1" thickBot="1" x14ac:dyDescent="0.25">
      <c r="A37" s="3" t="str">
        <f t="shared" si="43"/>
        <v xml:space="preserve"> </v>
      </c>
      <c r="B37" s="129" t="s">
        <v>61</v>
      </c>
      <c r="C37" s="207">
        <f t="shared" ref="C37:G37" si="50">+C34+C35+C36</f>
        <v>2528</v>
      </c>
      <c r="D37" s="212">
        <f t="shared" si="50"/>
        <v>2529</v>
      </c>
      <c r="E37" s="164">
        <f t="shared" si="50"/>
        <v>5057</v>
      </c>
      <c r="F37" s="207">
        <f t="shared" si="50"/>
        <v>2355</v>
      </c>
      <c r="G37" s="212">
        <f t="shared" si="50"/>
        <v>2354</v>
      </c>
      <c r="H37" s="164">
        <f t="shared" ref="H37" si="51">+H34+H35+H36</f>
        <v>4709</v>
      </c>
      <c r="I37" s="133">
        <f t="shared" si="46"/>
        <v>-6.8815503262804061</v>
      </c>
      <c r="J37" s="3"/>
      <c r="L37" s="41" t="s">
        <v>61</v>
      </c>
      <c r="M37" s="45">
        <f t="shared" ref="M37:U37" si="52">+M34+M35+M36</f>
        <v>425432</v>
      </c>
      <c r="N37" s="43">
        <f t="shared" si="52"/>
        <v>427778</v>
      </c>
      <c r="O37" s="182">
        <f t="shared" si="52"/>
        <v>853210</v>
      </c>
      <c r="P37" s="43">
        <f t="shared" si="52"/>
        <v>328</v>
      </c>
      <c r="Q37" s="182">
        <f t="shared" si="52"/>
        <v>853538</v>
      </c>
      <c r="R37" s="43">
        <f t="shared" si="52"/>
        <v>388269</v>
      </c>
      <c r="S37" s="411">
        <f t="shared" si="52"/>
        <v>393404</v>
      </c>
      <c r="T37" s="419">
        <f t="shared" si="52"/>
        <v>781673</v>
      </c>
      <c r="U37" s="413">
        <f t="shared" si="52"/>
        <v>0</v>
      </c>
      <c r="V37" s="182">
        <f t="shared" ref="V37" si="53">+V34+V35+V36</f>
        <v>781673</v>
      </c>
      <c r="W37" s="46">
        <f t="shared" si="49"/>
        <v>-8.4196602846036139</v>
      </c>
    </row>
    <row r="38" spans="1:23" ht="13.5" thickTop="1" x14ac:dyDescent="0.2">
      <c r="A38" s="3" t="str">
        <f t="shared" si="43"/>
        <v xml:space="preserve"> </v>
      </c>
      <c r="B38" s="108" t="s">
        <v>16</v>
      </c>
      <c r="C38" s="122">
        <v>882</v>
      </c>
      <c r="D38" s="124">
        <v>882</v>
      </c>
      <c r="E38" s="169">
        <f t="shared" ref="E38" si="54">SUM(C38:D38)</f>
        <v>1764</v>
      </c>
      <c r="F38" s="135">
        <v>832</v>
      </c>
      <c r="G38" s="123">
        <v>828</v>
      </c>
      <c r="H38" s="169">
        <f t="shared" ref="H38" si="55">SUM(F38:G38)</f>
        <v>1660</v>
      </c>
      <c r="I38" s="125">
        <f t="shared" si="46"/>
        <v>-5.8956916099773267</v>
      </c>
      <c r="J38" s="7"/>
      <c r="L38" s="13" t="s">
        <v>16</v>
      </c>
      <c r="M38" s="39">
        <v>144915</v>
      </c>
      <c r="N38" s="37">
        <v>147096</v>
      </c>
      <c r="O38" s="181">
        <f>+M38+N38</f>
        <v>292011</v>
      </c>
      <c r="P38" s="143">
        <v>0</v>
      </c>
      <c r="Q38" s="294">
        <f>O38+P38</f>
        <v>292011</v>
      </c>
      <c r="R38" s="39">
        <v>135672</v>
      </c>
      <c r="S38" s="37">
        <v>135079</v>
      </c>
      <c r="T38" s="181">
        <f>+R38+S38</f>
        <v>270751</v>
      </c>
      <c r="U38" s="143">
        <v>0</v>
      </c>
      <c r="V38" s="294">
        <f>T38+U38</f>
        <v>270751</v>
      </c>
      <c r="W38" s="40">
        <f t="shared" si="49"/>
        <v>-7.2805476506021982</v>
      </c>
    </row>
    <row r="39" spans="1:23" x14ac:dyDescent="0.2">
      <c r="A39" s="3" t="str">
        <f t="shared" si="43"/>
        <v xml:space="preserve"> </v>
      </c>
      <c r="B39" s="108" t="s">
        <v>17</v>
      </c>
      <c r="C39" s="122">
        <v>868</v>
      </c>
      <c r="D39" s="124">
        <v>868</v>
      </c>
      <c r="E39" s="169">
        <f>SUM(C39:D39)</f>
        <v>1736</v>
      </c>
      <c r="F39" s="135">
        <v>804</v>
      </c>
      <c r="G39" s="123">
        <v>806</v>
      </c>
      <c r="H39" s="169">
        <f>SUM(F39:G39)</f>
        <v>1610</v>
      </c>
      <c r="I39" s="125">
        <f t="shared" si="46"/>
        <v>-7.2580645161290374</v>
      </c>
      <c r="J39" s="3"/>
      <c r="L39" s="13" t="s">
        <v>17</v>
      </c>
      <c r="M39" s="39">
        <v>139857</v>
      </c>
      <c r="N39" s="37">
        <v>138833</v>
      </c>
      <c r="O39" s="181">
        <f>+M39+N39</f>
        <v>278690</v>
      </c>
      <c r="P39" s="143">
        <v>322</v>
      </c>
      <c r="Q39" s="181">
        <f>O39+P39</f>
        <v>279012</v>
      </c>
      <c r="R39" s="39">
        <v>129580</v>
      </c>
      <c r="S39" s="37">
        <v>129426</v>
      </c>
      <c r="T39" s="181">
        <f>+R39+S39</f>
        <v>259006</v>
      </c>
      <c r="U39" s="143">
        <v>0</v>
      </c>
      <c r="V39" s="181">
        <f>T39+U39</f>
        <v>259006</v>
      </c>
      <c r="W39" s="40">
        <f t="shared" si="49"/>
        <v>-7.1703009189568956</v>
      </c>
    </row>
    <row r="40" spans="1:23" ht="13.5" thickBot="1" x14ac:dyDescent="0.25">
      <c r="A40" s="3" t="str">
        <f>IF(ISERROR(F40/G40)," ",IF(F40/G40&gt;0.5,IF(F40/G40&lt;1.5," ","NOT OK"),"NOT OK"))</f>
        <v xml:space="preserve"> </v>
      </c>
      <c r="B40" s="108" t="s">
        <v>18</v>
      </c>
      <c r="C40" s="122">
        <v>826</v>
      </c>
      <c r="D40" s="124">
        <v>826</v>
      </c>
      <c r="E40" s="169">
        <f>SUM(C40:D40)</f>
        <v>1652</v>
      </c>
      <c r="F40" s="135">
        <v>768</v>
      </c>
      <c r="G40" s="123">
        <v>769</v>
      </c>
      <c r="H40" s="169">
        <f>SUM(F40:G40)</f>
        <v>1537</v>
      </c>
      <c r="I40" s="125">
        <f>IF(E40=0,0,((H40/E40)-1)*100)</f>
        <v>-6.9612590799031482</v>
      </c>
      <c r="J40" s="3"/>
      <c r="L40" s="13" t="s">
        <v>18</v>
      </c>
      <c r="M40" s="39">
        <v>126814</v>
      </c>
      <c r="N40" s="37">
        <v>124963</v>
      </c>
      <c r="O40" s="181">
        <f>+M40+N40</f>
        <v>251777</v>
      </c>
      <c r="P40" s="143">
        <v>143</v>
      </c>
      <c r="Q40" s="181">
        <f>O40+P40</f>
        <v>251920</v>
      </c>
      <c r="R40" s="37">
        <v>119170</v>
      </c>
      <c r="S40" s="408">
        <v>118308</v>
      </c>
      <c r="T40" s="184">
        <f>+R40+S40</f>
        <v>237478</v>
      </c>
      <c r="U40" s="143">
        <v>0</v>
      </c>
      <c r="V40" s="181">
        <f>T40+U40</f>
        <v>237478</v>
      </c>
      <c r="W40" s="40">
        <f>IF(Q40=0,0,((V40/Q40)-1)*100)</f>
        <v>-5.7327723086694204</v>
      </c>
    </row>
    <row r="41" spans="1:23" ht="15.75" customHeight="1" thickTop="1" thickBot="1" x14ac:dyDescent="0.25">
      <c r="A41" s="9" t="str">
        <f>IF(ISERROR(F41/G41)," ",IF(F41/G41&gt;0.5,IF(F41/G41&lt;1.5," ","NOT OK"),"NOT OK"))</f>
        <v xml:space="preserve"> </v>
      </c>
      <c r="B41" s="136" t="s">
        <v>19</v>
      </c>
      <c r="C41" s="207">
        <f t="shared" ref="C41:G41" si="56">+C38+C39+C40</f>
        <v>2576</v>
      </c>
      <c r="D41" s="212">
        <f t="shared" si="56"/>
        <v>2576</v>
      </c>
      <c r="E41" s="164">
        <f t="shared" si="56"/>
        <v>5152</v>
      </c>
      <c r="F41" s="207">
        <f t="shared" si="56"/>
        <v>2404</v>
      </c>
      <c r="G41" s="212">
        <f t="shared" si="56"/>
        <v>2403</v>
      </c>
      <c r="H41" s="164">
        <f t="shared" ref="H41" si="57">+H38+H39+H40</f>
        <v>4807</v>
      </c>
      <c r="I41" s="133">
        <f>IF(E41=0,0,((H41/E41)-1)*100)</f>
        <v>-6.6964285714285694</v>
      </c>
      <c r="J41" s="9"/>
      <c r="K41" s="10"/>
      <c r="L41" s="47" t="s">
        <v>19</v>
      </c>
      <c r="M41" s="48">
        <f t="shared" ref="M41:U41" si="58">+M38+M39+M40</f>
        <v>411586</v>
      </c>
      <c r="N41" s="49">
        <f t="shared" si="58"/>
        <v>410892</v>
      </c>
      <c r="O41" s="183">
        <f t="shared" si="58"/>
        <v>822478</v>
      </c>
      <c r="P41" s="49">
        <f t="shared" si="58"/>
        <v>465</v>
      </c>
      <c r="Q41" s="183">
        <f t="shared" si="58"/>
        <v>822943</v>
      </c>
      <c r="R41" s="49">
        <f t="shared" si="58"/>
        <v>384422</v>
      </c>
      <c r="S41" s="414">
        <f t="shared" si="58"/>
        <v>382813</v>
      </c>
      <c r="T41" s="420">
        <f t="shared" si="58"/>
        <v>767235</v>
      </c>
      <c r="U41" s="203">
        <f t="shared" si="58"/>
        <v>0</v>
      </c>
      <c r="V41" s="183">
        <f t="shared" ref="V41" si="59">+V38+V39+V40</f>
        <v>767235</v>
      </c>
      <c r="W41" s="50">
        <f>IF(Q41=0,0,((V41/Q41)-1)*100)</f>
        <v>-6.769363127215378</v>
      </c>
    </row>
    <row r="42" spans="1:23" ht="13.5" thickTop="1" x14ac:dyDescent="0.2">
      <c r="A42" s="3" t="str">
        <f>IF(ISERROR(F42/G42)," ",IF(F42/G42&gt;0.5,IF(F42/G42&lt;1.5," ","NOT OK"),"NOT OK"))</f>
        <v xml:space="preserve"> </v>
      </c>
      <c r="B42" s="108" t="s">
        <v>20</v>
      </c>
      <c r="C42" s="122">
        <v>898</v>
      </c>
      <c r="D42" s="124">
        <v>898</v>
      </c>
      <c r="E42" s="172">
        <f>SUM(C42:D42)</f>
        <v>1796</v>
      </c>
      <c r="F42" s="135">
        <v>778</v>
      </c>
      <c r="G42" s="123">
        <v>778</v>
      </c>
      <c r="H42" s="172">
        <f>SUM(F42:G42)</f>
        <v>1556</v>
      </c>
      <c r="I42" s="125">
        <f>IF(E42=0,0,((H42/E42)-1)*100)</f>
        <v>-13.363028953229394</v>
      </c>
      <c r="J42" s="3"/>
      <c r="L42" s="13" t="s">
        <v>21</v>
      </c>
      <c r="M42" s="39">
        <v>130899</v>
      </c>
      <c r="N42" s="37">
        <v>130674</v>
      </c>
      <c r="O42" s="181">
        <f>+M42+N42</f>
        <v>261573</v>
      </c>
      <c r="P42" s="143">
        <v>383</v>
      </c>
      <c r="Q42" s="181">
        <f>O42+P42</f>
        <v>261956</v>
      </c>
      <c r="R42" s="37">
        <v>115324</v>
      </c>
      <c r="S42" s="408">
        <v>115159</v>
      </c>
      <c r="T42" s="184">
        <f>+R42+S42</f>
        <v>230483</v>
      </c>
      <c r="U42" s="143">
        <v>295</v>
      </c>
      <c r="V42" s="181">
        <f>T42+U42</f>
        <v>230778</v>
      </c>
      <c r="W42" s="40">
        <f>IF(Q42=0,0,((V42/Q42)-1)*100)</f>
        <v>-11.901998808960279</v>
      </c>
    </row>
    <row r="43" spans="1:23" x14ac:dyDescent="0.2">
      <c r="A43" s="3" t="str">
        <f t="shared" ref="A43" si="60">IF(ISERROR(F43/G43)," ",IF(F43/G43&gt;0.5,IF(F43/G43&lt;1.5," ","NOT OK"),"NOT OK"))</f>
        <v xml:space="preserve"> </v>
      </c>
      <c r="B43" s="108" t="s">
        <v>22</v>
      </c>
      <c r="C43" s="122">
        <v>896</v>
      </c>
      <c r="D43" s="124">
        <v>895</v>
      </c>
      <c r="E43" s="163">
        <f t="shared" ref="E43:E44" si="61">SUM(C43:D43)</f>
        <v>1791</v>
      </c>
      <c r="F43" s="135">
        <v>774</v>
      </c>
      <c r="G43" s="123">
        <v>775</v>
      </c>
      <c r="H43" s="163">
        <f t="shared" ref="H43:H44" si="62">SUM(F43:G43)</f>
        <v>1549</v>
      </c>
      <c r="I43" s="125">
        <f t="shared" ref="I43" si="63">IF(E43=0,0,((H43/E43)-1)*100)</f>
        <v>-13.512004466778338</v>
      </c>
      <c r="J43" s="3"/>
      <c r="L43" s="13" t="s">
        <v>22</v>
      </c>
      <c r="M43" s="39">
        <v>137336</v>
      </c>
      <c r="N43" s="37">
        <v>138372</v>
      </c>
      <c r="O43" s="181">
        <f t="shared" ref="O43" si="64">+M43+N43</f>
        <v>275708</v>
      </c>
      <c r="P43" s="143">
        <v>171</v>
      </c>
      <c r="Q43" s="181">
        <f>O43+P43</f>
        <v>275879</v>
      </c>
      <c r="R43" s="37">
        <v>120514</v>
      </c>
      <c r="S43" s="408">
        <v>122382</v>
      </c>
      <c r="T43" s="181">
        <f t="shared" ref="T43" si="65">+R43+S43</f>
        <v>242896</v>
      </c>
      <c r="U43" s="410">
        <v>0</v>
      </c>
      <c r="V43" s="181">
        <f>T43+U43</f>
        <v>242896</v>
      </c>
      <c r="W43" s="40">
        <f t="shared" ref="W43" si="66">IF(Q43=0,0,((V43/Q43)-1)*100)</f>
        <v>-11.955603724821383</v>
      </c>
    </row>
    <row r="44" spans="1:23" ht="13.5" thickBot="1" x14ac:dyDescent="0.25">
      <c r="A44" s="3" t="str">
        <f>IF(ISERROR(F44/G44)," ",IF(F44/G44&gt;0.5,IF(F44/G44&lt;1.5," ","NOT OK"),"NOT OK"))</f>
        <v xml:space="preserve"> </v>
      </c>
      <c r="B44" s="108" t="s">
        <v>23</v>
      </c>
      <c r="C44" s="122">
        <v>844</v>
      </c>
      <c r="D44" s="139">
        <v>844</v>
      </c>
      <c r="E44" s="167">
        <f t="shared" si="61"/>
        <v>1688</v>
      </c>
      <c r="F44" s="135">
        <v>717</v>
      </c>
      <c r="G44" s="123">
        <v>717</v>
      </c>
      <c r="H44" s="167">
        <f t="shared" si="62"/>
        <v>1434</v>
      </c>
      <c r="I44" s="140">
        <f>IF(E44=0,0,((H44/E44)-1)*100)</f>
        <v>-15.047393364928908</v>
      </c>
      <c r="J44" s="3"/>
      <c r="L44" s="13" t="s">
        <v>23</v>
      </c>
      <c r="M44" s="39">
        <v>126635</v>
      </c>
      <c r="N44" s="37">
        <v>124291</v>
      </c>
      <c r="O44" s="181">
        <f>+M44+N44</f>
        <v>250926</v>
      </c>
      <c r="P44" s="143">
        <v>319</v>
      </c>
      <c r="Q44" s="292">
        <f>O44+P44</f>
        <v>251245</v>
      </c>
      <c r="R44" s="37">
        <v>116252</v>
      </c>
      <c r="S44" s="408">
        <v>114442</v>
      </c>
      <c r="T44" s="181">
        <f>+R44+S44</f>
        <v>230694</v>
      </c>
      <c r="U44" s="410">
        <v>143</v>
      </c>
      <c r="V44" s="292">
        <f>T44+U44</f>
        <v>230837</v>
      </c>
      <c r="W44" s="40">
        <f>IF(Q44=0,0,((V44/Q44)-1)*100)</f>
        <v>-8.1227487114171382</v>
      </c>
    </row>
    <row r="45" spans="1:23" ht="14.25" customHeight="1" thickTop="1" thickBot="1" x14ac:dyDescent="0.25">
      <c r="A45" s="3" t="str">
        <f t="shared" si="22"/>
        <v xml:space="preserve"> </v>
      </c>
      <c r="B45" s="129" t="s">
        <v>24</v>
      </c>
      <c r="C45" s="130">
        <f t="shared" ref="C45:E45" si="67">+C42+C43+C44</f>
        <v>2638</v>
      </c>
      <c r="D45" s="132">
        <f t="shared" si="67"/>
        <v>2637</v>
      </c>
      <c r="E45" s="173">
        <f t="shared" si="67"/>
        <v>5275</v>
      </c>
      <c r="F45" s="130">
        <f t="shared" ref="F45:H45" si="68">+F42+F43+F44</f>
        <v>2269</v>
      </c>
      <c r="G45" s="132">
        <f t="shared" si="68"/>
        <v>2270</v>
      </c>
      <c r="H45" s="173">
        <f t="shared" si="68"/>
        <v>4539</v>
      </c>
      <c r="I45" s="133">
        <f t="shared" ref="I45" si="69">IF(E45=0,0,((H45/E45)-1)*100)</f>
        <v>-13.952606635071085</v>
      </c>
      <c r="J45" s="3"/>
      <c r="L45" s="41" t="s">
        <v>24</v>
      </c>
      <c r="M45" s="45">
        <f t="shared" ref="M45:Q45" si="70">+M42+M43+M44</f>
        <v>394870</v>
      </c>
      <c r="N45" s="43">
        <f t="shared" si="70"/>
        <v>393337</v>
      </c>
      <c r="O45" s="182">
        <f t="shared" si="70"/>
        <v>788207</v>
      </c>
      <c r="P45" s="43">
        <f t="shared" si="70"/>
        <v>873</v>
      </c>
      <c r="Q45" s="182">
        <f t="shared" si="70"/>
        <v>789080</v>
      </c>
      <c r="R45" s="45">
        <f t="shared" ref="R45:V45" si="71">+R42+R43+R44</f>
        <v>352090</v>
      </c>
      <c r="S45" s="43">
        <f t="shared" si="71"/>
        <v>351983</v>
      </c>
      <c r="T45" s="182">
        <f t="shared" si="71"/>
        <v>704073</v>
      </c>
      <c r="U45" s="43">
        <f t="shared" si="71"/>
        <v>438</v>
      </c>
      <c r="V45" s="182">
        <f t="shared" si="71"/>
        <v>704511</v>
      </c>
      <c r="W45" s="46">
        <f t="shared" ref="W45" si="72">IF(Q45=0,0,((V45/Q45)-1)*100)</f>
        <v>-10.717417752319157</v>
      </c>
    </row>
    <row r="46" spans="1:23" ht="14.25" customHeight="1" thickTop="1" x14ac:dyDescent="0.2">
      <c r="A46" s="3" t="str">
        <f t="shared" ref="A46" si="73">IF(ISERROR(F46/G46)," ",IF(F46/G46&gt;0.5,IF(F46/G46&lt;1.5," ","NOT OK"),"NOT OK"))</f>
        <v xml:space="preserve"> </v>
      </c>
      <c r="B46" s="108" t="s">
        <v>10</v>
      </c>
      <c r="C46" s="122">
        <v>908</v>
      </c>
      <c r="D46" s="124">
        <v>908</v>
      </c>
      <c r="E46" s="169">
        <f t="shared" ref="E46" si="74">SUM(C46:D46)</f>
        <v>1816</v>
      </c>
      <c r="F46" s="122">
        <v>736</v>
      </c>
      <c r="G46" s="124">
        <v>736</v>
      </c>
      <c r="H46" s="169">
        <f t="shared" ref="H46" si="75">SUM(F46:G46)</f>
        <v>1472</v>
      </c>
      <c r="I46" s="125">
        <f t="shared" ref="I46" si="76">IF(E46=0,0,((H46/E46)-1)*100)</f>
        <v>-18.942731277533042</v>
      </c>
      <c r="J46" s="3"/>
      <c r="K46" s="6"/>
      <c r="L46" s="13" t="s">
        <v>10</v>
      </c>
      <c r="M46" s="39">
        <v>145293</v>
      </c>
      <c r="N46" s="37">
        <v>146666</v>
      </c>
      <c r="O46" s="181">
        <f>SUM(M46:N46)</f>
        <v>291959</v>
      </c>
      <c r="P46" s="143">
        <v>126</v>
      </c>
      <c r="Q46" s="181">
        <f>O46+P46</f>
        <v>292085</v>
      </c>
      <c r="R46" s="39">
        <v>126613</v>
      </c>
      <c r="S46" s="37">
        <v>128518</v>
      </c>
      <c r="T46" s="181">
        <f>SUM(R46:S46)</f>
        <v>255131</v>
      </c>
      <c r="U46" s="143">
        <v>0</v>
      </c>
      <c r="V46" s="181">
        <f>T46+U46</f>
        <v>255131</v>
      </c>
      <c r="W46" s="40">
        <f t="shared" ref="W46" si="77">IF(Q46=0,0,((V46/Q46)-1)*100)</f>
        <v>-12.651796566068096</v>
      </c>
    </row>
    <row r="47" spans="1:23" ht="14.25" customHeight="1" x14ac:dyDescent="0.2">
      <c r="A47" s="3" t="str">
        <f>IF(ISERROR(F47/G47)," ",IF(F47/G47&gt;0.5,IF(F47/G47&lt;1.5," ","NOT OK"),"NOT OK"))</f>
        <v xml:space="preserve"> </v>
      </c>
      <c r="B47" s="108" t="s">
        <v>11</v>
      </c>
      <c r="C47" s="122">
        <v>838</v>
      </c>
      <c r="D47" s="124">
        <v>838</v>
      </c>
      <c r="E47" s="169">
        <f>SUM(C47:D47)</f>
        <v>1676</v>
      </c>
      <c r="F47" s="122">
        <v>679</v>
      </c>
      <c r="G47" s="124">
        <v>678</v>
      </c>
      <c r="H47" s="169">
        <f>SUM(F47:G47)</f>
        <v>1357</v>
      </c>
      <c r="I47" s="125">
        <f>IF(E47=0,0,((H47/E47)-1)*100)</f>
        <v>-19.03341288782816</v>
      </c>
      <c r="J47" s="3"/>
      <c r="K47" s="6"/>
      <c r="L47" s="13" t="s">
        <v>11</v>
      </c>
      <c r="M47" s="39">
        <v>129844</v>
      </c>
      <c r="N47" s="37">
        <v>132476</v>
      </c>
      <c r="O47" s="181">
        <f>SUM(M47:N47)</f>
        <v>262320</v>
      </c>
      <c r="P47" s="143">
        <v>0</v>
      </c>
      <c r="Q47" s="181">
        <f>O47+P47</f>
        <v>262320</v>
      </c>
      <c r="R47" s="39">
        <v>114278</v>
      </c>
      <c r="S47" s="37">
        <v>115634</v>
      </c>
      <c r="T47" s="181">
        <f>SUM(R47:S47)</f>
        <v>229912</v>
      </c>
      <c r="U47" s="143"/>
      <c r="V47" s="181">
        <f>T47+U47</f>
        <v>229912</v>
      </c>
      <c r="W47" s="40">
        <f>IF(Q47=0,0,((V47/Q47)-1)*100)</f>
        <v>-12.354376334248251</v>
      </c>
    </row>
    <row r="48" spans="1:23" ht="14.25" customHeight="1" thickBot="1" x14ac:dyDescent="0.25">
      <c r="A48" s="3" t="str">
        <f>IF(ISERROR(F48/G48)," ",IF(F48/G48&gt;0.5,IF(F48/G48&lt;1.5," ","NOT OK"),"NOT OK"))</f>
        <v xml:space="preserve"> </v>
      </c>
      <c r="B48" s="113" t="s">
        <v>12</v>
      </c>
      <c r="C48" s="126">
        <v>818</v>
      </c>
      <c r="D48" s="128">
        <v>820</v>
      </c>
      <c r="E48" s="169">
        <f>SUM(C48:D48)</f>
        <v>1638</v>
      </c>
      <c r="F48" s="126">
        <v>722</v>
      </c>
      <c r="G48" s="128">
        <v>722</v>
      </c>
      <c r="H48" s="169">
        <f>SUM(F48:G48)</f>
        <v>1444</v>
      </c>
      <c r="I48" s="125">
        <f>IF(E48=0,0,((H48/E48)-1)*100)</f>
        <v>-11.843711843711846</v>
      </c>
      <c r="J48" s="3"/>
      <c r="K48" s="6"/>
      <c r="L48" s="22" t="s">
        <v>12</v>
      </c>
      <c r="M48" s="39">
        <v>136646</v>
      </c>
      <c r="N48" s="37">
        <v>132511</v>
      </c>
      <c r="O48" s="181">
        <f t="shared" ref="O48" si="78">SUM(M48:N48)</f>
        <v>269157</v>
      </c>
      <c r="P48" s="38">
        <v>0</v>
      </c>
      <c r="Q48" s="181">
        <f t="shared" ref="Q48" si="79">O48+P48</f>
        <v>269157</v>
      </c>
      <c r="R48" s="39">
        <v>119724</v>
      </c>
      <c r="S48" s="37">
        <v>114491</v>
      </c>
      <c r="T48" s="181">
        <f t="shared" ref="T48" si="80">SUM(R48:S48)</f>
        <v>234215</v>
      </c>
      <c r="U48" s="38"/>
      <c r="V48" s="181">
        <f t="shared" ref="V48" si="81">T48+U48</f>
        <v>234215</v>
      </c>
      <c r="W48" s="40">
        <f>IF(Q48=0,0,((V48/Q48)-1)*100)</f>
        <v>-12.982014214751981</v>
      </c>
    </row>
    <row r="49" spans="1:23" ht="14.25" customHeight="1" thickTop="1" thickBot="1" x14ac:dyDescent="0.25">
      <c r="A49" s="3" t="str">
        <f t="shared" ref="A49:A50" si="82">IF(ISERROR(F49/G49)," ",IF(F49/G49&gt;0.5,IF(F49/G49&lt;1.5," ","NOT OK"),"NOT OK"))</f>
        <v xml:space="preserve"> </v>
      </c>
      <c r="B49" s="129" t="s">
        <v>38</v>
      </c>
      <c r="C49" s="207">
        <f t="shared" ref="C49:H49" si="83">+C46+C47+C48</f>
        <v>2564</v>
      </c>
      <c r="D49" s="212">
        <f t="shared" si="83"/>
        <v>2566</v>
      </c>
      <c r="E49" s="164">
        <f t="shared" si="83"/>
        <v>5130</v>
      </c>
      <c r="F49" s="207">
        <f t="shared" si="83"/>
        <v>2137</v>
      </c>
      <c r="G49" s="212">
        <f t="shared" si="83"/>
        <v>2136</v>
      </c>
      <c r="H49" s="164">
        <f t="shared" si="83"/>
        <v>4273</v>
      </c>
      <c r="I49" s="133">
        <f>IF(E49=0,0,((H49/E49)-1)*100)</f>
        <v>-16.70565302144249</v>
      </c>
      <c r="J49" s="3"/>
      <c r="L49" s="41" t="s">
        <v>38</v>
      </c>
      <c r="M49" s="45">
        <f t="shared" ref="M49:V49" si="84">+M46+M47+M48</f>
        <v>411783</v>
      </c>
      <c r="N49" s="43">
        <f t="shared" si="84"/>
        <v>411653</v>
      </c>
      <c r="O49" s="182">
        <f t="shared" si="84"/>
        <v>823436</v>
      </c>
      <c r="P49" s="43">
        <f t="shared" si="84"/>
        <v>126</v>
      </c>
      <c r="Q49" s="182">
        <f t="shared" si="84"/>
        <v>823562</v>
      </c>
      <c r="R49" s="45">
        <f t="shared" si="84"/>
        <v>360615</v>
      </c>
      <c r="S49" s="43">
        <f t="shared" si="84"/>
        <v>358643</v>
      </c>
      <c r="T49" s="182">
        <f t="shared" si="84"/>
        <v>719258</v>
      </c>
      <c r="U49" s="43">
        <f t="shared" si="84"/>
        <v>0</v>
      </c>
      <c r="V49" s="182">
        <f t="shared" si="84"/>
        <v>719258</v>
      </c>
      <c r="W49" s="46">
        <f t="shared" ref="W49:W50" si="85">IF(Q49=0,0,((V49/Q49)-1)*100)</f>
        <v>-12.664984542754521</v>
      </c>
    </row>
    <row r="50" spans="1:23" ht="14.25" customHeight="1" thickTop="1" thickBot="1" x14ac:dyDescent="0.25">
      <c r="A50" s="6" t="str">
        <f t="shared" si="82"/>
        <v xml:space="preserve"> </v>
      </c>
      <c r="B50" s="129" t="s">
        <v>63</v>
      </c>
      <c r="C50" s="130">
        <f t="shared" ref="C50:H50" si="86">+C37+C41+C45+C49</f>
        <v>10306</v>
      </c>
      <c r="D50" s="132">
        <f t="shared" si="86"/>
        <v>10308</v>
      </c>
      <c r="E50" s="170">
        <f t="shared" si="86"/>
        <v>20614</v>
      </c>
      <c r="F50" s="130">
        <f t="shared" si="86"/>
        <v>9165</v>
      </c>
      <c r="G50" s="132">
        <f t="shared" si="86"/>
        <v>9163</v>
      </c>
      <c r="H50" s="170">
        <f t="shared" si="86"/>
        <v>18328</v>
      </c>
      <c r="I50" s="134">
        <f t="shared" ref="I50" si="87">IF(E50=0,0,((H50/E50)-1)*100)</f>
        <v>-11.089550790724745</v>
      </c>
      <c r="J50" s="7"/>
      <c r="L50" s="41" t="s">
        <v>63</v>
      </c>
      <c r="M50" s="45">
        <f t="shared" ref="M50:V50" si="88">+M37+M41+M45+M49</f>
        <v>1643671</v>
      </c>
      <c r="N50" s="43">
        <f t="shared" si="88"/>
        <v>1643660</v>
      </c>
      <c r="O50" s="182">
        <f t="shared" si="88"/>
        <v>3287331</v>
      </c>
      <c r="P50" s="44">
        <f t="shared" si="88"/>
        <v>1792</v>
      </c>
      <c r="Q50" s="185">
        <f t="shared" si="88"/>
        <v>3289123</v>
      </c>
      <c r="R50" s="45">
        <f t="shared" si="88"/>
        <v>1485396</v>
      </c>
      <c r="S50" s="43">
        <f t="shared" si="88"/>
        <v>1486843</v>
      </c>
      <c r="T50" s="182">
        <f t="shared" si="88"/>
        <v>2972239</v>
      </c>
      <c r="U50" s="44">
        <f t="shared" si="88"/>
        <v>438</v>
      </c>
      <c r="V50" s="185">
        <f t="shared" si="88"/>
        <v>2972677</v>
      </c>
      <c r="W50" s="46">
        <f t="shared" si="85"/>
        <v>-9.620984073870142</v>
      </c>
    </row>
    <row r="51" spans="1:23" ht="14.25" thickTop="1" thickBot="1" x14ac:dyDescent="0.25">
      <c r="B51" s="141" t="s">
        <v>60</v>
      </c>
      <c r="C51" s="104"/>
      <c r="D51" s="104"/>
      <c r="E51" s="104"/>
      <c r="F51" s="104"/>
      <c r="G51" s="104"/>
      <c r="H51" s="104"/>
      <c r="I51" s="105"/>
      <c r="J51" s="3"/>
      <c r="L51" s="53" t="s">
        <v>60</v>
      </c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2"/>
    </row>
    <row r="52" spans="1:23" ht="13.5" thickTop="1" x14ac:dyDescent="0.2">
      <c r="B52" s="638" t="s">
        <v>27</v>
      </c>
      <c r="C52" s="639"/>
      <c r="D52" s="639"/>
      <c r="E52" s="639"/>
      <c r="F52" s="639"/>
      <c r="G52" s="639"/>
      <c r="H52" s="639"/>
      <c r="I52" s="640"/>
      <c r="J52" s="3"/>
      <c r="L52" s="641" t="s">
        <v>28</v>
      </c>
      <c r="M52" s="642"/>
      <c r="N52" s="642"/>
      <c r="O52" s="642"/>
      <c r="P52" s="642"/>
      <c r="Q52" s="642"/>
      <c r="R52" s="642"/>
      <c r="S52" s="642"/>
      <c r="T52" s="642"/>
      <c r="U52" s="642"/>
      <c r="V52" s="642"/>
      <c r="W52" s="643"/>
    </row>
    <row r="53" spans="1:23" ht="13.5" thickBot="1" x14ac:dyDescent="0.25">
      <c r="B53" s="644" t="s">
        <v>30</v>
      </c>
      <c r="C53" s="645"/>
      <c r="D53" s="645"/>
      <c r="E53" s="645"/>
      <c r="F53" s="645"/>
      <c r="G53" s="645"/>
      <c r="H53" s="645"/>
      <c r="I53" s="646"/>
      <c r="J53" s="3"/>
      <c r="L53" s="647" t="s">
        <v>50</v>
      </c>
      <c r="M53" s="648"/>
      <c r="N53" s="648"/>
      <c r="O53" s="648"/>
      <c r="P53" s="648"/>
      <c r="Q53" s="648"/>
      <c r="R53" s="648"/>
      <c r="S53" s="648"/>
      <c r="T53" s="648"/>
      <c r="U53" s="648"/>
      <c r="V53" s="648"/>
      <c r="W53" s="649"/>
    </row>
    <row r="54" spans="1:23" ht="14.25" thickTop="1" thickBot="1" x14ac:dyDescent="0.25">
      <c r="B54" s="103"/>
      <c r="C54" s="104"/>
      <c r="D54" s="104"/>
      <c r="E54" s="104"/>
      <c r="F54" s="104"/>
      <c r="G54" s="104"/>
      <c r="H54" s="104"/>
      <c r="I54" s="105"/>
      <c r="J54" s="3"/>
      <c r="L54" s="15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2"/>
    </row>
    <row r="55" spans="1:23" ht="14.25" thickTop="1" thickBot="1" x14ac:dyDescent="0.25">
      <c r="B55" s="106"/>
      <c r="C55" s="650" t="s">
        <v>64</v>
      </c>
      <c r="D55" s="651"/>
      <c r="E55" s="652"/>
      <c r="F55" s="650" t="s">
        <v>65</v>
      </c>
      <c r="G55" s="651"/>
      <c r="H55" s="652"/>
      <c r="I55" s="107" t="s">
        <v>2</v>
      </c>
      <c r="J55" s="3"/>
      <c r="L55" s="11"/>
      <c r="M55" s="653" t="s">
        <v>64</v>
      </c>
      <c r="N55" s="654"/>
      <c r="O55" s="654"/>
      <c r="P55" s="654"/>
      <c r="Q55" s="655"/>
      <c r="R55" s="653" t="s">
        <v>65</v>
      </c>
      <c r="S55" s="654"/>
      <c r="T55" s="654"/>
      <c r="U55" s="654"/>
      <c r="V55" s="655"/>
      <c r="W55" s="12" t="s">
        <v>2</v>
      </c>
    </row>
    <row r="56" spans="1:23" ht="13.5" thickTop="1" x14ac:dyDescent="0.2">
      <c r="B56" s="108" t="s">
        <v>3</v>
      </c>
      <c r="C56" s="109"/>
      <c r="D56" s="110"/>
      <c r="E56" s="111"/>
      <c r="F56" s="109"/>
      <c r="G56" s="110"/>
      <c r="H56" s="111"/>
      <c r="I56" s="112" t="s">
        <v>4</v>
      </c>
      <c r="J56" s="3"/>
      <c r="L56" s="13" t="s">
        <v>3</v>
      </c>
      <c r="M56" s="19"/>
      <c r="N56" s="15"/>
      <c r="O56" s="16"/>
      <c r="P56" s="17"/>
      <c r="Q56" s="20"/>
      <c r="R56" s="19"/>
      <c r="S56" s="15"/>
      <c r="T56" s="16"/>
      <c r="U56" s="17"/>
      <c r="V56" s="20"/>
      <c r="W56" s="21" t="s">
        <v>4</v>
      </c>
    </row>
    <row r="57" spans="1:23" ht="13.5" thickBot="1" x14ac:dyDescent="0.25">
      <c r="B57" s="113" t="s">
        <v>29</v>
      </c>
      <c r="C57" s="114" t="s">
        <v>5</v>
      </c>
      <c r="D57" s="115" t="s">
        <v>6</v>
      </c>
      <c r="E57" s="404" t="s">
        <v>7</v>
      </c>
      <c r="F57" s="114" t="s">
        <v>5</v>
      </c>
      <c r="G57" s="115" t="s">
        <v>6</v>
      </c>
      <c r="H57" s="116" t="s">
        <v>7</v>
      </c>
      <c r="I57" s="117"/>
      <c r="J57" s="3"/>
      <c r="L57" s="22"/>
      <c r="M57" s="27" t="s">
        <v>8</v>
      </c>
      <c r="N57" s="24" t="s">
        <v>9</v>
      </c>
      <c r="O57" s="25" t="s">
        <v>31</v>
      </c>
      <c r="P57" s="26" t="s">
        <v>32</v>
      </c>
      <c r="Q57" s="25" t="s">
        <v>7</v>
      </c>
      <c r="R57" s="27" t="s">
        <v>8</v>
      </c>
      <c r="S57" s="24" t="s">
        <v>9</v>
      </c>
      <c r="T57" s="25" t="s">
        <v>31</v>
      </c>
      <c r="U57" s="26" t="s">
        <v>32</v>
      </c>
      <c r="V57" s="25" t="s">
        <v>7</v>
      </c>
      <c r="W57" s="28"/>
    </row>
    <row r="58" spans="1:23" ht="5.25" customHeight="1" thickTop="1" x14ac:dyDescent="0.2">
      <c r="B58" s="108"/>
      <c r="C58" s="118"/>
      <c r="D58" s="119"/>
      <c r="E58" s="120"/>
      <c r="F58" s="118"/>
      <c r="G58" s="119"/>
      <c r="H58" s="120"/>
      <c r="I58" s="121"/>
      <c r="J58" s="3"/>
      <c r="L58" s="13"/>
      <c r="M58" s="33"/>
      <c r="N58" s="30"/>
      <c r="O58" s="31"/>
      <c r="P58" s="32"/>
      <c r="Q58" s="34"/>
      <c r="R58" s="33"/>
      <c r="S58" s="30"/>
      <c r="T58" s="31"/>
      <c r="U58" s="32"/>
      <c r="V58" s="34"/>
      <c r="W58" s="35"/>
    </row>
    <row r="59" spans="1:23" ht="14.25" customHeight="1" x14ac:dyDescent="0.2">
      <c r="A59" s="3" t="str">
        <f t="shared" si="22"/>
        <v xml:space="preserve"> </v>
      </c>
      <c r="B59" s="108" t="s">
        <v>13</v>
      </c>
      <c r="C59" s="122">
        <f t="shared" ref="C59:H61" si="89">+C9+C34</f>
        <v>1031</v>
      </c>
      <c r="D59" s="124">
        <f t="shared" si="89"/>
        <v>1031</v>
      </c>
      <c r="E59" s="169">
        <f t="shared" si="89"/>
        <v>2062</v>
      </c>
      <c r="F59" s="122">
        <f t="shared" si="89"/>
        <v>893</v>
      </c>
      <c r="G59" s="124">
        <f t="shared" si="89"/>
        <v>892</v>
      </c>
      <c r="H59" s="169">
        <f t="shared" si="89"/>
        <v>1785</v>
      </c>
      <c r="I59" s="125">
        <f t="shared" ref="I59:I70" si="90">IF(E59=0,0,((H59/E59)-1)*100)</f>
        <v>-13.433559650824446</v>
      </c>
      <c r="J59" s="3"/>
      <c r="L59" s="13" t="s">
        <v>13</v>
      </c>
      <c r="M59" s="39">
        <f t="shared" ref="M59:N61" si="91">+M9+M34</f>
        <v>156235</v>
      </c>
      <c r="N59" s="37">
        <f t="shared" si="91"/>
        <v>158766</v>
      </c>
      <c r="O59" s="181">
        <f t="shared" ref="O59:O60" si="92">SUM(M59:N59)</f>
        <v>315001</v>
      </c>
      <c r="P59" s="38">
        <f>P9+P34</f>
        <v>148</v>
      </c>
      <c r="Q59" s="184">
        <f>+O59+P59</f>
        <v>315149</v>
      </c>
      <c r="R59" s="39">
        <f t="shared" ref="R59:S61" si="93">+R9+R34</f>
        <v>141104</v>
      </c>
      <c r="S59" s="37">
        <f t="shared" si="93"/>
        <v>143884</v>
      </c>
      <c r="T59" s="181">
        <f t="shared" ref="T59:T60" si="94">SUM(R59:S59)</f>
        <v>284988</v>
      </c>
      <c r="U59" s="38">
        <f>U9+U34</f>
        <v>0</v>
      </c>
      <c r="V59" s="184">
        <f>+T59+U59</f>
        <v>284988</v>
      </c>
      <c r="W59" s="40">
        <f t="shared" ref="W59:W65" si="95">IF(Q59=0,0,((V59/Q59)-1)*100)</f>
        <v>-9.5703936867957751</v>
      </c>
    </row>
    <row r="60" spans="1:23" ht="14.25" customHeight="1" x14ac:dyDescent="0.2">
      <c r="A60" s="3" t="str">
        <f t="shared" si="22"/>
        <v xml:space="preserve"> </v>
      </c>
      <c r="B60" s="108" t="s">
        <v>14</v>
      </c>
      <c r="C60" s="122">
        <f t="shared" si="89"/>
        <v>920</v>
      </c>
      <c r="D60" s="124">
        <f t="shared" si="89"/>
        <v>921</v>
      </c>
      <c r="E60" s="169">
        <f t="shared" si="89"/>
        <v>1841</v>
      </c>
      <c r="F60" s="122">
        <f t="shared" si="89"/>
        <v>823</v>
      </c>
      <c r="G60" s="124">
        <f t="shared" si="89"/>
        <v>823</v>
      </c>
      <c r="H60" s="169">
        <f t="shared" si="89"/>
        <v>1646</v>
      </c>
      <c r="I60" s="125">
        <f t="shared" si="90"/>
        <v>-10.592069527430748</v>
      </c>
      <c r="J60" s="3"/>
      <c r="L60" s="13" t="s">
        <v>14</v>
      </c>
      <c r="M60" s="39">
        <f t="shared" si="91"/>
        <v>146712</v>
      </c>
      <c r="N60" s="37">
        <f t="shared" si="91"/>
        <v>146342</v>
      </c>
      <c r="O60" s="181">
        <f t="shared" si="92"/>
        <v>293054</v>
      </c>
      <c r="P60" s="38">
        <f>P10+P35</f>
        <v>0</v>
      </c>
      <c r="Q60" s="184">
        <f>+O60+P60</f>
        <v>293054</v>
      </c>
      <c r="R60" s="39">
        <f t="shared" si="93"/>
        <v>131699</v>
      </c>
      <c r="S60" s="37">
        <f t="shared" si="93"/>
        <v>132141</v>
      </c>
      <c r="T60" s="181">
        <f t="shared" si="94"/>
        <v>263840</v>
      </c>
      <c r="U60" s="38">
        <f>U10+U35</f>
        <v>0</v>
      </c>
      <c r="V60" s="184">
        <f>+T60+U60</f>
        <v>263840</v>
      </c>
      <c r="W60" s="40">
        <f t="shared" si="95"/>
        <v>-9.9688112088557101</v>
      </c>
    </row>
    <row r="61" spans="1:23" ht="14.25" customHeight="1" thickBot="1" x14ac:dyDescent="0.25">
      <c r="A61" s="3" t="str">
        <f>IF(ISERROR(F61/G61)," ",IF(F61/G61&gt;0.5,IF(F61/G61&lt;1.5," ","NOT OK"),"NOT OK"))</f>
        <v xml:space="preserve"> </v>
      </c>
      <c r="B61" s="108" t="s">
        <v>15</v>
      </c>
      <c r="C61" s="122">
        <f t="shared" si="89"/>
        <v>1039</v>
      </c>
      <c r="D61" s="124">
        <f t="shared" si="89"/>
        <v>1039</v>
      </c>
      <c r="E61" s="169">
        <f t="shared" si="89"/>
        <v>2078</v>
      </c>
      <c r="F61" s="122">
        <f t="shared" si="89"/>
        <v>910</v>
      </c>
      <c r="G61" s="124">
        <f t="shared" si="89"/>
        <v>910</v>
      </c>
      <c r="H61" s="169">
        <f t="shared" si="89"/>
        <v>1820</v>
      </c>
      <c r="I61" s="125">
        <f>IF(E61=0,0,((H61/E61)-1)*100)</f>
        <v>-12.415784408084695</v>
      </c>
      <c r="J61" s="3"/>
      <c r="L61" s="13" t="s">
        <v>15</v>
      </c>
      <c r="M61" s="39">
        <f t="shared" si="91"/>
        <v>168152</v>
      </c>
      <c r="N61" s="37">
        <f t="shared" si="91"/>
        <v>168498</v>
      </c>
      <c r="O61" s="181">
        <f>SUM(M61:N61)</f>
        <v>336650</v>
      </c>
      <c r="P61" s="38">
        <f>P11+P36</f>
        <v>180</v>
      </c>
      <c r="Q61" s="184">
        <f>+O61+P61</f>
        <v>336830</v>
      </c>
      <c r="R61" s="39">
        <f t="shared" si="93"/>
        <v>151212</v>
      </c>
      <c r="S61" s="37">
        <f t="shared" si="93"/>
        <v>151924</v>
      </c>
      <c r="T61" s="181">
        <f>SUM(R61:S61)</f>
        <v>303136</v>
      </c>
      <c r="U61" s="38">
        <f>U11+U36</f>
        <v>0</v>
      </c>
      <c r="V61" s="184">
        <f>+T61+U61</f>
        <v>303136</v>
      </c>
      <c r="W61" s="40">
        <f>IF(Q61=0,0,((V61/Q61)-1)*100)</f>
        <v>-10.003265742362622</v>
      </c>
    </row>
    <row r="62" spans="1:23" ht="14.25" customHeight="1" thickTop="1" thickBot="1" x14ac:dyDescent="0.25">
      <c r="A62" s="3" t="str">
        <f t="shared" si="22"/>
        <v xml:space="preserve"> </v>
      </c>
      <c r="B62" s="129" t="s">
        <v>61</v>
      </c>
      <c r="C62" s="130">
        <f t="shared" ref="C62:E62" si="96">+C59+C60+C61</f>
        <v>2990</v>
      </c>
      <c r="D62" s="132">
        <f t="shared" si="96"/>
        <v>2991</v>
      </c>
      <c r="E62" s="170">
        <f t="shared" si="96"/>
        <v>5981</v>
      </c>
      <c r="F62" s="130">
        <f t="shared" ref="F62:H62" si="97">+F59+F60+F61</f>
        <v>2626</v>
      </c>
      <c r="G62" s="132">
        <f t="shared" si="97"/>
        <v>2625</v>
      </c>
      <c r="H62" s="170">
        <f t="shared" si="97"/>
        <v>5251</v>
      </c>
      <c r="I62" s="134">
        <f>IF(E62=0,0,((H62/E62)-1)*100)</f>
        <v>-12.205316836649393</v>
      </c>
      <c r="J62" s="7"/>
      <c r="L62" s="41" t="s">
        <v>61</v>
      </c>
      <c r="M62" s="45">
        <f t="shared" ref="M62:Q62" si="98">+M59+M60+M61</f>
        <v>471099</v>
      </c>
      <c r="N62" s="43">
        <f t="shared" si="98"/>
        <v>473606</v>
      </c>
      <c r="O62" s="182">
        <f t="shared" si="98"/>
        <v>944705</v>
      </c>
      <c r="P62" s="44">
        <f t="shared" si="98"/>
        <v>328</v>
      </c>
      <c r="Q62" s="185">
        <f t="shared" si="98"/>
        <v>945033</v>
      </c>
      <c r="R62" s="45">
        <f t="shared" ref="R62:V62" si="99">+R59+R60+R61</f>
        <v>424015</v>
      </c>
      <c r="S62" s="43">
        <f t="shared" si="99"/>
        <v>427949</v>
      </c>
      <c r="T62" s="182">
        <f t="shared" si="99"/>
        <v>851964</v>
      </c>
      <c r="U62" s="44">
        <f t="shared" si="99"/>
        <v>0</v>
      </c>
      <c r="V62" s="185">
        <f t="shared" si="99"/>
        <v>851964</v>
      </c>
      <c r="W62" s="46">
        <f>IF(Q62=0,0,((V62/Q62)-1)*100)</f>
        <v>-9.8482275222135147</v>
      </c>
    </row>
    <row r="63" spans="1:23" ht="14.25" customHeight="1" thickTop="1" x14ac:dyDescent="0.2">
      <c r="A63" s="3" t="str">
        <f t="shared" si="22"/>
        <v xml:space="preserve"> </v>
      </c>
      <c r="B63" s="108" t="s">
        <v>16</v>
      </c>
      <c r="C63" s="122">
        <f t="shared" ref="C63:H65" si="100">+C13+C38</f>
        <v>1018</v>
      </c>
      <c r="D63" s="124">
        <f t="shared" si="100"/>
        <v>1018</v>
      </c>
      <c r="E63" s="169">
        <f t="shared" si="100"/>
        <v>2036</v>
      </c>
      <c r="F63" s="122">
        <f t="shared" si="100"/>
        <v>905</v>
      </c>
      <c r="G63" s="124">
        <f t="shared" si="100"/>
        <v>901</v>
      </c>
      <c r="H63" s="169">
        <f t="shared" si="100"/>
        <v>1806</v>
      </c>
      <c r="I63" s="125">
        <f t="shared" si="90"/>
        <v>-11.296660117878188</v>
      </c>
      <c r="J63" s="7"/>
      <c r="L63" s="13" t="s">
        <v>16</v>
      </c>
      <c r="M63" s="39">
        <f t="shared" ref="M63:N65" si="101">+M13+M38</f>
        <v>157882</v>
      </c>
      <c r="N63" s="37">
        <f t="shared" si="101"/>
        <v>159737</v>
      </c>
      <c r="O63" s="181">
        <f t="shared" ref="O63" si="102">SUM(M63:N63)</f>
        <v>317619</v>
      </c>
      <c r="P63" s="38">
        <f>P13+P38</f>
        <v>0</v>
      </c>
      <c r="Q63" s="184">
        <f>+O63+P63</f>
        <v>317619</v>
      </c>
      <c r="R63" s="39">
        <f t="shared" ref="R63:S65" si="103">+R13+R38</f>
        <v>146141</v>
      </c>
      <c r="S63" s="37">
        <f t="shared" si="103"/>
        <v>145582</v>
      </c>
      <c r="T63" s="181">
        <f t="shared" ref="T63:T65" si="104">SUM(R63:S63)</f>
        <v>291723</v>
      </c>
      <c r="U63" s="38">
        <f>U13+U38</f>
        <v>0</v>
      </c>
      <c r="V63" s="184">
        <f>+T63+U63</f>
        <v>291723</v>
      </c>
      <c r="W63" s="40">
        <f t="shared" si="95"/>
        <v>-8.1531646406543636</v>
      </c>
    </row>
    <row r="64" spans="1:23" ht="14.25" customHeight="1" x14ac:dyDescent="0.2">
      <c r="A64" s="3" t="str">
        <f>IF(ISERROR(F64/G64)," ",IF(F64/G64&gt;0.5,IF(F64/G64&lt;1.5," ","NOT OK"),"NOT OK"))</f>
        <v xml:space="preserve"> </v>
      </c>
      <c r="B64" s="108" t="s">
        <v>17</v>
      </c>
      <c r="C64" s="122">
        <f t="shared" si="100"/>
        <v>992</v>
      </c>
      <c r="D64" s="124">
        <f t="shared" si="100"/>
        <v>992</v>
      </c>
      <c r="E64" s="169">
        <f t="shared" si="100"/>
        <v>1984</v>
      </c>
      <c r="F64" s="122">
        <f t="shared" si="100"/>
        <v>888</v>
      </c>
      <c r="G64" s="124">
        <f t="shared" si="100"/>
        <v>890</v>
      </c>
      <c r="H64" s="169">
        <f t="shared" si="100"/>
        <v>1778</v>
      </c>
      <c r="I64" s="125">
        <f>IF(E64=0,0,((H64/E64)-1)*100)</f>
        <v>-10.383064516129037</v>
      </c>
      <c r="J64" s="3"/>
      <c r="L64" s="13" t="s">
        <v>17</v>
      </c>
      <c r="M64" s="39">
        <f t="shared" si="101"/>
        <v>152300</v>
      </c>
      <c r="N64" s="37">
        <f t="shared" si="101"/>
        <v>150820</v>
      </c>
      <c r="O64" s="181">
        <f>SUM(M64:N64)</f>
        <v>303120</v>
      </c>
      <c r="P64" s="143">
        <f>P14+P39</f>
        <v>322</v>
      </c>
      <c r="Q64" s="181">
        <f>+O64+P64</f>
        <v>303442</v>
      </c>
      <c r="R64" s="39">
        <f t="shared" si="103"/>
        <v>141341</v>
      </c>
      <c r="S64" s="37">
        <f t="shared" si="103"/>
        <v>140615</v>
      </c>
      <c r="T64" s="181">
        <f>SUM(R64:S64)</f>
        <v>281956</v>
      </c>
      <c r="U64" s="143">
        <f>U14+U39</f>
        <v>0</v>
      </c>
      <c r="V64" s="181">
        <f>+T64+U64</f>
        <v>281956</v>
      </c>
      <c r="W64" s="40">
        <f>IF(Q64=0,0,((V64/Q64)-1)*100)</f>
        <v>-7.0807600793561853</v>
      </c>
    </row>
    <row r="65" spans="1:23" ht="14.25" customHeight="1" thickBot="1" x14ac:dyDescent="0.25">
      <c r="A65" s="3" t="str">
        <f t="shared" ref="A65:A70" si="105">IF(ISERROR(F65/G65)," ",IF(F65/G65&gt;0.5,IF(F65/G65&lt;1.5," ","NOT OK"),"NOT OK"))</f>
        <v xml:space="preserve"> </v>
      </c>
      <c r="B65" s="108" t="s">
        <v>18</v>
      </c>
      <c r="C65" s="122">
        <f t="shared" si="100"/>
        <v>949</v>
      </c>
      <c r="D65" s="124">
        <f t="shared" si="100"/>
        <v>949</v>
      </c>
      <c r="E65" s="169">
        <f t="shared" si="100"/>
        <v>1898</v>
      </c>
      <c r="F65" s="122">
        <f t="shared" si="100"/>
        <v>856</v>
      </c>
      <c r="G65" s="124">
        <f t="shared" si="100"/>
        <v>857</v>
      </c>
      <c r="H65" s="169">
        <f t="shared" si="100"/>
        <v>1713</v>
      </c>
      <c r="I65" s="125">
        <f t="shared" si="90"/>
        <v>-9.7471022128556406</v>
      </c>
      <c r="J65" s="3"/>
      <c r="L65" s="13" t="s">
        <v>18</v>
      </c>
      <c r="M65" s="39">
        <f t="shared" si="101"/>
        <v>140285</v>
      </c>
      <c r="N65" s="37">
        <f t="shared" si="101"/>
        <v>137966</v>
      </c>
      <c r="O65" s="181">
        <f t="shared" ref="O65" si="106">SUM(M65:N65)</f>
        <v>278251</v>
      </c>
      <c r="P65" s="143">
        <f>P15+P40</f>
        <v>143</v>
      </c>
      <c r="Q65" s="181">
        <f>+O65+P65</f>
        <v>278394</v>
      </c>
      <c r="R65" s="39">
        <f t="shared" si="103"/>
        <v>131089</v>
      </c>
      <c r="S65" s="37">
        <f t="shared" si="103"/>
        <v>129903</v>
      </c>
      <c r="T65" s="181">
        <f t="shared" si="104"/>
        <v>260992</v>
      </c>
      <c r="U65" s="143">
        <f>U15+U40</f>
        <v>0</v>
      </c>
      <c r="V65" s="181">
        <f>+T65+U65</f>
        <v>260992</v>
      </c>
      <c r="W65" s="40">
        <f t="shared" si="95"/>
        <v>-6.2508531074663924</v>
      </c>
    </row>
    <row r="66" spans="1:23" ht="14.25" customHeight="1" thickTop="1" thickBot="1" x14ac:dyDescent="0.25">
      <c r="A66" s="9" t="str">
        <f t="shared" si="105"/>
        <v xml:space="preserve"> </v>
      </c>
      <c r="B66" s="136" t="s">
        <v>19</v>
      </c>
      <c r="C66" s="130">
        <f t="shared" ref="C66:E66" si="107">+C63+C64+C65</f>
        <v>2959</v>
      </c>
      <c r="D66" s="138">
        <f t="shared" si="107"/>
        <v>2959</v>
      </c>
      <c r="E66" s="171">
        <f t="shared" si="107"/>
        <v>5918</v>
      </c>
      <c r="F66" s="130">
        <f t="shared" ref="F66" si="108">+F63+F64+F65</f>
        <v>2649</v>
      </c>
      <c r="G66" s="138">
        <f t="shared" ref="G66" si="109">+G63+G64+G65</f>
        <v>2648</v>
      </c>
      <c r="H66" s="171">
        <f t="shared" ref="H66" si="110">+H63+H64+H65</f>
        <v>5297</v>
      </c>
      <c r="I66" s="133">
        <f t="shared" si="90"/>
        <v>-10.493409935789122</v>
      </c>
      <c r="J66" s="9"/>
      <c r="K66" s="10"/>
      <c r="L66" s="47" t="s">
        <v>19</v>
      </c>
      <c r="M66" s="48">
        <f t="shared" ref="M66:Q66" si="111">+M63+M64+M65</f>
        <v>450467</v>
      </c>
      <c r="N66" s="49">
        <f t="shared" si="111"/>
        <v>448523</v>
      </c>
      <c r="O66" s="183">
        <f t="shared" si="111"/>
        <v>898990</v>
      </c>
      <c r="P66" s="49">
        <f t="shared" si="111"/>
        <v>465</v>
      </c>
      <c r="Q66" s="183">
        <f t="shared" si="111"/>
        <v>899455</v>
      </c>
      <c r="R66" s="48">
        <f t="shared" ref="R66" si="112">+R63+R64+R65</f>
        <v>418571</v>
      </c>
      <c r="S66" s="49">
        <f t="shared" ref="S66" si="113">+S63+S64+S65</f>
        <v>416100</v>
      </c>
      <c r="T66" s="183">
        <f t="shared" ref="T66" si="114">+T63+T64+T65</f>
        <v>834671</v>
      </c>
      <c r="U66" s="49">
        <f t="shared" ref="U66" si="115">+U63+U64+U65</f>
        <v>0</v>
      </c>
      <c r="V66" s="183">
        <f t="shared" ref="V66" si="116">+V63+V64+V65</f>
        <v>834671</v>
      </c>
      <c r="W66" s="50">
        <f t="shared" ref="W66:W75" si="117">IF(Q66=0,0,((V66/Q66)-1)*100)</f>
        <v>-7.2025837868487042</v>
      </c>
    </row>
    <row r="67" spans="1:23" ht="14.25" customHeight="1" thickTop="1" x14ac:dyDescent="0.2">
      <c r="A67" s="3" t="str">
        <f t="shared" si="105"/>
        <v xml:space="preserve"> </v>
      </c>
      <c r="B67" s="108" t="s">
        <v>21</v>
      </c>
      <c r="C67" s="122">
        <f t="shared" ref="C67:H69" si="118">+C17+C42</f>
        <v>1030</v>
      </c>
      <c r="D67" s="124">
        <f t="shared" si="118"/>
        <v>1030</v>
      </c>
      <c r="E67" s="172">
        <f t="shared" si="118"/>
        <v>2060</v>
      </c>
      <c r="F67" s="122">
        <f t="shared" si="118"/>
        <v>850</v>
      </c>
      <c r="G67" s="124">
        <f t="shared" si="118"/>
        <v>850</v>
      </c>
      <c r="H67" s="172">
        <f t="shared" si="118"/>
        <v>1700</v>
      </c>
      <c r="I67" s="125">
        <f t="shared" si="90"/>
        <v>-17.475728155339809</v>
      </c>
      <c r="J67" s="3"/>
      <c r="L67" s="13" t="s">
        <v>21</v>
      </c>
      <c r="M67" s="39">
        <f t="shared" ref="M67:N69" si="119">+M17+M42</f>
        <v>145313</v>
      </c>
      <c r="N67" s="37">
        <f t="shared" si="119"/>
        <v>144607</v>
      </c>
      <c r="O67" s="181">
        <f t="shared" ref="O67:O69" si="120">SUM(M67:N67)</f>
        <v>289920</v>
      </c>
      <c r="P67" s="143">
        <f>P17+P42</f>
        <v>383</v>
      </c>
      <c r="Q67" s="181">
        <f>+O67+P67</f>
        <v>290303</v>
      </c>
      <c r="R67" s="39">
        <f t="shared" ref="R67:S69" si="121">+R17+R42</f>
        <v>125941</v>
      </c>
      <c r="S67" s="37">
        <f t="shared" si="121"/>
        <v>125914</v>
      </c>
      <c r="T67" s="181">
        <f t="shared" ref="T67:T69" si="122">SUM(R67:S67)</f>
        <v>251855</v>
      </c>
      <c r="U67" s="143">
        <f>U17+U42</f>
        <v>295</v>
      </c>
      <c r="V67" s="181">
        <f>+T67+U67</f>
        <v>252150</v>
      </c>
      <c r="W67" s="40">
        <f t="shared" si="117"/>
        <v>-13.142475275832489</v>
      </c>
    </row>
    <row r="68" spans="1:23" ht="14.25" customHeight="1" x14ac:dyDescent="0.2">
      <c r="A68" s="3" t="str">
        <f t="shared" si="105"/>
        <v xml:space="preserve"> </v>
      </c>
      <c r="B68" s="108" t="s">
        <v>22</v>
      </c>
      <c r="C68" s="122">
        <f t="shared" si="118"/>
        <v>1032</v>
      </c>
      <c r="D68" s="124">
        <f t="shared" si="118"/>
        <v>1031</v>
      </c>
      <c r="E68" s="163">
        <f t="shared" si="118"/>
        <v>2063</v>
      </c>
      <c r="F68" s="122">
        <f t="shared" si="118"/>
        <v>847</v>
      </c>
      <c r="G68" s="124">
        <f t="shared" si="118"/>
        <v>848</v>
      </c>
      <c r="H68" s="163">
        <f t="shared" si="118"/>
        <v>1695</v>
      </c>
      <c r="I68" s="125">
        <f t="shared" si="90"/>
        <v>-17.838099854580701</v>
      </c>
      <c r="J68" s="3"/>
      <c r="L68" s="13" t="s">
        <v>22</v>
      </c>
      <c r="M68" s="39">
        <f t="shared" si="119"/>
        <v>151867</v>
      </c>
      <c r="N68" s="37">
        <f t="shared" si="119"/>
        <v>151532</v>
      </c>
      <c r="O68" s="181">
        <f t="shared" si="120"/>
        <v>303399</v>
      </c>
      <c r="P68" s="143">
        <f>P18+P43</f>
        <v>171</v>
      </c>
      <c r="Q68" s="181">
        <f>+O68+P68</f>
        <v>303570</v>
      </c>
      <c r="R68" s="39">
        <f t="shared" si="121"/>
        <v>130511</v>
      </c>
      <c r="S68" s="37">
        <f t="shared" si="121"/>
        <v>132090</v>
      </c>
      <c r="T68" s="181">
        <f t="shared" si="122"/>
        <v>262601</v>
      </c>
      <c r="U68" s="143">
        <f>U18+U43</f>
        <v>0</v>
      </c>
      <c r="V68" s="181">
        <f>+T68+U68</f>
        <v>262601</v>
      </c>
      <c r="W68" s="40">
        <f t="shared" si="117"/>
        <v>-13.495734097572221</v>
      </c>
    </row>
    <row r="69" spans="1:23" ht="14.25" customHeight="1" thickBot="1" x14ac:dyDescent="0.25">
      <c r="A69" s="3" t="str">
        <f t="shared" si="105"/>
        <v xml:space="preserve"> </v>
      </c>
      <c r="B69" s="108" t="s">
        <v>23</v>
      </c>
      <c r="C69" s="122">
        <f t="shared" si="118"/>
        <v>959</v>
      </c>
      <c r="D69" s="139">
        <f t="shared" si="118"/>
        <v>959</v>
      </c>
      <c r="E69" s="167">
        <f t="shared" si="118"/>
        <v>1918</v>
      </c>
      <c r="F69" s="122">
        <f t="shared" si="118"/>
        <v>786</v>
      </c>
      <c r="G69" s="139">
        <f t="shared" si="118"/>
        <v>786</v>
      </c>
      <c r="H69" s="167">
        <f t="shared" si="118"/>
        <v>1572</v>
      </c>
      <c r="I69" s="140">
        <f t="shared" si="90"/>
        <v>-18.039624608967674</v>
      </c>
      <c r="J69" s="3"/>
      <c r="L69" s="13" t="s">
        <v>23</v>
      </c>
      <c r="M69" s="39">
        <f t="shared" si="119"/>
        <v>140542</v>
      </c>
      <c r="N69" s="37">
        <f t="shared" si="119"/>
        <v>137634</v>
      </c>
      <c r="O69" s="181">
        <f t="shared" si="120"/>
        <v>278176</v>
      </c>
      <c r="P69" s="38">
        <f>P19+P44</f>
        <v>319</v>
      </c>
      <c r="Q69" s="181">
        <f>+O69+P69</f>
        <v>278495</v>
      </c>
      <c r="R69" s="39">
        <f t="shared" si="121"/>
        <v>126128</v>
      </c>
      <c r="S69" s="37">
        <f t="shared" si="121"/>
        <v>124216</v>
      </c>
      <c r="T69" s="181">
        <f t="shared" si="122"/>
        <v>250344</v>
      </c>
      <c r="U69" s="38">
        <f>U19+U44</f>
        <v>143</v>
      </c>
      <c r="V69" s="181">
        <f>+T69+U69</f>
        <v>250487</v>
      </c>
      <c r="W69" s="40">
        <f t="shared" si="117"/>
        <v>-10.056913050503603</v>
      </c>
    </row>
    <row r="70" spans="1:23" ht="14.25" customHeight="1" thickTop="1" thickBot="1" x14ac:dyDescent="0.25">
      <c r="A70" s="3" t="str">
        <f t="shared" si="105"/>
        <v xml:space="preserve"> </v>
      </c>
      <c r="B70" s="129" t="s">
        <v>24</v>
      </c>
      <c r="C70" s="130">
        <f t="shared" ref="C70:E70" si="123">+C67+C68+C69</f>
        <v>3021</v>
      </c>
      <c r="D70" s="132">
        <f t="shared" si="123"/>
        <v>3020</v>
      </c>
      <c r="E70" s="173">
        <f t="shared" si="123"/>
        <v>6041</v>
      </c>
      <c r="F70" s="130">
        <f t="shared" ref="F70:H70" si="124">+F67+F68+F69</f>
        <v>2483</v>
      </c>
      <c r="G70" s="132">
        <f t="shared" si="124"/>
        <v>2484</v>
      </c>
      <c r="H70" s="173">
        <f t="shared" si="124"/>
        <v>4967</v>
      </c>
      <c r="I70" s="133">
        <f t="shared" si="90"/>
        <v>-17.778513491143855</v>
      </c>
      <c r="J70" s="3"/>
      <c r="L70" s="41" t="s">
        <v>24</v>
      </c>
      <c r="M70" s="45">
        <f t="shared" ref="M70:Q70" si="125">+M67+M68+M69</f>
        <v>437722</v>
      </c>
      <c r="N70" s="43">
        <f t="shared" si="125"/>
        <v>433773</v>
      </c>
      <c r="O70" s="182">
        <f t="shared" si="125"/>
        <v>871495</v>
      </c>
      <c r="P70" s="44">
        <f t="shared" si="125"/>
        <v>873</v>
      </c>
      <c r="Q70" s="182">
        <f t="shared" si="125"/>
        <v>872368</v>
      </c>
      <c r="R70" s="45">
        <f t="shared" ref="R70:V70" si="126">+R67+R68+R69</f>
        <v>382580</v>
      </c>
      <c r="S70" s="43">
        <f t="shared" si="126"/>
        <v>382220</v>
      </c>
      <c r="T70" s="182">
        <f t="shared" si="126"/>
        <v>764800</v>
      </c>
      <c r="U70" s="44">
        <f t="shared" si="126"/>
        <v>438</v>
      </c>
      <c r="V70" s="182">
        <f t="shared" si="126"/>
        <v>765238</v>
      </c>
      <c r="W70" s="46">
        <f t="shared" si="117"/>
        <v>-12.2803679181263</v>
      </c>
    </row>
    <row r="71" spans="1:23" ht="14.25" customHeight="1" thickTop="1" x14ac:dyDescent="0.2">
      <c r="A71" s="3" t="str">
        <f t="shared" ref="A71" si="127">IF(ISERROR(F71/G71)," ",IF(F71/G71&gt;0.5,IF(F71/G71&lt;1.5," ","NOT OK"),"NOT OK"))</f>
        <v xml:space="preserve"> </v>
      </c>
      <c r="B71" s="108" t="s">
        <v>10</v>
      </c>
      <c r="C71" s="122">
        <f t="shared" ref="C71:H73" si="128">+C21+C46</f>
        <v>1032</v>
      </c>
      <c r="D71" s="124">
        <f t="shared" si="128"/>
        <v>1032</v>
      </c>
      <c r="E71" s="169">
        <f t="shared" si="128"/>
        <v>2064</v>
      </c>
      <c r="F71" s="122">
        <f t="shared" si="128"/>
        <v>809</v>
      </c>
      <c r="G71" s="124">
        <f t="shared" si="128"/>
        <v>809</v>
      </c>
      <c r="H71" s="169">
        <f t="shared" si="128"/>
        <v>1618</v>
      </c>
      <c r="I71" s="125">
        <f t="shared" ref="I71" si="129">IF(E71=0,0,((H71/E71)-1)*100)</f>
        <v>-21.608527131782949</v>
      </c>
      <c r="J71" s="3"/>
      <c r="K71" s="6"/>
      <c r="L71" s="13" t="s">
        <v>10</v>
      </c>
      <c r="M71" s="39">
        <f t="shared" ref="M71:N73" si="130">+M21+M46</f>
        <v>160507</v>
      </c>
      <c r="N71" s="37">
        <f t="shared" si="130"/>
        <v>161162</v>
      </c>
      <c r="O71" s="181">
        <f>SUM(M71:N71)</f>
        <v>321669</v>
      </c>
      <c r="P71" s="38">
        <f>P21+P46</f>
        <v>126</v>
      </c>
      <c r="Q71" s="181">
        <f>+O71+P71</f>
        <v>321795</v>
      </c>
      <c r="R71" s="39">
        <f t="shared" ref="R71:S73" si="131">+R21+R46</f>
        <v>137197</v>
      </c>
      <c r="S71" s="37">
        <f t="shared" si="131"/>
        <v>139122</v>
      </c>
      <c r="T71" s="181">
        <f>SUM(R71:S71)</f>
        <v>276319</v>
      </c>
      <c r="U71" s="38">
        <f>U21+U46</f>
        <v>0</v>
      </c>
      <c r="V71" s="181">
        <f>+T71+U71</f>
        <v>276319</v>
      </c>
      <c r="W71" s="40">
        <f t="shared" si="117"/>
        <v>-14.131978433474723</v>
      </c>
    </row>
    <row r="72" spans="1:23" ht="14.25" customHeight="1" x14ac:dyDescent="0.2">
      <c r="A72" s="3" t="str">
        <f>IF(ISERROR(F72/G72)," ",IF(F72/G72&gt;0.5,IF(F72/G72&lt;1.5," ","NOT OK"),"NOT OK"))</f>
        <v xml:space="preserve"> </v>
      </c>
      <c r="B72" s="108" t="s">
        <v>11</v>
      </c>
      <c r="C72" s="122">
        <f t="shared" si="128"/>
        <v>975</v>
      </c>
      <c r="D72" s="124">
        <f t="shared" si="128"/>
        <v>975</v>
      </c>
      <c r="E72" s="169">
        <f t="shared" si="128"/>
        <v>1950</v>
      </c>
      <c r="F72" s="122">
        <f t="shared" si="128"/>
        <v>756</v>
      </c>
      <c r="G72" s="124">
        <f t="shared" si="128"/>
        <v>755</v>
      </c>
      <c r="H72" s="169">
        <f t="shared" si="128"/>
        <v>1511</v>
      </c>
      <c r="I72" s="125">
        <f>IF(E72=0,0,((H72/E72)-1)*100)</f>
        <v>-22.512820512820507</v>
      </c>
      <c r="J72" s="3"/>
      <c r="K72" s="6"/>
      <c r="L72" s="13" t="s">
        <v>11</v>
      </c>
      <c r="M72" s="39">
        <f t="shared" si="130"/>
        <v>146244</v>
      </c>
      <c r="N72" s="37">
        <f t="shared" si="130"/>
        <v>147608</v>
      </c>
      <c r="O72" s="181">
        <f>SUM(M72:N72)</f>
        <v>293852</v>
      </c>
      <c r="P72" s="38">
        <f>P22+P47</f>
        <v>0</v>
      </c>
      <c r="Q72" s="181">
        <f>+O72+P72</f>
        <v>293852</v>
      </c>
      <c r="R72" s="39">
        <f t="shared" si="131"/>
        <v>125622</v>
      </c>
      <c r="S72" s="37">
        <f t="shared" si="131"/>
        <v>126575</v>
      </c>
      <c r="T72" s="181">
        <f>SUM(R72:S72)</f>
        <v>252197</v>
      </c>
      <c r="U72" s="38">
        <f>U22+U47</f>
        <v>0</v>
      </c>
      <c r="V72" s="181">
        <f>+T72+U72</f>
        <v>252197</v>
      </c>
      <c r="W72" s="40">
        <f>IF(Q72=0,0,((V72/Q72)-1)*100)</f>
        <v>-14.17550331459374</v>
      </c>
    </row>
    <row r="73" spans="1:23" ht="14.25" customHeight="1" thickBot="1" x14ac:dyDescent="0.25">
      <c r="A73" s="3" t="str">
        <f>IF(ISERROR(F73/G73)," ",IF(F73/G73&gt;0.5,IF(F73/G73&lt;1.5," ","NOT OK"),"NOT OK"))</f>
        <v xml:space="preserve"> </v>
      </c>
      <c r="B73" s="113" t="s">
        <v>12</v>
      </c>
      <c r="C73" s="126">
        <f t="shared" si="128"/>
        <v>929</v>
      </c>
      <c r="D73" s="128">
        <f t="shared" si="128"/>
        <v>931</v>
      </c>
      <c r="E73" s="169">
        <f t="shared" si="128"/>
        <v>1860</v>
      </c>
      <c r="F73" s="126">
        <f t="shared" si="128"/>
        <v>802</v>
      </c>
      <c r="G73" s="128">
        <f t="shared" si="128"/>
        <v>802</v>
      </c>
      <c r="H73" s="169">
        <f t="shared" si="128"/>
        <v>1604</v>
      </c>
      <c r="I73" s="125">
        <f>IF(E73=0,0,((H73/E73)-1)*100)</f>
        <v>-13.763440860215059</v>
      </c>
      <c r="J73" s="3"/>
      <c r="K73" s="6"/>
      <c r="L73" s="22" t="s">
        <v>12</v>
      </c>
      <c r="M73" s="39">
        <f t="shared" si="130"/>
        <v>153439</v>
      </c>
      <c r="N73" s="37">
        <f t="shared" si="130"/>
        <v>148525</v>
      </c>
      <c r="O73" s="181">
        <f t="shared" ref="O73" si="132">SUM(M73:N73)</f>
        <v>301964</v>
      </c>
      <c r="P73" s="38">
        <f>P23+P48</f>
        <v>0</v>
      </c>
      <c r="Q73" s="181">
        <f>+O73+P73</f>
        <v>301964</v>
      </c>
      <c r="R73" s="39">
        <f t="shared" si="131"/>
        <v>132128</v>
      </c>
      <c r="S73" s="37">
        <f t="shared" si="131"/>
        <v>126668</v>
      </c>
      <c r="T73" s="181">
        <f t="shared" ref="T73" si="133">SUM(R73:S73)</f>
        <v>258796</v>
      </c>
      <c r="U73" s="38">
        <f>U23+U48</f>
        <v>0</v>
      </c>
      <c r="V73" s="181">
        <f>+T73+U73</f>
        <v>258796</v>
      </c>
      <c r="W73" s="40">
        <f t="shared" si="117"/>
        <v>-14.295743863506905</v>
      </c>
    </row>
    <row r="74" spans="1:23" ht="14.25" customHeight="1" thickTop="1" thickBot="1" x14ac:dyDescent="0.25">
      <c r="A74" s="3" t="str">
        <f t="shared" ref="A74:A75" si="134">IF(ISERROR(F74/G74)," ",IF(F74/G74&gt;0.5,IF(F74/G74&lt;1.5," ","NOT OK"),"NOT OK"))</f>
        <v xml:space="preserve"> </v>
      </c>
      <c r="B74" s="129" t="s">
        <v>38</v>
      </c>
      <c r="C74" s="207">
        <f t="shared" ref="C74:H74" si="135">+C71+C72+C73</f>
        <v>2936</v>
      </c>
      <c r="D74" s="212">
        <f t="shared" si="135"/>
        <v>2938</v>
      </c>
      <c r="E74" s="164">
        <f t="shared" si="135"/>
        <v>5874</v>
      </c>
      <c r="F74" s="207">
        <f t="shared" si="135"/>
        <v>2367</v>
      </c>
      <c r="G74" s="212">
        <f t="shared" si="135"/>
        <v>2366</v>
      </c>
      <c r="H74" s="164">
        <f t="shared" si="135"/>
        <v>4733</v>
      </c>
      <c r="I74" s="133">
        <f t="shared" ref="I74:I75" si="136">IF(E74=0,0,((H74/E74)-1)*100)</f>
        <v>-19.424582907728972</v>
      </c>
      <c r="J74" s="3"/>
      <c r="L74" s="41" t="s">
        <v>38</v>
      </c>
      <c r="M74" s="45">
        <f t="shared" ref="M74:V74" si="137">+M71+M72+M73</f>
        <v>460190</v>
      </c>
      <c r="N74" s="43">
        <f t="shared" si="137"/>
        <v>457295</v>
      </c>
      <c r="O74" s="182">
        <f t="shared" si="137"/>
        <v>917485</v>
      </c>
      <c r="P74" s="43">
        <f t="shared" si="137"/>
        <v>126</v>
      </c>
      <c r="Q74" s="182">
        <f t="shared" si="137"/>
        <v>917611</v>
      </c>
      <c r="R74" s="45">
        <f t="shared" si="137"/>
        <v>394947</v>
      </c>
      <c r="S74" s="43">
        <f t="shared" si="137"/>
        <v>392365</v>
      </c>
      <c r="T74" s="182">
        <f t="shared" si="137"/>
        <v>787312</v>
      </c>
      <c r="U74" s="43">
        <f t="shared" si="137"/>
        <v>0</v>
      </c>
      <c r="V74" s="182">
        <f t="shared" si="137"/>
        <v>787312</v>
      </c>
      <c r="W74" s="46">
        <f t="shared" si="117"/>
        <v>-14.199807979634071</v>
      </c>
    </row>
    <row r="75" spans="1:23" ht="14.25" customHeight="1" thickTop="1" thickBot="1" x14ac:dyDescent="0.25">
      <c r="A75" s="6" t="str">
        <f t="shared" si="134"/>
        <v xml:space="preserve"> </v>
      </c>
      <c r="B75" s="129" t="s">
        <v>63</v>
      </c>
      <c r="C75" s="130">
        <f t="shared" ref="C75:H75" si="138">+C62+C66+C70+C74</f>
        <v>11906</v>
      </c>
      <c r="D75" s="132">
        <f t="shared" si="138"/>
        <v>11908</v>
      </c>
      <c r="E75" s="170">
        <f t="shared" si="138"/>
        <v>23814</v>
      </c>
      <c r="F75" s="130">
        <f t="shared" si="138"/>
        <v>10125</v>
      </c>
      <c r="G75" s="132">
        <f t="shared" si="138"/>
        <v>10123</v>
      </c>
      <c r="H75" s="170">
        <f t="shared" si="138"/>
        <v>20248</v>
      </c>
      <c r="I75" s="134">
        <f t="shared" si="136"/>
        <v>-14.974384815654663</v>
      </c>
      <c r="J75" s="7"/>
      <c r="L75" s="41" t="s">
        <v>63</v>
      </c>
      <c r="M75" s="45">
        <f t="shared" ref="M75:V75" si="139">+M62+M66+M70+M74</f>
        <v>1819478</v>
      </c>
      <c r="N75" s="43">
        <f t="shared" si="139"/>
        <v>1813197</v>
      </c>
      <c r="O75" s="182">
        <f t="shared" si="139"/>
        <v>3632675</v>
      </c>
      <c r="P75" s="44">
        <f t="shared" si="139"/>
        <v>1792</v>
      </c>
      <c r="Q75" s="185">
        <f t="shared" si="139"/>
        <v>3634467</v>
      </c>
      <c r="R75" s="45">
        <f t="shared" si="139"/>
        <v>1620113</v>
      </c>
      <c r="S75" s="43">
        <f t="shared" si="139"/>
        <v>1618634</v>
      </c>
      <c r="T75" s="182">
        <f t="shared" si="139"/>
        <v>3238747</v>
      </c>
      <c r="U75" s="44">
        <f t="shared" si="139"/>
        <v>438</v>
      </c>
      <c r="V75" s="185">
        <f t="shared" si="139"/>
        <v>3239185</v>
      </c>
      <c r="W75" s="46">
        <f t="shared" si="117"/>
        <v>-10.875927611944203</v>
      </c>
    </row>
    <row r="76" spans="1:23" ht="14.25" thickTop="1" thickBot="1" x14ac:dyDescent="0.25">
      <c r="B76" s="141" t="s">
        <v>60</v>
      </c>
      <c r="C76" s="104"/>
      <c r="D76" s="104"/>
      <c r="E76" s="104"/>
      <c r="F76" s="104"/>
      <c r="G76" s="104"/>
      <c r="H76" s="104"/>
      <c r="I76" s="105"/>
      <c r="J76" s="3"/>
      <c r="L76" s="53" t="s">
        <v>60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2"/>
    </row>
    <row r="77" spans="1:23" ht="13.5" thickTop="1" x14ac:dyDescent="0.2">
      <c r="L77" s="635" t="s">
        <v>33</v>
      </c>
      <c r="M77" s="636"/>
      <c r="N77" s="636"/>
      <c r="O77" s="636"/>
      <c r="P77" s="636"/>
      <c r="Q77" s="636"/>
      <c r="R77" s="636"/>
      <c r="S77" s="636"/>
      <c r="T77" s="636"/>
      <c r="U77" s="636"/>
      <c r="V77" s="636"/>
      <c r="W77" s="637"/>
    </row>
    <row r="78" spans="1:23" ht="13.5" thickBot="1" x14ac:dyDescent="0.25">
      <c r="L78" s="630" t="s">
        <v>43</v>
      </c>
      <c r="M78" s="631"/>
      <c r="N78" s="631"/>
      <c r="O78" s="631"/>
      <c r="P78" s="631"/>
      <c r="Q78" s="631"/>
      <c r="R78" s="631"/>
      <c r="S78" s="631"/>
      <c r="T78" s="631"/>
      <c r="U78" s="631"/>
      <c r="V78" s="631"/>
      <c r="W78" s="632"/>
    </row>
    <row r="79" spans="1:23" ht="14.25" thickTop="1" thickBot="1" x14ac:dyDescent="0.25">
      <c r="L79" s="54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 t="s">
        <v>34</v>
      </c>
    </row>
    <row r="80" spans="1:23" ht="24.75" customHeight="1" thickTop="1" thickBot="1" x14ac:dyDescent="0.25">
      <c r="L80" s="57"/>
      <c r="M80" s="633" t="s">
        <v>64</v>
      </c>
      <c r="N80" s="633"/>
      <c r="O80" s="633"/>
      <c r="P80" s="633"/>
      <c r="Q80" s="634"/>
      <c r="R80" s="633" t="s">
        <v>65</v>
      </c>
      <c r="S80" s="633"/>
      <c r="T80" s="633"/>
      <c r="U80" s="633"/>
      <c r="V80" s="634"/>
      <c r="W80" s="340" t="s">
        <v>2</v>
      </c>
    </row>
    <row r="81" spans="1:23" ht="13.5" thickTop="1" x14ac:dyDescent="0.2">
      <c r="L81" s="59" t="s">
        <v>3</v>
      </c>
      <c r="M81" s="60"/>
      <c r="N81" s="54"/>
      <c r="O81" s="61"/>
      <c r="P81" s="62"/>
      <c r="Q81" s="61"/>
      <c r="R81" s="60"/>
      <c r="S81" s="54"/>
      <c r="T81" s="61"/>
      <c r="U81" s="62"/>
      <c r="V81" s="61"/>
      <c r="W81" s="341" t="s">
        <v>4</v>
      </c>
    </row>
    <row r="82" spans="1:23" ht="13.5" thickBot="1" x14ac:dyDescent="0.25">
      <c r="L82" s="64"/>
      <c r="M82" s="65" t="s">
        <v>35</v>
      </c>
      <c r="N82" s="66" t="s">
        <v>36</v>
      </c>
      <c r="O82" s="67" t="s">
        <v>37</v>
      </c>
      <c r="P82" s="68" t="s">
        <v>32</v>
      </c>
      <c r="Q82" s="67" t="s">
        <v>7</v>
      </c>
      <c r="R82" s="65" t="s">
        <v>35</v>
      </c>
      <c r="S82" s="66" t="s">
        <v>36</v>
      </c>
      <c r="T82" s="67" t="s">
        <v>37</v>
      </c>
      <c r="U82" s="68" t="s">
        <v>32</v>
      </c>
      <c r="V82" s="67" t="s">
        <v>7</v>
      </c>
      <c r="W82" s="339"/>
    </row>
    <row r="83" spans="1:23" ht="6" customHeight="1" thickTop="1" x14ac:dyDescent="0.2">
      <c r="L83" s="59"/>
      <c r="M83" s="70"/>
      <c r="N83" s="71"/>
      <c r="O83" s="220"/>
      <c r="P83" s="215"/>
      <c r="Q83" s="72"/>
      <c r="R83" s="70"/>
      <c r="S83" s="71"/>
      <c r="T83" s="220"/>
      <c r="U83" s="215"/>
      <c r="V83" s="72"/>
      <c r="W83" s="74"/>
    </row>
    <row r="84" spans="1:23" x14ac:dyDescent="0.2">
      <c r="L84" s="59" t="s">
        <v>13</v>
      </c>
      <c r="M84" s="75">
        <v>0</v>
      </c>
      <c r="N84" s="76">
        <v>0</v>
      </c>
      <c r="O84" s="195">
        <f t="shared" ref="O84" si="140">+M84+N84</f>
        <v>0</v>
      </c>
      <c r="P84" s="216">
        <v>0</v>
      </c>
      <c r="Q84" s="195">
        <f>O84+P84</f>
        <v>0</v>
      </c>
      <c r="R84" s="75">
        <v>0</v>
      </c>
      <c r="S84" s="76">
        <v>15</v>
      </c>
      <c r="T84" s="195">
        <f t="shared" ref="T84" si="141">+R84+S84</f>
        <v>15</v>
      </c>
      <c r="U84" s="216">
        <v>0</v>
      </c>
      <c r="V84" s="195">
        <f>T84+U84</f>
        <v>15</v>
      </c>
      <c r="W84" s="78">
        <f t="shared" ref="W84" si="142">IF(Q84=0,0,((V84/Q84)-1)*100)</f>
        <v>0</v>
      </c>
    </row>
    <row r="85" spans="1:23" x14ac:dyDescent="0.2">
      <c r="L85" s="59" t="s">
        <v>14</v>
      </c>
      <c r="M85" s="75">
        <v>0</v>
      </c>
      <c r="N85" s="76">
        <v>0</v>
      </c>
      <c r="O85" s="195">
        <f>+M85+N85</f>
        <v>0</v>
      </c>
      <c r="P85" s="216">
        <v>0</v>
      </c>
      <c r="Q85" s="195">
        <f>O85+P85</f>
        <v>0</v>
      </c>
      <c r="R85" s="75">
        <v>0</v>
      </c>
      <c r="S85" s="76">
        <v>3</v>
      </c>
      <c r="T85" s="195">
        <f>+R85+S85</f>
        <v>3</v>
      </c>
      <c r="U85" s="216">
        <v>0</v>
      </c>
      <c r="V85" s="195">
        <f>T85+U85</f>
        <v>3</v>
      </c>
      <c r="W85" s="78">
        <f>IF(Q85=0,0,((V85/Q85)-1)*100)</f>
        <v>0</v>
      </c>
    </row>
    <row r="86" spans="1:23" ht="13.5" thickBot="1" x14ac:dyDescent="0.25">
      <c r="L86" s="59" t="s">
        <v>15</v>
      </c>
      <c r="M86" s="75">
        <v>0</v>
      </c>
      <c r="N86" s="76">
        <v>0</v>
      </c>
      <c r="O86" s="195">
        <f>+M86+N86</f>
        <v>0</v>
      </c>
      <c r="P86" s="216">
        <v>0</v>
      </c>
      <c r="Q86" s="195">
        <f>O86+P86</f>
        <v>0</v>
      </c>
      <c r="R86" s="75">
        <v>0</v>
      </c>
      <c r="S86" s="76">
        <v>8</v>
      </c>
      <c r="T86" s="195">
        <f>+R86+S86</f>
        <v>8</v>
      </c>
      <c r="U86" s="216">
        <v>0</v>
      </c>
      <c r="V86" s="195">
        <f>T86+U86</f>
        <v>8</v>
      </c>
      <c r="W86" s="78">
        <f>IF(Q86=0,0,((V86/Q86)-1)*100)</f>
        <v>0</v>
      </c>
    </row>
    <row r="87" spans="1:23" ht="14.25" thickTop="1" thickBot="1" x14ac:dyDescent="0.25">
      <c r="L87" s="79" t="s">
        <v>61</v>
      </c>
      <c r="M87" s="80">
        <f t="shared" ref="M87:U87" si="143">+M84+M85+M86</f>
        <v>0</v>
      </c>
      <c r="N87" s="213">
        <f t="shared" si="143"/>
        <v>0</v>
      </c>
      <c r="O87" s="221">
        <f t="shared" si="143"/>
        <v>0</v>
      </c>
      <c r="P87" s="81">
        <f t="shared" si="143"/>
        <v>0</v>
      </c>
      <c r="Q87" s="196">
        <f t="shared" si="143"/>
        <v>0</v>
      </c>
      <c r="R87" s="80">
        <f t="shared" si="143"/>
        <v>0</v>
      </c>
      <c r="S87" s="213">
        <f t="shared" si="143"/>
        <v>26</v>
      </c>
      <c r="T87" s="221">
        <f t="shared" si="143"/>
        <v>26</v>
      </c>
      <c r="U87" s="81">
        <f t="shared" si="143"/>
        <v>0</v>
      </c>
      <c r="V87" s="196">
        <f t="shared" ref="V87" si="144">+V84+V85+V86</f>
        <v>26</v>
      </c>
      <c r="W87" s="82">
        <f t="shared" ref="W87" si="145">IF(Q87=0,0,((V87/Q87)-1)*100)</f>
        <v>0</v>
      </c>
    </row>
    <row r="88" spans="1:23" ht="13.5" thickTop="1" x14ac:dyDescent="0.2">
      <c r="L88" s="59" t="s">
        <v>16</v>
      </c>
      <c r="M88" s="75">
        <v>0</v>
      </c>
      <c r="N88" s="76">
        <v>0</v>
      </c>
      <c r="O88" s="195">
        <f>+M88+N88</f>
        <v>0</v>
      </c>
      <c r="P88" s="216">
        <v>0</v>
      </c>
      <c r="Q88" s="195">
        <f>O88+P88</f>
        <v>0</v>
      </c>
      <c r="R88" s="75">
        <v>0</v>
      </c>
      <c r="S88" s="76">
        <v>2</v>
      </c>
      <c r="T88" s="195">
        <f>+R88+S88</f>
        <v>2</v>
      </c>
      <c r="U88" s="216">
        <v>0</v>
      </c>
      <c r="V88" s="195">
        <f>T88+U88</f>
        <v>2</v>
      </c>
      <c r="W88" s="78">
        <f>IF(Q88=0,0,((V88/Q88)-1)*100)</f>
        <v>0</v>
      </c>
    </row>
    <row r="89" spans="1:23" x14ac:dyDescent="0.2">
      <c r="L89" s="59" t="s">
        <v>17</v>
      </c>
      <c r="M89" s="75">
        <v>2</v>
      </c>
      <c r="N89" s="76">
        <v>0</v>
      </c>
      <c r="O89" s="195">
        <f>+M89+N89</f>
        <v>2</v>
      </c>
      <c r="P89" s="216">
        <v>0</v>
      </c>
      <c r="Q89" s="195">
        <f>O89+P89</f>
        <v>2</v>
      </c>
      <c r="R89" s="75">
        <v>0</v>
      </c>
      <c r="S89" s="76">
        <v>19</v>
      </c>
      <c r="T89" s="195">
        <f>+R89+S89</f>
        <v>19</v>
      </c>
      <c r="U89" s="216">
        <v>0</v>
      </c>
      <c r="V89" s="195">
        <f>T89+U89</f>
        <v>19</v>
      </c>
      <c r="W89" s="78">
        <f t="shared" ref="W89" si="146">IF(Q89=0,0,((V89/Q89)-1)*100)</f>
        <v>850</v>
      </c>
    </row>
    <row r="90" spans="1:23" ht="13.5" thickBot="1" x14ac:dyDescent="0.25">
      <c r="L90" s="59" t="s">
        <v>18</v>
      </c>
      <c r="M90" s="75">
        <v>2</v>
      </c>
      <c r="N90" s="76">
        <v>0</v>
      </c>
      <c r="O90" s="195">
        <f>+M90+N90</f>
        <v>2</v>
      </c>
      <c r="P90" s="217">
        <v>0</v>
      </c>
      <c r="Q90" s="197">
        <f>O90+P90</f>
        <v>2</v>
      </c>
      <c r="R90" s="75">
        <v>0</v>
      </c>
      <c r="S90" s="76">
        <v>17</v>
      </c>
      <c r="T90" s="195">
        <f>+R90+S90</f>
        <v>17</v>
      </c>
      <c r="U90" s="217">
        <v>0</v>
      </c>
      <c r="V90" s="197">
        <f>T90+U90</f>
        <v>17</v>
      </c>
      <c r="W90" s="78">
        <f>IF(Q90=0,0,((V90/Q90)-1)*100)</f>
        <v>750</v>
      </c>
    </row>
    <row r="91" spans="1:23" ht="14.25" thickTop="1" thickBot="1" x14ac:dyDescent="0.25">
      <c r="A91" s="3" t="str">
        <f>IF(ISERROR(F91/G91)," ",IF(F91/G91&gt;0.5,IF(F91/G91&lt;1.5," ","NOT OK"),"NOT OK"))</f>
        <v xml:space="preserve"> </v>
      </c>
      <c r="L91" s="84" t="s">
        <v>19</v>
      </c>
      <c r="M91" s="85">
        <f t="shared" ref="M91:U91" si="147">+M88+M89+M90</f>
        <v>4</v>
      </c>
      <c r="N91" s="214">
        <f t="shared" si="147"/>
        <v>0</v>
      </c>
      <c r="O91" s="222">
        <f t="shared" si="147"/>
        <v>4</v>
      </c>
      <c r="P91" s="218">
        <f t="shared" si="147"/>
        <v>0</v>
      </c>
      <c r="Q91" s="198">
        <f t="shared" si="147"/>
        <v>4</v>
      </c>
      <c r="R91" s="85">
        <f t="shared" si="147"/>
        <v>0</v>
      </c>
      <c r="S91" s="214">
        <f t="shared" si="147"/>
        <v>38</v>
      </c>
      <c r="T91" s="222">
        <f t="shared" si="147"/>
        <v>38</v>
      </c>
      <c r="U91" s="218">
        <f t="shared" si="147"/>
        <v>0</v>
      </c>
      <c r="V91" s="198">
        <f t="shared" ref="V91" si="148">+V88+V89+V90</f>
        <v>38</v>
      </c>
      <c r="W91" s="87">
        <f>IF(Q91=0,0,((V91/Q91)-1)*100)</f>
        <v>850</v>
      </c>
    </row>
    <row r="92" spans="1:23" ht="13.5" thickTop="1" x14ac:dyDescent="0.2">
      <c r="L92" s="59" t="s">
        <v>21</v>
      </c>
      <c r="M92" s="75">
        <v>1</v>
      </c>
      <c r="N92" s="76">
        <v>0</v>
      </c>
      <c r="O92" s="195">
        <f>+M92+N92</f>
        <v>1</v>
      </c>
      <c r="P92" s="219">
        <v>0</v>
      </c>
      <c r="Q92" s="197">
        <f>O92+P92</f>
        <v>1</v>
      </c>
      <c r="R92" s="75">
        <v>0</v>
      </c>
      <c r="S92" s="76">
        <v>4</v>
      </c>
      <c r="T92" s="195">
        <f>+R92+S92</f>
        <v>4</v>
      </c>
      <c r="U92" s="219">
        <v>0</v>
      </c>
      <c r="V92" s="197">
        <f>T92+U92</f>
        <v>4</v>
      </c>
      <c r="W92" s="78">
        <f>IF(Q92=0,0,((V92/Q92)-1)*100)</f>
        <v>300</v>
      </c>
    </row>
    <row r="93" spans="1:23" x14ac:dyDescent="0.2">
      <c r="L93" s="59" t="s">
        <v>22</v>
      </c>
      <c r="M93" s="75">
        <v>1</v>
      </c>
      <c r="N93" s="76">
        <v>0</v>
      </c>
      <c r="O93" s="195">
        <f t="shared" ref="O93" si="149">+M93+N93</f>
        <v>1</v>
      </c>
      <c r="P93" s="216">
        <v>0</v>
      </c>
      <c r="Q93" s="197">
        <f>O93+P93</f>
        <v>1</v>
      </c>
      <c r="R93" s="75">
        <v>1</v>
      </c>
      <c r="S93" s="76">
        <v>0</v>
      </c>
      <c r="T93" s="195">
        <f t="shared" ref="T93" si="150">+R93+S93</f>
        <v>1</v>
      </c>
      <c r="U93" s="216">
        <v>0</v>
      </c>
      <c r="V93" s="197">
        <f>T93+U93</f>
        <v>1</v>
      </c>
      <c r="W93" s="78">
        <f t="shared" ref="W93" si="151">IF(Q93=0,0,((V93/Q93)-1)*100)</f>
        <v>0</v>
      </c>
    </row>
    <row r="94" spans="1:23" ht="13.5" thickBot="1" x14ac:dyDescent="0.25">
      <c r="L94" s="59" t="s">
        <v>23</v>
      </c>
      <c r="M94" s="75">
        <v>0</v>
      </c>
      <c r="N94" s="76">
        <v>0</v>
      </c>
      <c r="O94" s="195">
        <f>+M94+N94</f>
        <v>0</v>
      </c>
      <c r="P94" s="216">
        <v>0</v>
      </c>
      <c r="Q94" s="197">
        <f>O94+P94</f>
        <v>0</v>
      </c>
      <c r="R94" s="75">
        <v>0</v>
      </c>
      <c r="S94" s="76">
        <v>0</v>
      </c>
      <c r="T94" s="195">
        <f>+R94+S94</f>
        <v>0</v>
      </c>
      <c r="U94" s="216">
        <v>0</v>
      </c>
      <c r="V94" s="197">
        <f>T94+U94</f>
        <v>0</v>
      </c>
      <c r="W94" s="78">
        <f>IF(Q94=0,0,((V94/Q94)-1)*100)</f>
        <v>0</v>
      </c>
    </row>
    <row r="95" spans="1:23" ht="14.25" customHeight="1" thickTop="1" thickBot="1" x14ac:dyDescent="0.25">
      <c r="L95" s="79" t="s">
        <v>40</v>
      </c>
      <c r="M95" s="80">
        <f t="shared" ref="M95:Q95" si="152">+M92+M93+M94</f>
        <v>2</v>
      </c>
      <c r="N95" s="213">
        <f t="shared" si="152"/>
        <v>0</v>
      </c>
      <c r="O95" s="221">
        <f t="shared" si="152"/>
        <v>2</v>
      </c>
      <c r="P95" s="81">
        <f t="shared" si="152"/>
        <v>0</v>
      </c>
      <c r="Q95" s="188">
        <f t="shared" si="152"/>
        <v>2</v>
      </c>
      <c r="R95" s="80">
        <f t="shared" ref="R95:V95" si="153">+R92+R93+R94</f>
        <v>1</v>
      </c>
      <c r="S95" s="213">
        <f t="shared" si="153"/>
        <v>4</v>
      </c>
      <c r="T95" s="221">
        <f t="shared" si="153"/>
        <v>5</v>
      </c>
      <c r="U95" s="81">
        <f t="shared" si="153"/>
        <v>0</v>
      </c>
      <c r="V95" s="196">
        <f t="shared" si="153"/>
        <v>5</v>
      </c>
      <c r="W95" s="82">
        <f t="shared" ref="W95" si="154">IF(Q95=0,0,((V95/Q95)-1)*100)</f>
        <v>150</v>
      </c>
    </row>
    <row r="96" spans="1:23" ht="14.25" customHeight="1" thickTop="1" x14ac:dyDescent="0.2">
      <c r="L96" s="59" t="s">
        <v>10</v>
      </c>
      <c r="M96" s="75">
        <v>0</v>
      </c>
      <c r="N96" s="76">
        <v>0</v>
      </c>
      <c r="O96" s="195">
        <f>M96+N96</f>
        <v>0</v>
      </c>
      <c r="P96" s="216">
        <v>0</v>
      </c>
      <c r="Q96" s="195">
        <f>O96+P96</f>
        <v>0</v>
      </c>
      <c r="R96" s="75">
        <v>0</v>
      </c>
      <c r="S96" s="76">
        <v>15</v>
      </c>
      <c r="T96" s="195">
        <f>R96+S96</f>
        <v>15</v>
      </c>
      <c r="U96" s="216">
        <v>0</v>
      </c>
      <c r="V96" s="195">
        <f>T96+U96</f>
        <v>15</v>
      </c>
      <c r="W96" s="78">
        <f>IF(Q96=0,0,((V96/Q96)-1)*100)</f>
        <v>0</v>
      </c>
    </row>
    <row r="97" spans="12:23" ht="14.25" customHeight="1" x14ac:dyDescent="0.2">
      <c r="L97" s="59" t="s">
        <v>11</v>
      </c>
      <c r="M97" s="75">
        <v>0</v>
      </c>
      <c r="N97" s="76">
        <v>0</v>
      </c>
      <c r="O97" s="195">
        <f>M97+N97</f>
        <v>0</v>
      </c>
      <c r="P97" s="216">
        <v>0</v>
      </c>
      <c r="Q97" s="195">
        <f>O97+P97</f>
        <v>0</v>
      </c>
      <c r="R97" s="75">
        <v>0</v>
      </c>
      <c r="S97" s="76">
        <v>26</v>
      </c>
      <c r="T97" s="195">
        <f>R97+S97</f>
        <v>26</v>
      </c>
      <c r="U97" s="216"/>
      <c r="V97" s="195">
        <f>T97+U97</f>
        <v>26</v>
      </c>
      <c r="W97" s="78">
        <f>IF(Q97=0,0,((V97/Q97)-1)*100)</f>
        <v>0</v>
      </c>
    </row>
    <row r="98" spans="12:23" ht="14.25" customHeight="1" thickBot="1" x14ac:dyDescent="0.25">
      <c r="L98" s="64" t="s">
        <v>12</v>
      </c>
      <c r="M98" s="75">
        <v>0</v>
      </c>
      <c r="N98" s="76">
        <v>0</v>
      </c>
      <c r="O98" s="223">
        <f>M98+N98</f>
        <v>0</v>
      </c>
      <c r="P98" s="216">
        <v>0</v>
      </c>
      <c r="Q98" s="195">
        <f>O98+P98</f>
        <v>0</v>
      </c>
      <c r="R98" s="75">
        <v>0</v>
      </c>
      <c r="S98" s="76">
        <v>19</v>
      </c>
      <c r="T98" s="223">
        <f>R98+S98</f>
        <v>19</v>
      </c>
      <c r="U98" s="216">
        <v>0</v>
      </c>
      <c r="V98" s="195">
        <f>T98+U98</f>
        <v>19</v>
      </c>
      <c r="W98" s="78">
        <f>IF(Q98=0,0,((V98/Q98)-1)*100)</f>
        <v>0</v>
      </c>
    </row>
    <row r="99" spans="12:23" ht="14.25" customHeight="1" thickTop="1" thickBot="1" x14ac:dyDescent="0.25">
      <c r="L99" s="79" t="s">
        <v>38</v>
      </c>
      <c r="M99" s="80">
        <f t="shared" ref="M99:V99" si="155">+M96+M97+M98</f>
        <v>0</v>
      </c>
      <c r="N99" s="213">
        <f t="shared" si="155"/>
        <v>0</v>
      </c>
      <c r="O99" s="221">
        <f t="shared" si="155"/>
        <v>0</v>
      </c>
      <c r="P99" s="81">
        <f t="shared" si="155"/>
        <v>0</v>
      </c>
      <c r="Q99" s="196">
        <f t="shared" si="155"/>
        <v>0</v>
      </c>
      <c r="R99" s="80">
        <f t="shared" si="155"/>
        <v>0</v>
      </c>
      <c r="S99" s="213">
        <f t="shared" si="155"/>
        <v>60</v>
      </c>
      <c r="T99" s="221">
        <f t="shared" si="155"/>
        <v>60</v>
      </c>
      <c r="U99" s="81">
        <f t="shared" si="155"/>
        <v>0</v>
      </c>
      <c r="V99" s="196">
        <f t="shared" si="155"/>
        <v>60</v>
      </c>
      <c r="W99" s="82">
        <f t="shared" ref="W99" si="156">IF(Q99=0,0,((V99/Q99)-1)*100)</f>
        <v>0</v>
      </c>
    </row>
    <row r="100" spans="12:23" ht="14.25" customHeight="1" thickTop="1" thickBot="1" x14ac:dyDescent="0.25">
      <c r="L100" s="79" t="s">
        <v>63</v>
      </c>
      <c r="M100" s="80">
        <f t="shared" ref="M100:V100" si="157">+M87+M91+M95+M99</f>
        <v>6</v>
      </c>
      <c r="N100" s="213">
        <f t="shared" si="157"/>
        <v>0</v>
      </c>
      <c r="O100" s="221">
        <f t="shared" si="157"/>
        <v>6</v>
      </c>
      <c r="P100" s="81">
        <f t="shared" si="157"/>
        <v>0</v>
      </c>
      <c r="Q100" s="196">
        <f t="shared" si="157"/>
        <v>6</v>
      </c>
      <c r="R100" s="80">
        <f t="shared" si="157"/>
        <v>1</v>
      </c>
      <c r="S100" s="213">
        <f t="shared" si="157"/>
        <v>128</v>
      </c>
      <c r="T100" s="221">
        <f t="shared" si="157"/>
        <v>129</v>
      </c>
      <c r="U100" s="81">
        <f t="shared" si="157"/>
        <v>0</v>
      </c>
      <c r="V100" s="196">
        <f t="shared" si="157"/>
        <v>129</v>
      </c>
      <c r="W100" s="82">
        <f>IF(Q100=0,0,((V100/Q100)-1)*100)</f>
        <v>2050</v>
      </c>
    </row>
    <row r="101" spans="12:23" ht="14.25" thickTop="1" thickBot="1" x14ac:dyDescent="0.25">
      <c r="L101" s="89" t="s">
        <v>60</v>
      </c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12:23" ht="13.5" thickTop="1" x14ac:dyDescent="0.2">
      <c r="L102" s="635" t="s">
        <v>41</v>
      </c>
      <c r="M102" s="636"/>
      <c r="N102" s="636"/>
      <c r="O102" s="636"/>
      <c r="P102" s="636"/>
      <c r="Q102" s="636"/>
      <c r="R102" s="636"/>
      <c r="S102" s="636"/>
      <c r="T102" s="636"/>
      <c r="U102" s="636"/>
      <c r="V102" s="636"/>
      <c r="W102" s="637"/>
    </row>
    <row r="103" spans="12:23" ht="13.5" thickBot="1" x14ac:dyDescent="0.25">
      <c r="L103" s="630" t="s">
        <v>44</v>
      </c>
      <c r="M103" s="631"/>
      <c r="N103" s="631"/>
      <c r="O103" s="631"/>
      <c r="P103" s="631"/>
      <c r="Q103" s="631"/>
      <c r="R103" s="631"/>
      <c r="S103" s="631"/>
      <c r="T103" s="631"/>
      <c r="U103" s="631"/>
      <c r="V103" s="631"/>
      <c r="W103" s="632"/>
    </row>
    <row r="104" spans="12:23" ht="14.25" thickTop="1" thickBot="1" x14ac:dyDescent="0.25">
      <c r="L104" s="54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6" t="s">
        <v>34</v>
      </c>
    </row>
    <row r="105" spans="12:23" ht="14.25" thickTop="1" thickBot="1" x14ac:dyDescent="0.25">
      <c r="L105" s="57"/>
      <c r="M105" s="633" t="s">
        <v>64</v>
      </c>
      <c r="N105" s="633"/>
      <c r="O105" s="633"/>
      <c r="P105" s="633"/>
      <c r="Q105" s="634"/>
      <c r="R105" s="633" t="s">
        <v>65</v>
      </c>
      <c r="S105" s="633"/>
      <c r="T105" s="633"/>
      <c r="U105" s="633"/>
      <c r="V105" s="634"/>
      <c r="W105" s="340" t="s">
        <v>2</v>
      </c>
    </row>
    <row r="106" spans="12:23" ht="13.5" thickTop="1" x14ac:dyDescent="0.2">
      <c r="L106" s="59" t="s">
        <v>3</v>
      </c>
      <c r="M106" s="295"/>
      <c r="N106" s="54"/>
      <c r="O106" s="61"/>
      <c r="P106" s="62"/>
      <c r="Q106" s="61"/>
      <c r="R106" s="295"/>
      <c r="S106" s="54"/>
      <c r="T106" s="61"/>
      <c r="U106" s="62"/>
      <c r="V106" s="61"/>
      <c r="W106" s="341" t="s">
        <v>4</v>
      </c>
    </row>
    <row r="107" spans="12:23" ht="13.5" thickBot="1" x14ac:dyDescent="0.25">
      <c r="L107" s="64"/>
      <c r="M107" s="296" t="s">
        <v>35</v>
      </c>
      <c r="N107" s="66" t="s">
        <v>36</v>
      </c>
      <c r="O107" s="67" t="s">
        <v>37</v>
      </c>
      <c r="P107" s="68" t="s">
        <v>32</v>
      </c>
      <c r="Q107" s="67" t="s">
        <v>7</v>
      </c>
      <c r="R107" s="296" t="s">
        <v>35</v>
      </c>
      <c r="S107" s="66" t="s">
        <v>36</v>
      </c>
      <c r="T107" s="67" t="s">
        <v>37</v>
      </c>
      <c r="U107" s="68" t="s">
        <v>32</v>
      </c>
      <c r="V107" s="67" t="s">
        <v>7</v>
      </c>
      <c r="W107" s="342"/>
    </row>
    <row r="108" spans="12:23" ht="7.5" customHeight="1" thickTop="1" x14ac:dyDescent="0.2">
      <c r="L108" s="59"/>
      <c r="M108" s="297"/>
      <c r="N108" s="71"/>
      <c r="O108" s="72"/>
      <c r="P108" s="73"/>
      <c r="Q108" s="72"/>
      <c r="R108" s="297"/>
      <c r="S108" s="71"/>
      <c r="T108" s="72"/>
      <c r="U108" s="73"/>
      <c r="V108" s="72"/>
      <c r="W108" s="74"/>
    </row>
    <row r="109" spans="12:23" x14ac:dyDescent="0.2">
      <c r="L109" s="59" t="s">
        <v>13</v>
      </c>
      <c r="M109" s="298">
        <v>312</v>
      </c>
      <c r="N109" s="76">
        <v>159</v>
      </c>
      <c r="O109" s="195">
        <f>M109+N109</f>
        <v>471</v>
      </c>
      <c r="P109" s="77">
        <v>0</v>
      </c>
      <c r="Q109" s="195">
        <f>O109+P109</f>
        <v>471</v>
      </c>
      <c r="R109" s="298">
        <v>294</v>
      </c>
      <c r="S109" s="76">
        <v>151</v>
      </c>
      <c r="T109" s="195">
        <f>R109+S109</f>
        <v>445</v>
      </c>
      <c r="U109" s="77">
        <v>0</v>
      </c>
      <c r="V109" s="195">
        <f>T109+U109</f>
        <v>445</v>
      </c>
      <c r="W109" s="78">
        <f t="shared" ref="W109" si="158">IF(Q109=0,0,((V109/Q109)-1)*100)</f>
        <v>-5.5201698513800412</v>
      </c>
    </row>
    <row r="110" spans="12:23" x14ac:dyDescent="0.2">
      <c r="L110" s="59" t="s">
        <v>14</v>
      </c>
      <c r="M110" s="298">
        <v>314</v>
      </c>
      <c r="N110" s="76">
        <v>173</v>
      </c>
      <c r="O110" s="195">
        <f>M110+N110</f>
        <v>487</v>
      </c>
      <c r="P110" s="77">
        <v>0</v>
      </c>
      <c r="Q110" s="195">
        <f>O110+P110</f>
        <v>487</v>
      </c>
      <c r="R110" s="298">
        <v>201</v>
      </c>
      <c r="S110" s="76">
        <v>156</v>
      </c>
      <c r="T110" s="195">
        <f>R110+S110</f>
        <v>357</v>
      </c>
      <c r="U110" s="77">
        <v>0</v>
      </c>
      <c r="V110" s="195">
        <f>T110+U110</f>
        <v>357</v>
      </c>
      <c r="W110" s="78">
        <f>IF(Q110=0,0,((V110/Q110)-1)*100)</f>
        <v>-26.694045174537983</v>
      </c>
    </row>
    <row r="111" spans="12:23" ht="13.5" thickBot="1" x14ac:dyDescent="0.25">
      <c r="L111" s="59" t="s">
        <v>15</v>
      </c>
      <c r="M111" s="298">
        <v>295</v>
      </c>
      <c r="N111" s="76">
        <v>140</v>
      </c>
      <c r="O111" s="195">
        <f>M111+N111</f>
        <v>435</v>
      </c>
      <c r="P111" s="77">
        <v>0</v>
      </c>
      <c r="Q111" s="195">
        <f>O111+P111</f>
        <v>435</v>
      </c>
      <c r="R111" s="298">
        <v>213</v>
      </c>
      <c r="S111" s="76">
        <v>194</v>
      </c>
      <c r="T111" s="195">
        <f>R111+S111</f>
        <v>407</v>
      </c>
      <c r="U111" s="77">
        <v>0</v>
      </c>
      <c r="V111" s="195">
        <f>T111+U111</f>
        <v>407</v>
      </c>
      <c r="W111" s="78">
        <f>IF(Q111=0,0,((V111/Q111)-1)*100)</f>
        <v>-6.4367816091954078</v>
      </c>
    </row>
    <row r="112" spans="12:23" ht="14.25" thickTop="1" thickBot="1" x14ac:dyDescent="0.25">
      <c r="L112" s="79" t="s">
        <v>61</v>
      </c>
      <c r="M112" s="81">
        <f t="shared" ref="M112:U112" si="159">+M109+M110+M111</f>
        <v>921</v>
      </c>
      <c r="N112" s="213">
        <f t="shared" si="159"/>
        <v>472</v>
      </c>
      <c r="O112" s="221">
        <f t="shared" si="159"/>
        <v>1393</v>
      </c>
      <c r="P112" s="81">
        <f t="shared" si="159"/>
        <v>0</v>
      </c>
      <c r="Q112" s="196">
        <f t="shared" si="159"/>
        <v>1393</v>
      </c>
      <c r="R112" s="80">
        <f t="shared" si="159"/>
        <v>708</v>
      </c>
      <c r="S112" s="213">
        <f t="shared" si="159"/>
        <v>501</v>
      </c>
      <c r="T112" s="221">
        <f t="shared" si="159"/>
        <v>1209</v>
      </c>
      <c r="U112" s="81">
        <f t="shared" si="159"/>
        <v>0</v>
      </c>
      <c r="V112" s="196">
        <f t="shared" ref="V112" si="160">+V109+V110+V111</f>
        <v>1209</v>
      </c>
      <c r="W112" s="82">
        <f t="shared" ref="W112" si="161">IF(Q112=0,0,((V112/Q112)-1)*100)</f>
        <v>-13.208901651112704</v>
      </c>
    </row>
    <row r="113" spans="1:23" ht="13.5" thickTop="1" x14ac:dyDescent="0.2">
      <c r="L113" s="59" t="s">
        <v>16</v>
      </c>
      <c r="M113" s="298">
        <v>194</v>
      </c>
      <c r="N113" s="76">
        <v>109</v>
      </c>
      <c r="O113" s="195">
        <f>SUM(M113:N113)</f>
        <v>303</v>
      </c>
      <c r="P113" s="77">
        <v>0</v>
      </c>
      <c r="Q113" s="195">
        <f>O113+P113</f>
        <v>303</v>
      </c>
      <c r="R113" s="298">
        <v>152</v>
      </c>
      <c r="S113" s="76">
        <v>113</v>
      </c>
      <c r="T113" s="195">
        <f>SUM(R113:S113)</f>
        <v>265</v>
      </c>
      <c r="U113" s="77">
        <v>0</v>
      </c>
      <c r="V113" s="195">
        <f>T113+U113</f>
        <v>265</v>
      </c>
      <c r="W113" s="78">
        <f>IF(Q113=0,0,((V113/Q113)-1)*100)</f>
        <v>-12.541254125412538</v>
      </c>
    </row>
    <row r="114" spans="1:23" x14ac:dyDescent="0.2">
      <c r="L114" s="59" t="s">
        <v>17</v>
      </c>
      <c r="M114" s="298">
        <v>167</v>
      </c>
      <c r="N114" s="76">
        <v>98</v>
      </c>
      <c r="O114" s="195">
        <f>SUM(M114:N114)</f>
        <v>265</v>
      </c>
      <c r="P114" s="77">
        <v>0</v>
      </c>
      <c r="Q114" s="195">
        <f>O114+P114</f>
        <v>265</v>
      </c>
      <c r="R114" s="298">
        <v>128</v>
      </c>
      <c r="S114" s="76">
        <v>89</v>
      </c>
      <c r="T114" s="195">
        <f>SUM(R114:S114)</f>
        <v>217</v>
      </c>
      <c r="U114" s="77">
        <v>0</v>
      </c>
      <c r="V114" s="195">
        <f>T114+U114</f>
        <v>217</v>
      </c>
      <c r="W114" s="78">
        <f t="shared" ref="W114" si="162">IF(Q114=0,0,((V114/Q114)-1)*100)</f>
        <v>-18.113207547169807</v>
      </c>
    </row>
    <row r="115" spans="1:23" ht="13.5" thickBot="1" x14ac:dyDescent="0.25">
      <c r="L115" s="59" t="s">
        <v>18</v>
      </c>
      <c r="M115" s="298">
        <v>155</v>
      </c>
      <c r="N115" s="76">
        <v>82</v>
      </c>
      <c r="O115" s="197">
        <f>SUM(M115:N115)</f>
        <v>237</v>
      </c>
      <c r="P115" s="83">
        <v>0</v>
      </c>
      <c r="Q115" s="197">
        <f>O115+P115</f>
        <v>237</v>
      </c>
      <c r="R115" s="298">
        <v>129</v>
      </c>
      <c r="S115" s="76">
        <v>82</v>
      </c>
      <c r="T115" s="197">
        <f>SUM(R115:S115)</f>
        <v>211</v>
      </c>
      <c r="U115" s="83">
        <v>0</v>
      </c>
      <c r="V115" s="197">
        <f>T115+U115</f>
        <v>211</v>
      </c>
      <c r="W115" s="78">
        <f>IF(Q115=0,0,((V115/Q115)-1)*100)</f>
        <v>-10.970464135021096</v>
      </c>
    </row>
    <row r="116" spans="1:23" ht="14.25" thickTop="1" thickBot="1" x14ac:dyDescent="0.25">
      <c r="A116" s="3" t="str">
        <f>IF(ISERROR(F116/G116)," ",IF(F116/G116&gt;0.5,IF(F116/G116&lt;1.5," ","NOT OK"),"NOT OK"))</f>
        <v xml:space="preserve"> </v>
      </c>
      <c r="L116" s="84" t="s">
        <v>19</v>
      </c>
      <c r="M116" s="85">
        <f t="shared" ref="M116:U116" si="163">+M113+M114+M115</f>
        <v>516</v>
      </c>
      <c r="N116" s="214">
        <f t="shared" si="163"/>
        <v>289</v>
      </c>
      <c r="O116" s="222">
        <f t="shared" si="163"/>
        <v>805</v>
      </c>
      <c r="P116" s="218">
        <f t="shared" si="163"/>
        <v>0</v>
      </c>
      <c r="Q116" s="198">
        <f t="shared" si="163"/>
        <v>805</v>
      </c>
      <c r="R116" s="85">
        <f t="shared" si="163"/>
        <v>409</v>
      </c>
      <c r="S116" s="214">
        <f t="shared" si="163"/>
        <v>284</v>
      </c>
      <c r="T116" s="222">
        <f t="shared" si="163"/>
        <v>693</v>
      </c>
      <c r="U116" s="218">
        <f t="shared" si="163"/>
        <v>0</v>
      </c>
      <c r="V116" s="198">
        <f t="shared" ref="V116" si="164">+V113+V114+V115</f>
        <v>693</v>
      </c>
      <c r="W116" s="87">
        <f>IF(Q116=0,0,((V116/Q116)-1)*100)</f>
        <v>-13.913043478260867</v>
      </c>
    </row>
    <row r="117" spans="1:23" ht="13.5" thickTop="1" x14ac:dyDescent="0.2">
      <c r="A117" s="364"/>
      <c r="K117" s="364"/>
      <c r="L117" s="59" t="s">
        <v>21</v>
      </c>
      <c r="M117" s="298">
        <v>226</v>
      </c>
      <c r="N117" s="76">
        <v>95</v>
      </c>
      <c r="O117" s="197">
        <f>SUM(M117:N117)</f>
        <v>321</v>
      </c>
      <c r="P117" s="88">
        <v>0</v>
      </c>
      <c r="Q117" s="197">
        <f>O117+P117</f>
        <v>321</v>
      </c>
      <c r="R117" s="298">
        <v>149</v>
      </c>
      <c r="S117" s="76">
        <v>98</v>
      </c>
      <c r="T117" s="197">
        <f>SUM(R117:S117)</f>
        <v>247</v>
      </c>
      <c r="U117" s="88">
        <v>0</v>
      </c>
      <c r="V117" s="197">
        <f>T117+U117</f>
        <v>247</v>
      </c>
      <c r="W117" s="78">
        <f>IF(Q117=0,0,((V117/Q117)-1)*100)</f>
        <v>-23.052959501557634</v>
      </c>
    </row>
    <row r="118" spans="1:23" x14ac:dyDescent="0.2">
      <c r="A118" s="364"/>
      <c r="K118" s="364"/>
      <c r="L118" s="59" t="s">
        <v>22</v>
      </c>
      <c r="M118" s="298">
        <v>241</v>
      </c>
      <c r="N118" s="76">
        <v>92</v>
      </c>
      <c r="O118" s="197">
        <f>SUM(M118:N118)</f>
        <v>333</v>
      </c>
      <c r="P118" s="77">
        <v>0</v>
      </c>
      <c r="Q118" s="197">
        <f>O118+P118</f>
        <v>333</v>
      </c>
      <c r="R118" s="298">
        <v>162</v>
      </c>
      <c r="S118" s="76">
        <v>163</v>
      </c>
      <c r="T118" s="197">
        <f>SUM(R118:S118)</f>
        <v>325</v>
      </c>
      <c r="U118" s="77">
        <v>0</v>
      </c>
      <c r="V118" s="197">
        <f>T118+U118</f>
        <v>325</v>
      </c>
      <c r="W118" s="78">
        <f t="shared" ref="W118" si="165">IF(Q118=0,0,((V118/Q118)-1)*100)</f>
        <v>-2.4024024024024038</v>
      </c>
    </row>
    <row r="119" spans="1:23" ht="13.5" thickBot="1" x14ac:dyDescent="0.25">
      <c r="A119" s="364"/>
      <c r="K119" s="364"/>
      <c r="L119" s="59" t="s">
        <v>23</v>
      </c>
      <c r="M119" s="298">
        <v>217</v>
      </c>
      <c r="N119" s="76">
        <v>85</v>
      </c>
      <c r="O119" s="197">
        <f>SUM(M119:N119)</f>
        <v>302</v>
      </c>
      <c r="P119" s="77">
        <v>0</v>
      </c>
      <c r="Q119" s="197">
        <f>O119+P119</f>
        <v>302</v>
      </c>
      <c r="R119" s="298">
        <v>122</v>
      </c>
      <c r="S119" s="76">
        <v>122</v>
      </c>
      <c r="T119" s="197">
        <f>SUM(R119:S119)</f>
        <v>244</v>
      </c>
      <c r="U119" s="77">
        <v>0</v>
      </c>
      <c r="V119" s="197">
        <f>T119+U119</f>
        <v>244</v>
      </c>
      <c r="W119" s="78">
        <f>IF(Q119=0,0,((V119/Q119)-1)*100)</f>
        <v>-19.205298013245031</v>
      </c>
    </row>
    <row r="120" spans="1:23" ht="14.25" customHeight="1" thickTop="1" thickBot="1" x14ac:dyDescent="0.25">
      <c r="L120" s="79" t="s">
        <v>40</v>
      </c>
      <c r="M120" s="81">
        <f t="shared" ref="M120:Q120" si="166">+M117+M118+M119</f>
        <v>684</v>
      </c>
      <c r="N120" s="81">
        <f t="shared" si="166"/>
        <v>272</v>
      </c>
      <c r="O120" s="196">
        <f t="shared" si="166"/>
        <v>956</v>
      </c>
      <c r="P120" s="80">
        <f t="shared" si="166"/>
        <v>0</v>
      </c>
      <c r="Q120" s="196">
        <f t="shared" si="166"/>
        <v>956</v>
      </c>
      <c r="R120" s="81">
        <f t="shared" ref="R120:V120" si="167">+R117+R118+R119</f>
        <v>433</v>
      </c>
      <c r="S120" s="81">
        <f t="shared" si="167"/>
        <v>383</v>
      </c>
      <c r="T120" s="196">
        <f t="shared" si="167"/>
        <v>816</v>
      </c>
      <c r="U120" s="80">
        <f t="shared" si="167"/>
        <v>0</v>
      </c>
      <c r="V120" s="196">
        <f t="shared" si="167"/>
        <v>816</v>
      </c>
      <c r="W120" s="82">
        <f t="shared" ref="W120" si="168">IF(Q120=0,0,((V120/Q120)-1)*100)</f>
        <v>-14.644351464435147</v>
      </c>
    </row>
    <row r="121" spans="1:23" ht="14.25" customHeight="1" thickTop="1" x14ac:dyDescent="0.2">
      <c r="L121" s="59" t="s">
        <v>10</v>
      </c>
      <c r="M121" s="298">
        <v>259</v>
      </c>
      <c r="N121" s="76">
        <v>87</v>
      </c>
      <c r="O121" s="195">
        <f>M121+N121</f>
        <v>346</v>
      </c>
      <c r="P121" s="77">
        <v>0</v>
      </c>
      <c r="Q121" s="195">
        <f>O121+P121</f>
        <v>346</v>
      </c>
      <c r="R121" s="298">
        <v>150</v>
      </c>
      <c r="S121" s="76">
        <v>207</v>
      </c>
      <c r="T121" s="195">
        <f>R121+S121</f>
        <v>357</v>
      </c>
      <c r="U121" s="77">
        <v>0</v>
      </c>
      <c r="V121" s="195">
        <f>T121+U121</f>
        <v>357</v>
      </c>
      <c r="W121" s="78">
        <f>IF(Q121=0,0,((V121/Q121)-1)*100)</f>
        <v>3.1791907514450823</v>
      </c>
    </row>
    <row r="122" spans="1:23" ht="14.25" customHeight="1" x14ac:dyDescent="0.2">
      <c r="L122" s="59" t="s">
        <v>11</v>
      </c>
      <c r="M122" s="298">
        <v>219</v>
      </c>
      <c r="N122" s="76">
        <v>101</v>
      </c>
      <c r="O122" s="195">
        <f>M122+N122</f>
        <v>320</v>
      </c>
      <c r="P122" s="77">
        <v>0</v>
      </c>
      <c r="Q122" s="195">
        <f>O122+P122</f>
        <v>320</v>
      </c>
      <c r="R122" s="298">
        <v>156</v>
      </c>
      <c r="S122" s="76">
        <v>205</v>
      </c>
      <c r="T122" s="195">
        <f>R122+S122</f>
        <v>361</v>
      </c>
      <c r="U122" s="77">
        <v>0</v>
      </c>
      <c r="V122" s="195">
        <f>T122+U122</f>
        <v>361</v>
      </c>
      <c r="W122" s="78">
        <f>IF(Q122=0,0,((V122/Q122)-1)*100)</f>
        <v>12.812500000000004</v>
      </c>
    </row>
    <row r="123" spans="1:23" ht="14.25" customHeight="1" thickBot="1" x14ac:dyDescent="0.25">
      <c r="L123" s="64" t="s">
        <v>12</v>
      </c>
      <c r="M123" s="298">
        <v>222</v>
      </c>
      <c r="N123" s="76">
        <v>130</v>
      </c>
      <c r="O123" s="195">
        <f>M123+N123</f>
        <v>352</v>
      </c>
      <c r="P123" s="77">
        <v>0</v>
      </c>
      <c r="Q123" s="195">
        <f>O123+P123</f>
        <v>352</v>
      </c>
      <c r="R123" s="298">
        <v>195</v>
      </c>
      <c r="S123" s="76">
        <v>174</v>
      </c>
      <c r="T123" s="195">
        <f>R123+S123</f>
        <v>369</v>
      </c>
      <c r="U123" s="77">
        <v>0</v>
      </c>
      <c r="V123" s="195">
        <f>T123+U123</f>
        <v>369</v>
      </c>
      <c r="W123" s="78">
        <f>IF(Q123=0,0,((V123/Q123)-1)*100)</f>
        <v>4.8295454545454586</v>
      </c>
    </row>
    <row r="124" spans="1:23" ht="14.25" customHeight="1" thickTop="1" thickBot="1" x14ac:dyDescent="0.25">
      <c r="L124" s="79" t="s">
        <v>38</v>
      </c>
      <c r="M124" s="80">
        <f t="shared" ref="M124:V124" si="169">+M121+M122+M123</f>
        <v>700</v>
      </c>
      <c r="N124" s="213">
        <f t="shared" si="169"/>
        <v>318</v>
      </c>
      <c r="O124" s="221">
        <f t="shared" si="169"/>
        <v>1018</v>
      </c>
      <c r="P124" s="81">
        <f t="shared" si="169"/>
        <v>0</v>
      </c>
      <c r="Q124" s="196">
        <f t="shared" si="169"/>
        <v>1018</v>
      </c>
      <c r="R124" s="80">
        <f t="shared" si="169"/>
        <v>501</v>
      </c>
      <c r="S124" s="213">
        <f t="shared" si="169"/>
        <v>586</v>
      </c>
      <c r="T124" s="221">
        <f t="shared" si="169"/>
        <v>1087</v>
      </c>
      <c r="U124" s="81">
        <f t="shared" si="169"/>
        <v>0</v>
      </c>
      <c r="V124" s="196">
        <f t="shared" si="169"/>
        <v>1087</v>
      </c>
      <c r="W124" s="82">
        <f t="shared" ref="W124" si="170">IF(Q124=0,0,((V124/Q124)-1)*100)</f>
        <v>6.7779960707269105</v>
      </c>
    </row>
    <row r="125" spans="1:23" ht="14.25" customHeight="1" thickTop="1" thickBot="1" x14ac:dyDescent="0.25">
      <c r="L125" s="79" t="s">
        <v>63</v>
      </c>
      <c r="M125" s="80">
        <f t="shared" ref="M125:V125" si="171">+M112+M116+M120+M124</f>
        <v>2821</v>
      </c>
      <c r="N125" s="213">
        <f t="shared" si="171"/>
        <v>1351</v>
      </c>
      <c r="O125" s="221">
        <f t="shared" si="171"/>
        <v>4172</v>
      </c>
      <c r="P125" s="81">
        <f t="shared" si="171"/>
        <v>0</v>
      </c>
      <c r="Q125" s="196">
        <f t="shared" si="171"/>
        <v>4172</v>
      </c>
      <c r="R125" s="80">
        <f t="shared" si="171"/>
        <v>2051</v>
      </c>
      <c r="S125" s="213">
        <f t="shared" si="171"/>
        <v>1754</v>
      </c>
      <c r="T125" s="221">
        <f t="shared" si="171"/>
        <v>3805</v>
      </c>
      <c r="U125" s="81">
        <f t="shared" si="171"/>
        <v>0</v>
      </c>
      <c r="V125" s="196">
        <f t="shared" si="171"/>
        <v>3805</v>
      </c>
      <c r="W125" s="82">
        <f>IF(Q125=0,0,((V125/Q125)-1)*100)</f>
        <v>-8.7967401725790992</v>
      </c>
    </row>
    <row r="126" spans="1:23" ht="14.25" thickTop="1" thickBot="1" x14ac:dyDescent="0.25">
      <c r="L126" s="89" t="s">
        <v>60</v>
      </c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1:23" ht="13.5" thickTop="1" x14ac:dyDescent="0.2">
      <c r="L127" s="635" t="s">
        <v>42</v>
      </c>
      <c r="M127" s="636"/>
      <c r="N127" s="636"/>
      <c r="O127" s="636"/>
      <c r="P127" s="636"/>
      <c r="Q127" s="636"/>
      <c r="R127" s="636"/>
      <c r="S127" s="636"/>
      <c r="T127" s="636"/>
      <c r="U127" s="636"/>
      <c r="V127" s="636"/>
      <c r="W127" s="637"/>
    </row>
    <row r="128" spans="1:23" ht="13.5" thickBot="1" x14ac:dyDescent="0.25">
      <c r="L128" s="630" t="s">
        <v>45</v>
      </c>
      <c r="M128" s="631"/>
      <c r="N128" s="631"/>
      <c r="O128" s="631"/>
      <c r="P128" s="631"/>
      <c r="Q128" s="631"/>
      <c r="R128" s="631"/>
      <c r="S128" s="631"/>
      <c r="T128" s="631"/>
      <c r="U128" s="631"/>
      <c r="V128" s="631"/>
      <c r="W128" s="632"/>
    </row>
    <row r="129" spans="1:23" ht="14.25" thickTop="1" thickBot="1" x14ac:dyDescent="0.25">
      <c r="L129" s="54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6" t="s">
        <v>34</v>
      </c>
    </row>
    <row r="130" spans="1:23" ht="14.25" thickTop="1" thickBot="1" x14ac:dyDescent="0.25">
      <c r="L130" s="57"/>
      <c r="M130" s="633" t="s">
        <v>64</v>
      </c>
      <c r="N130" s="633"/>
      <c r="O130" s="633"/>
      <c r="P130" s="633"/>
      <c r="Q130" s="634"/>
      <c r="R130" s="633" t="s">
        <v>65</v>
      </c>
      <c r="S130" s="633"/>
      <c r="T130" s="633"/>
      <c r="U130" s="633"/>
      <c r="V130" s="634"/>
      <c r="W130" s="340" t="s">
        <v>2</v>
      </c>
    </row>
    <row r="131" spans="1:23" ht="13.5" thickTop="1" x14ac:dyDescent="0.2">
      <c r="L131" s="59" t="s">
        <v>3</v>
      </c>
      <c r="M131" s="60"/>
      <c r="N131" s="54"/>
      <c r="O131" s="61"/>
      <c r="P131" s="62"/>
      <c r="Q131" s="100"/>
      <c r="R131" s="60"/>
      <c r="S131" s="54"/>
      <c r="T131" s="61"/>
      <c r="U131" s="62"/>
      <c r="V131" s="100"/>
      <c r="W131" s="341" t="s">
        <v>4</v>
      </c>
    </row>
    <row r="132" spans="1:23" ht="13.5" thickBot="1" x14ac:dyDescent="0.25">
      <c r="L132" s="64"/>
      <c r="M132" s="65" t="s">
        <v>35</v>
      </c>
      <c r="N132" s="66" t="s">
        <v>36</v>
      </c>
      <c r="O132" s="67" t="s">
        <v>37</v>
      </c>
      <c r="P132" s="68" t="s">
        <v>32</v>
      </c>
      <c r="Q132" s="403" t="s">
        <v>7</v>
      </c>
      <c r="R132" s="65" t="s">
        <v>35</v>
      </c>
      <c r="S132" s="66" t="s">
        <v>36</v>
      </c>
      <c r="T132" s="67" t="s">
        <v>37</v>
      </c>
      <c r="U132" s="68" t="s">
        <v>32</v>
      </c>
      <c r="V132" s="101" t="s">
        <v>7</v>
      </c>
      <c r="W132" s="342"/>
    </row>
    <row r="133" spans="1:23" ht="5.25" customHeight="1" thickTop="1" x14ac:dyDescent="0.2">
      <c r="L133" s="59"/>
      <c r="M133" s="70"/>
      <c r="N133" s="71"/>
      <c r="O133" s="72"/>
      <c r="P133" s="73"/>
      <c r="Q133" s="146"/>
      <c r="R133" s="70"/>
      <c r="S133" s="71"/>
      <c r="T133" s="72"/>
      <c r="U133" s="73"/>
      <c r="V133" s="146"/>
      <c r="W133" s="74"/>
    </row>
    <row r="134" spans="1:23" x14ac:dyDescent="0.2">
      <c r="L134" s="59" t="s">
        <v>13</v>
      </c>
      <c r="M134" s="75">
        <f t="shared" ref="M134:N136" si="172">+M84+M109</f>
        <v>312</v>
      </c>
      <c r="N134" s="76">
        <f t="shared" si="172"/>
        <v>159</v>
      </c>
      <c r="O134" s="195">
        <f t="shared" ref="O134:O135" si="173">M134+N134</f>
        <v>471</v>
      </c>
      <c r="P134" s="77">
        <f>+P84+P109</f>
        <v>0</v>
      </c>
      <c r="Q134" s="202">
        <f>O134+P134</f>
        <v>471</v>
      </c>
      <c r="R134" s="75">
        <f t="shared" ref="R134:S136" si="174">+R84+R109</f>
        <v>294</v>
      </c>
      <c r="S134" s="76">
        <f t="shared" si="174"/>
        <v>166</v>
      </c>
      <c r="T134" s="195">
        <f t="shared" ref="T134:T135" si="175">R134+S134</f>
        <v>460</v>
      </c>
      <c r="U134" s="77">
        <f>+U84+U109</f>
        <v>0</v>
      </c>
      <c r="V134" s="202">
        <f>T134+U134</f>
        <v>460</v>
      </c>
      <c r="W134" s="78">
        <f>IF(Q134=0,0,((V134/Q134)-1)*100)</f>
        <v>-2.3354564755838636</v>
      </c>
    </row>
    <row r="135" spans="1:23" x14ac:dyDescent="0.2">
      <c r="L135" s="59" t="s">
        <v>14</v>
      </c>
      <c r="M135" s="75">
        <f t="shared" si="172"/>
        <v>314</v>
      </c>
      <c r="N135" s="76">
        <f t="shared" si="172"/>
        <v>173</v>
      </c>
      <c r="O135" s="195">
        <f t="shared" si="173"/>
        <v>487</v>
      </c>
      <c r="P135" s="77">
        <f>+P85+P110</f>
        <v>0</v>
      </c>
      <c r="Q135" s="202">
        <f>O135+P135</f>
        <v>487</v>
      </c>
      <c r="R135" s="75">
        <f t="shared" si="174"/>
        <v>201</v>
      </c>
      <c r="S135" s="76">
        <f t="shared" si="174"/>
        <v>159</v>
      </c>
      <c r="T135" s="195">
        <f t="shared" si="175"/>
        <v>360</v>
      </c>
      <c r="U135" s="77">
        <f>+U85+U110</f>
        <v>0</v>
      </c>
      <c r="V135" s="202">
        <f>T135+U135</f>
        <v>360</v>
      </c>
      <c r="W135" s="78">
        <f t="shared" ref="W135:W145" si="176">IF(Q135=0,0,((V135/Q135)-1)*100)</f>
        <v>-26.078028747433269</v>
      </c>
    </row>
    <row r="136" spans="1:23" ht="13.5" thickBot="1" x14ac:dyDescent="0.25">
      <c r="L136" s="59" t="s">
        <v>15</v>
      </c>
      <c r="M136" s="75">
        <f t="shared" si="172"/>
        <v>295</v>
      </c>
      <c r="N136" s="76">
        <f t="shared" si="172"/>
        <v>140</v>
      </c>
      <c r="O136" s="195">
        <f>M136+N136</f>
        <v>435</v>
      </c>
      <c r="P136" s="77">
        <f>+P86+P111</f>
        <v>0</v>
      </c>
      <c r="Q136" s="202">
        <f>O136+P136</f>
        <v>435</v>
      </c>
      <c r="R136" s="75">
        <f t="shared" si="174"/>
        <v>213</v>
      </c>
      <c r="S136" s="76">
        <f t="shared" si="174"/>
        <v>202</v>
      </c>
      <c r="T136" s="195">
        <f>R136+S136</f>
        <v>415</v>
      </c>
      <c r="U136" s="77">
        <f>+U86+U111</f>
        <v>0</v>
      </c>
      <c r="V136" s="202">
        <f>T136+U136</f>
        <v>415</v>
      </c>
      <c r="W136" s="78">
        <f>IF(Q136=0,0,((V136/Q136)-1)*100)</f>
        <v>-4.5977011494252924</v>
      </c>
    </row>
    <row r="137" spans="1:23" ht="14.25" customHeight="1" thickTop="1" thickBot="1" x14ac:dyDescent="0.25">
      <c r="L137" s="79" t="s">
        <v>61</v>
      </c>
      <c r="M137" s="80">
        <f t="shared" ref="M137:Q137" si="177">+M134+M135+M136</f>
        <v>921</v>
      </c>
      <c r="N137" s="213">
        <f t="shared" si="177"/>
        <v>472</v>
      </c>
      <c r="O137" s="221">
        <f t="shared" si="177"/>
        <v>1393</v>
      </c>
      <c r="P137" s="81">
        <f t="shared" si="177"/>
        <v>0</v>
      </c>
      <c r="Q137" s="196">
        <f t="shared" si="177"/>
        <v>1393</v>
      </c>
      <c r="R137" s="80">
        <f t="shared" ref="R137" si="178">+R134+R135+R136</f>
        <v>708</v>
      </c>
      <c r="S137" s="213">
        <f t="shared" ref="S137" si="179">+S134+S135+S136</f>
        <v>527</v>
      </c>
      <c r="T137" s="221">
        <f t="shared" ref="T137" si="180">+T134+T135+T136</f>
        <v>1235</v>
      </c>
      <c r="U137" s="81">
        <f t="shared" ref="U137" si="181">+U134+U135+U136</f>
        <v>0</v>
      </c>
      <c r="V137" s="196">
        <f t="shared" ref="V137" si="182">+V134+V135+V136</f>
        <v>1235</v>
      </c>
      <c r="W137" s="82">
        <f>IF(Q137=0,0,((V137/Q137)-1)*100)</f>
        <v>-11.342426417803297</v>
      </c>
    </row>
    <row r="138" spans="1:23" ht="13.5" thickTop="1" x14ac:dyDescent="0.2">
      <c r="L138" s="59" t="s">
        <v>16</v>
      </c>
      <c r="M138" s="75">
        <f t="shared" ref="M138:N140" si="183">+M88+M113</f>
        <v>194</v>
      </c>
      <c r="N138" s="76">
        <f t="shared" si="183"/>
        <v>109</v>
      </c>
      <c r="O138" s="195">
        <f t="shared" ref="O138" si="184">M138+N138</f>
        <v>303</v>
      </c>
      <c r="P138" s="77">
        <f>+P88+P113</f>
        <v>0</v>
      </c>
      <c r="Q138" s="202">
        <f t="shared" ref="Q138" si="185">O138+P138</f>
        <v>303</v>
      </c>
      <c r="R138" s="75">
        <f t="shared" ref="R138:S140" si="186">+R88+R113</f>
        <v>152</v>
      </c>
      <c r="S138" s="76">
        <f t="shared" si="186"/>
        <v>115</v>
      </c>
      <c r="T138" s="195">
        <f t="shared" ref="T138:T140" si="187">R138+S138</f>
        <v>267</v>
      </c>
      <c r="U138" s="77">
        <f>+U88+U113</f>
        <v>0</v>
      </c>
      <c r="V138" s="202">
        <f t="shared" ref="V138:V140" si="188">T138+U138</f>
        <v>267</v>
      </c>
      <c r="W138" s="78">
        <f t="shared" ref="W138:W140" si="189">IF(Q138=0,0,((V138/Q138)-1)*100)</f>
        <v>-11.881188118811881</v>
      </c>
    </row>
    <row r="139" spans="1:23" x14ac:dyDescent="0.2">
      <c r="L139" s="59" t="s">
        <v>17</v>
      </c>
      <c r="M139" s="75">
        <f t="shared" si="183"/>
        <v>169</v>
      </c>
      <c r="N139" s="76">
        <f t="shared" si="183"/>
        <v>98</v>
      </c>
      <c r="O139" s="195">
        <f>M139+N139</f>
        <v>267</v>
      </c>
      <c r="P139" s="77">
        <f>+P89+P114</f>
        <v>0</v>
      </c>
      <c r="Q139" s="202">
        <f>O139+P139</f>
        <v>267</v>
      </c>
      <c r="R139" s="75">
        <f t="shared" si="186"/>
        <v>128</v>
      </c>
      <c r="S139" s="76">
        <f t="shared" si="186"/>
        <v>108</v>
      </c>
      <c r="T139" s="195">
        <f>R139+S139</f>
        <v>236</v>
      </c>
      <c r="U139" s="77">
        <f>+U89+U114</f>
        <v>0</v>
      </c>
      <c r="V139" s="202">
        <f>T139+U139</f>
        <v>236</v>
      </c>
      <c r="W139" s="78">
        <f>IF(Q139=0,0,((V139/Q139)-1)*100)</f>
        <v>-11.610486891385763</v>
      </c>
    </row>
    <row r="140" spans="1:23" ht="13.5" thickBot="1" x14ac:dyDescent="0.25">
      <c r="L140" s="59" t="s">
        <v>18</v>
      </c>
      <c r="M140" s="75">
        <f t="shared" si="183"/>
        <v>157</v>
      </c>
      <c r="N140" s="76">
        <f t="shared" si="183"/>
        <v>82</v>
      </c>
      <c r="O140" s="197">
        <f t="shared" ref="O140" si="190">M140+N140</f>
        <v>239</v>
      </c>
      <c r="P140" s="83">
        <f>+P90+P115</f>
        <v>0</v>
      </c>
      <c r="Q140" s="202">
        <f t="shared" ref="Q140" si="191">O140+P140</f>
        <v>239</v>
      </c>
      <c r="R140" s="75">
        <f t="shared" si="186"/>
        <v>129</v>
      </c>
      <c r="S140" s="76">
        <f t="shared" si="186"/>
        <v>99</v>
      </c>
      <c r="T140" s="197">
        <f t="shared" si="187"/>
        <v>228</v>
      </c>
      <c r="U140" s="83">
        <f>+U90+U115</f>
        <v>0</v>
      </c>
      <c r="V140" s="202">
        <f t="shared" si="188"/>
        <v>228</v>
      </c>
      <c r="W140" s="78">
        <f t="shared" si="189"/>
        <v>-4.6025104602510414</v>
      </c>
    </row>
    <row r="141" spans="1:23" ht="14.25" customHeight="1" thickTop="1" thickBot="1" x14ac:dyDescent="0.25">
      <c r="L141" s="84" t="s">
        <v>39</v>
      </c>
      <c r="M141" s="80">
        <f t="shared" ref="M141:Q141" si="192">+M138+M139+M140</f>
        <v>520</v>
      </c>
      <c r="N141" s="213">
        <f t="shared" si="192"/>
        <v>289</v>
      </c>
      <c r="O141" s="221">
        <f t="shared" si="192"/>
        <v>809</v>
      </c>
      <c r="P141" s="81">
        <f t="shared" si="192"/>
        <v>0</v>
      </c>
      <c r="Q141" s="196">
        <f t="shared" si="192"/>
        <v>809</v>
      </c>
      <c r="R141" s="80">
        <f t="shared" ref="R141" si="193">+R138+R139+R140</f>
        <v>409</v>
      </c>
      <c r="S141" s="213">
        <f t="shared" ref="S141" si="194">+S138+S139+S140</f>
        <v>322</v>
      </c>
      <c r="T141" s="221">
        <f t="shared" ref="T141" si="195">+T138+T139+T140</f>
        <v>731</v>
      </c>
      <c r="U141" s="81">
        <f t="shared" ref="U141" si="196">+U138+U139+U140</f>
        <v>0</v>
      </c>
      <c r="V141" s="196">
        <f t="shared" ref="V141" si="197">+V138+V139+V140</f>
        <v>731</v>
      </c>
      <c r="W141" s="87">
        <f t="shared" si="176"/>
        <v>-9.6415327564894895</v>
      </c>
    </row>
    <row r="142" spans="1:23" ht="13.5" thickTop="1" x14ac:dyDescent="0.2">
      <c r="L142" s="59" t="s">
        <v>21</v>
      </c>
      <c r="M142" s="75">
        <f t="shared" ref="M142:N144" si="198">+M92+M117</f>
        <v>227</v>
      </c>
      <c r="N142" s="76">
        <f t="shared" si="198"/>
        <v>95</v>
      </c>
      <c r="O142" s="197">
        <f t="shared" ref="O142:O144" si="199">M142+N142</f>
        <v>322</v>
      </c>
      <c r="P142" s="88">
        <f>+P92+P117</f>
        <v>0</v>
      </c>
      <c r="Q142" s="202">
        <f t="shared" ref="Q142:Q144" si="200">O142+P142</f>
        <v>322</v>
      </c>
      <c r="R142" s="75">
        <f t="shared" ref="R142:S144" si="201">+R92+R117</f>
        <v>149</v>
      </c>
      <c r="S142" s="76">
        <f t="shared" si="201"/>
        <v>102</v>
      </c>
      <c r="T142" s="197">
        <f t="shared" ref="T142:T144" si="202">R142+S142</f>
        <v>251</v>
      </c>
      <c r="U142" s="88">
        <f>+U92+U117</f>
        <v>0</v>
      </c>
      <c r="V142" s="202">
        <f t="shared" ref="V142:V144" si="203">T142+U142</f>
        <v>251</v>
      </c>
      <c r="W142" s="78">
        <f t="shared" ref="W142:W144" si="204">IF(Q142=0,0,((V142/Q142)-1)*100)</f>
        <v>-22.049689440993792</v>
      </c>
    </row>
    <row r="143" spans="1:23" x14ac:dyDescent="0.2">
      <c r="L143" s="59" t="s">
        <v>22</v>
      </c>
      <c r="M143" s="75">
        <f t="shared" si="198"/>
        <v>242</v>
      </c>
      <c r="N143" s="76">
        <f t="shared" si="198"/>
        <v>92</v>
      </c>
      <c r="O143" s="197">
        <f t="shared" si="199"/>
        <v>334</v>
      </c>
      <c r="P143" s="77">
        <f>+P93+P118</f>
        <v>0</v>
      </c>
      <c r="Q143" s="202">
        <f t="shared" si="200"/>
        <v>334</v>
      </c>
      <c r="R143" s="75">
        <f t="shared" si="201"/>
        <v>163</v>
      </c>
      <c r="S143" s="76">
        <f t="shared" si="201"/>
        <v>163</v>
      </c>
      <c r="T143" s="197">
        <f t="shared" si="202"/>
        <v>326</v>
      </c>
      <c r="U143" s="77">
        <f>+U93+U118</f>
        <v>0</v>
      </c>
      <c r="V143" s="202">
        <f t="shared" si="203"/>
        <v>326</v>
      </c>
      <c r="W143" s="78">
        <f t="shared" si="204"/>
        <v>-2.39520958083832</v>
      </c>
    </row>
    <row r="144" spans="1:23" ht="13.5" thickBot="1" x14ac:dyDescent="0.25">
      <c r="A144" s="364"/>
      <c r="K144" s="364"/>
      <c r="L144" s="59" t="s">
        <v>23</v>
      </c>
      <c r="M144" s="75">
        <f t="shared" si="198"/>
        <v>217</v>
      </c>
      <c r="N144" s="76">
        <f t="shared" si="198"/>
        <v>85</v>
      </c>
      <c r="O144" s="197">
        <f t="shared" si="199"/>
        <v>302</v>
      </c>
      <c r="P144" s="77">
        <f>+P94+P119</f>
        <v>0</v>
      </c>
      <c r="Q144" s="202">
        <f t="shared" si="200"/>
        <v>302</v>
      </c>
      <c r="R144" s="75">
        <f t="shared" si="201"/>
        <v>122</v>
      </c>
      <c r="S144" s="76">
        <f t="shared" si="201"/>
        <v>122</v>
      </c>
      <c r="T144" s="197">
        <f t="shared" si="202"/>
        <v>244</v>
      </c>
      <c r="U144" s="77">
        <f>+U94+U119</f>
        <v>0</v>
      </c>
      <c r="V144" s="202">
        <f t="shared" si="203"/>
        <v>244</v>
      </c>
      <c r="W144" s="78">
        <f t="shared" si="204"/>
        <v>-19.205298013245031</v>
      </c>
    </row>
    <row r="145" spans="1:23" ht="14.25" customHeight="1" thickTop="1" thickBot="1" x14ac:dyDescent="0.25">
      <c r="A145" s="364"/>
      <c r="K145" s="364"/>
      <c r="L145" s="79" t="s">
        <v>40</v>
      </c>
      <c r="M145" s="80">
        <f t="shared" ref="M145:Q145" si="205">+M142+M143+M144</f>
        <v>686</v>
      </c>
      <c r="N145" s="213">
        <f t="shared" si="205"/>
        <v>272</v>
      </c>
      <c r="O145" s="221">
        <f t="shared" si="205"/>
        <v>958</v>
      </c>
      <c r="P145" s="81">
        <f t="shared" si="205"/>
        <v>0</v>
      </c>
      <c r="Q145" s="196">
        <f t="shared" si="205"/>
        <v>958</v>
      </c>
      <c r="R145" s="80">
        <f t="shared" ref="R145:V145" si="206">+R142+R143+R144</f>
        <v>434</v>
      </c>
      <c r="S145" s="213">
        <f t="shared" si="206"/>
        <v>387</v>
      </c>
      <c r="T145" s="221">
        <f t="shared" si="206"/>
        <v>821</v>
      </c>
      <c r="U145" s="81">
        <f t="shared" si="206"/>
        <v>0</v>
      </c>
      <c r="V145" s="196">
        <f t="shared" si="206"/>
        <v>821</v>
      </c>
      <c r="W145" s="82">
        <f t="shared" si="176"/>
        <v>-14.300626304801668</v>
      </c>
    </row>
    <row r="146" spans="1:23" ht="14.25" customHeight="1" thickTop="1" x14ac:dyDescent="0.2">
      <c r="L146" s="59" t="s">
        <v>10</v>
      </c>
      <c r="M146" s="75">
        <f>M96+M121</f>
        <v>259</v>
      </c>
      <c r="N146" s="76">
        <f>N121+N96</f>
        <v>87</v>
      </c>
      <c r="O146" s="195">
        <f>M146+N146</f>
        <v>346</v>
      </c>
      <c r="P146" s="77">
        <f>+P96+P121</f>
        <v>0</v>
      </c>
      <c r="Q146" s="202">
        <f>O146+P146</f>
        <v>346</v>
      </c>
      <c r="R146" s="75">
        <f>R96+R121</f>
        <v>150</v>
      </c>
      <c r="S146" s="76">
        <f>S121+S96</f>
        <v>222</v>
      </c>
      <c r="T146" s="195">
        <f>R146+S146</f>
        <v>372</v>
      </c>
      <c r="U146" s="77">
        <f>+U96+U121</f>
        <v>0</v>
      </c>
      <c r="V146" s="202">
        <f>T146+U146</f>
        <v>372</v>
      </c>
      <c r="W146" s="78">
        <f>IF(Q146=0,0,((V146/Q146)-1)*100)</f>
        <v>7.5144508670520249</v>
      </c>
    </row>
    <row r="147" spans="1:23" ht="14.25" customHeight="1" x14ac:dyDescent="0.2">
      <c r="L147" s="59" t="s">
        <v>11</v>
      </c>
      <c r="M147" s="75">
        <f>+M97+M122</f>
        <v>219</v>
      </c>
      <c r="N147" s="76">
        <f>+N97+N122</f>
        <v>101</v>
      </c>
      <c r="O147" s="195">
        <f>M147+N147</f>
        <v>320</v>
      </c>
      <c r="P147" s="77">
        <f>+P97+P122</f>
        <v>0</v>
      </c>
      <c r="Q147" s="202">
        <f>O147+P147</f>
        <v>320</v>
      </c>
      <c r="R147" s="75">
        <f>+R97+R122</f>
        <v>156</v>
      </c>
      <c r="S147" s="76">
        <f>+S97+S122</f>
        <v>231</v>
      </c>
      <c r="T147" s="195">
        <f>R147+S147</f>
        <v>387</v>
      </c>
      <c r="U147" s="77">
        <f>+U97+U122</f>
        <v>0</v>
      </c>
      <c r="V147" s="202">
        <f>T147+U147</f>
        <v>387</v>
      </c>
      <c r="W147" s="78">
        <f>IF(Q147=0,0,((V147/Q147)-1)*100)</f>
        <v>20.937500000000007</v>
      </c>
    </row>
    <row r="148" spans="1:23" ht="14.25" customHeight="1" thickBot="1" x14ac:dyDescent="0.25">
      <c r="L148" s="64" t="s">
        <v>12</v>
      </c>
      <c r="M148" s="75">
        <f>+M98+M123</f>
        <v>222</v>
      </c>
      <c r="N148" s="76">
        <f>+N98+N123</f>
        <v>130</v>
      </c>
      <c r="O148" s="195">
        <f>M148+N148</f>
        <v>352</v>
      </c>
      <c r="P148" s="77">
        <f>+P98+P123</f>
        <v>0</v>
      </c>
      <c r="Q148" s="202">
        <f>O148+P148</f>
        <v>352</v>
      </c>
      <c r="R148" s="75">
        <f>+R98+R123</f>
        <v>195</v>
      </c>
      <c r="S148" s="76">
        <f>+S98+S123</f>
        <v>193</v>
      </c>
      <c r="T148" s="195">
        <f>R148+S148</f>
        <v>388</v>
      </c>
      <c r="U148" s="77">
        <f>+U98+U123</f>
        <v>0</v>
      </c>
      <c r="V148" s="202">
        <f>T148+U148</f>
        <v>388</v>
      </c>
      <c r="W148" s="78">
        <f>IF(Q148=0,0,((V148/Q148)-1)*100)</f>
        <v>10.22727272727273</v>
      </c>
    </row>
    <row r="149" spans="1:23" ht="14.25" customHeight="1" thickTop="1" thickBot="1" x14ac:dyDescent="0.25">
      <c r="L149" s="79" t="s">
        <v>38</v>
      </c>
      <c r="M149" s="80">
        <f t="shared" ref="M149:V149" si="207">+M146+M147+M148</f>
        <v>700</v>
      </c>
      <c r="N149" s="213">
        <f t="shared" si="207"/>
        <v>318</v>
      </c>
      <c r="O149" s="221">
        <f t="shared" si="207"/>
        <v>1018</v>
      </c>
      <c r="P149" s="81">
        <f t="shared" si="207"/>
        <v>0</v>
      </c>
      <c r="Q149" s="196">
        <f t="shared" si="207"/>
        <v>1018</v>
      </c>
      <c r="R149" s="80">
        <f t="shared" si="207"/>
        <v>501</v>
      </c>
      <c r="S149" s="213">
        <f t="shared" si="207"/>
        <v>646</v>
      </c>
      <c r="T149" s="221">
        <f t="shared" si="207"/>
        <v>1147</v>
      </c>
      <c r="U149" s="81">
        <f t="shared" si="207"/>
        <v>0</v>
      </c>
      <c r="V149" s="196">
        <f t="shared" si="207"/>
        <v>1147</v>
      </c>
      <c r="W149" s="82">
        <f t="shared" ref="W149" si="208">IF(Q149=0,0,((V149/Q149)-1)*100)</f>
        <v>12.671905697445961</v>
      </c>
    </row>
    <row r="150" spans="1:23" ht="14.25" customHeight="1" thickTop="1" thickBot="1" x14ac:dyDescent="0.25">
      <c r="L150" s="79" t="s">
        <v>63</v>
      </c>
      <c r="M150" s="80">
        <f t="shared" ref="M150:V150" si="209">+M137+M141+M145+M149</f>
        <v>2827</v>
      </c>
      <c r="N150" s="213">
        <f t="shared" si="209"/>
        <v>1351</v>
      </c>
      <c r="O150" s="221">
        <f t="shared" si="209"/>
        <v>4178</v>
      </c>
      <c r="P150" s="81">
        <f t="shared" si="209"/>
        <v>0</v>
      </c>
      <c r="Q150" s="196">
        <f t="shared" si="209"/>
        <v>4178</v>
      </c>
      <c r="R150" s="80">
        <f t="shared" si="209"/>
        <v>2052</v>
      </c>
      <c r="S150" s="213">
        <f t="shared" si="209"/>
        <v>1882</v>
      </c>
      <c r="T150" s="221">
        <f t="shared" si="209"/>
        <v>3934</v>
      </c>
      <c r="U150" s="81">
        <f t="shared" si="209"/>
        <v>0</v>
      </c>
      <c r="V150" s="196">
        <f t="shared" si="209"/>
        <v>3934</v>
      </c>
      <c r="W150" s="82">
        <f>IF(Q150=0,0,((V150/Q150)-1)*100)</f>
        <v>-5.8401148875059867</v>
      </c>
    </row>
    <row r="151" spans="1:23" ht="14.25" thickTop="1" thickBot="1" x14ac:dyDescent="0.25">
      <c r="L151" s="89" t="s">
        <v>60</v>
      </c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1:23" ht="13.5" thickTop="1" x14ac:dyDescent="0.2">
      <c r="L152" s="656" t="s">
        <v>54</v>
      </c>
      <c r="M152" s="657"/>
      <c r="N152" s="657"/>
      <c r="O152" s="657"/>
      <c r="P152" s="657"/>
      <c r="Q152" s="657"/>
      <c r="R152" s="657"/>
      <c r="S152" s="657"/>
      <c r="T152" s="657"/>
      <c r="U152" s="657"/>
      <c r="V152" s="657"/>
      <c r="W152" s="658"/>
    </row>
    <row r="153" spans="1:23" ht="24.75" customHeight="1" thickBot="1" x14ac:dyDescent="0.25">
      <c r="L153" s="659" t="s">
        <v>51</v>
      </c>
      <c r="M153" s="660"/>
      <c r="N153" s="660"/>
      <c r="O153" s="660"/>
      <c r="P153" s="660"/>
      <c r="Q153" s="660"/>
      <c r="R153" s="660"/>
      <c r="S153" s="660"/>
      <c r="T153" s="660"/>
      <c r="U153" s="660"/>
      <c r="V153" s="660"/>
      <c r="W153" s="661"/>
    </row>
    <row r="154" spans="1:23" ht="14.25" thickTop="1" thickBot="1" x14ac:dyDescent="0.25">
      <c r="L154" s="226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8" t="s">
        <v>34</v>
      </c>
    </row>
    <row r="155" spans="1:23" ht="14.25" thickTop="1" thickBot="1" x14ac:dyDescent="0.25">
      <c r="L155" s="229"/>
      <c r="M155" s="230" t="s">
        <v>64</v>
      </c>
      <c r="N155" s="231"/>
      <c r="O155" s="268"/>
      <c r="P155" s="230"/>
      <c r="Q155" s="230"/>
      <c r="R155" s="230" t="s">
        <v>65</v>
      </c>
      <c r="S155" s="231"/>
      <c r="T155" s="268"/>
      <c r="U155" s="230"/>
      <c r="V155" s="230"/>
      <c r="W155" s="337" t="s">
        <v>2</v>
      </c>
    </row>
    <row r="156" spans="1:23" ht="13.5" thickTop="1" x14ac:dyDescent="0.2">
      <c r="L156" s="233" t="s">
        <v>3</v>
      </c>
      <c r="M156" s="234"/>
      <c r="N156" s="226"/>
      <c r="O156" s="235"/>
      <c r="P156" s="236"/>
      <c r="Q156" s="235"/>
      <c r="R156" s="234"/>
      <c r="S156" s="226"/>
      <c r="T156" s="235"/>
      <c r="U156" s="236"/>
      <c r="V156" s="235"/>
      <c r="W156" s="338" t="s">
        <v>4</v>
      </c>
    </row>
    <row r="157" spans="1:23" ht="13.5" thickBot="1" x14ac:dyDescent="0.25">
      <c r="L157" s="238"/>
      <c r="M157" s="239" t="s">
        <v>35</v>
      </c>
      <c r="N157" s="240" t="s">
        <v>36</v>
      </c>
      <c r="O157" s="241" t="s">
        <v>37</v>
      </c>
      <c r="P157" s="242" t="s">
        <v>32</v>
      </c>
      <c r="Q157" s="241" t="s">
        <v>7</v>
      </c>
      <c r="R157" s="239" t="s">
        <v>35</v>
      </c>
      <c r="S157" s="240" t="s">
        <v>36</v>
      </c>
      <c r="T157" s="241" t="s">
        <v>37</v>
      </c>
      <c r="U157" s="242" t="s">
        <v>32</v>
      </c>
      <c r="V157" s="241" t="s">
        <v>7</v>
      </c>
      <c r="W157" s="339"/>
    </row>
    <row r="158" spans="1:23" ht="5.25" customHeight="1" thickTop="1" x14ac:dyDescent="0.2">
      <c r="L158" s="233"/>
      <c r="M158" s="244"/>
      <c r="N158" s="245"/>
      <c r="O158" s="246"/>
      <c r="P158" s="247"/>
      <c r="Q158" s="246"/>
      <c r="R158" s="244"/>
      <c r="S158" s="245"/>
      <c r="T158" s="246"/>
      <c r="U158" s="247"/>
      <c r="V158" s="246"/>
      <c r="W158" s="248"/>
    </row>
    <row r="159" spans="1:23" x14ac:dyDescent="0.2">
      <c r="L159" s="233" t="s">
        <v>13</v>
      </c>
      <c r="M159" s="249">
        <v>0</v>
      </c>
      <c r="N159" s="250">
        <v>0</v>
      </c>
      <c r="O159" s="251">
        <f>M159+N159</f>
        <v>0</v>
      </c>
      <c r="P159" s="252">
        <v>0</v>
      </c>
      <c r="Q159" s="251">
        <f>O159+P159</f>
        <v>0</v>
      </c>
      <c r="R159" s="249">
        <v>0</v>
      </c>
      <c r="S159" s="250">
        <v>0</v>
      </c>
      <c r="T159" s="251">
        <f>R159+S159</f>
        <v>0</v>
      </c>
      <c r="U159" s="252">
        <v>0</v>
      </c>
      <c r="V159" s="251">
        <f>T159+U159</f>
        <v>0</v>
      </c>
      <c r="W159" s="253">
        <f t="shared" ref="W159" si="210">IF(Q159=0,0,((V159/Q159)-1)*100)</f>
        <v>0</v>
      </c>
    </row>
    <row r="160" spans="1:23" x14ac:dyDescent="0.2">
      <c r="L160" s="233" t="s">
        <v>14</v>
      </c>
      <c r="M160" s="249">
        <v>0</v>
      </c>
      <c r="N160" s="250">
        <v>0</v>
      </c>
      <c r="O160" s="251">
        <f>M160+N160</f>
        <v>0</v>
      </c>
      <c r="P160" s="252">
        <v>0</v>
      </c>
      <c r="Q160" s="251">
        <f>O160+P160</f>
        <v>0</v>
      </c>
      <c r="R160" s="249">
        <v>0</v>
      </c>
      <c r="S160" s="250">
        <v>0</v>
      </c>
      <c r="T160" s="251">
        <f>R160+S160</f>
        <v>0</v>
      </c>
      <c r="U160" s="252">
        <v>0</v>
      </c>
      <c r="V160" s="251">
        <f>T160+U160</f>
        <v>0</v>
      </c>
      <c r="W160" s="253">
        <f>IF(Q160=0,0,((V160/Q160)-1)*100)</f>
        <v>0</v>
      </c>
    </row>
    <row r="161" spans="1:23" ht="13.5" thickBot="1" x14ac:dyDescent="0.25">
      <c r="L161" s="233" t="s">
        <v>15</v>
      </c>
      <c r="M161" s="249">
        <v>0</v>
      </c>
      <c r="N161" s="250">
        <v>0</v>
      </c>
      <c r="O161" s="251">
        <f>M161+N161</f>
        <v>0</v>
      </c>
      <c r="P161" s="252">
        <v>0</v>
      </c>
      <c r="Q161" s="251">
        <f>O161+P161</f>
        <v>0</v>
      </c>
      <c r="R161" s="249">
        <v>0</v>
      </c>
      <c r="S161" s="250">
        <v>0</v>
      </c>
      <c r="T161" s="251">
        <f>R161+S161</f>
        <v>0</v>
      </c>
      <c r="U161" s="252">
        <v>0</v>
      </c>
      <c r="V161" s="251">
        <f>T161+U161</f>
        <v>0</v>
      </c>
      <c r="W161" s="253">
        <f>IF(Q161=0,0,((V161/Q161)-1)*100)</f>
        <v>0</v>
      </c>
    </row>
    <row r="162" spans="1:23" ht="14.25" thickTop="1" thickBot="1" x14ac:dyDescent="0.25">
      <c r="L162" s="254" t="s">
        <v>61</v>
      </c>
      <c r="M162" s="255">
        <f t="shared" ref="M162:U162" si="211">+M159+M160+M161</f>
        <v>0</v>
      </c>
      <c r="N162" s="256">
        <f t="shared" si="211"/>
        <v>0</v>
      </c>
      <c r="O162" s="257">
        <f t="shared" si="211"/>
        <v>0</v>
      </c>
      <c r="P162" s="255">
        <f t="shared" si="211"/>
        <v>0</v>
      </c>
      <c r="Q162" s="257">
        <f t="shared" si="211"/>
        <v>0</v>
      </c>
      <c r="R162" s="255">
        <f t="shared" si="211"/>
        <v>0</v>
      </c>
      <c r="S162" s="256">
        <f t="shared" si="211"/>
        <v>0</v>
      </c>
      <c r="T162" s="257">
        <f t="shared" si="211"/>
        <v>0</v>
      </c>
      <c r="U162" s="255">
        <f t="shared" si="211"/>
        <v>0</v>
      </c>
      <c r="V162" s="257">
        <f t="shared" ref="V162" si="212">+V159+V160+V161</f>
        <v>0</v>
      </c>
      <c r="W162" s="258">
        <f t="shared" ref="W162" si="213">IF(Q162=0,0,((V162/Q162)-1)*100)</f>
        <v>0</v>
      </c>
    </row>
    <row r="163" spans="1:23" ht="13.5" thickTop="1" x14ac:dyDescent="0.2">
      <c r="L163" s="233" t="s">
        <v>16</v>
      </c>
      <c r="M163" s="249">
        <v>0</v>
      </c>
      <c r="N163" s="250">
        <v>0</v>
      </c>
      <c r="O163" s="251">
        <f>SUM(M163:N163)</f>
        <v>0</v>
      </c>
      <c r="P163" s="252">
        <v>0</v>
      </c>
      <c r="Q163" s="251">
        <f t="shared" ref="Q163" si="214">O163+P163</f>
        <v>0</v>
      </c>
      <c r="R163" s="249">
        <v>0</v>
      </c>
      <c r="S163" s="250">
        <v>0</v>
      </c>
      <c r="T163" s="251">
        <f>SUM(R163:S163)</f>
        <v>0</v>
      </c>
      <c r="U163" s="252">
        <v>0</v>
      </c>
      <c r="V163" s="251">
        <f t="shared" ref="V163" si="215">T163+U163</f>
        <v>0</v>
      </c>
      <c r="W163" s="253">
        <f>IF(Q163=0,0,((V163/Q163)-1)*100)</f>
        <v>0</v>
      </c>
    </row>
    <row r="164" spans="1:23" x14ac:dyDescent="0.2">
      <c r="L164" s="233" t="s">
        <v>17</v>
      </c>
      <c r="M164" s="249">
        <v>0</v>
      </c>
      <c r="N164" s="250">
        <v>0</v>
      </c>
      <c r="O164" s="251">
        <f>SUM(M164:N164)</f>
        <v>0</v>
      </c>
      <c r="P164" s="252">
        <v>0</v>
      </c>
      <c r="Q164" s="251">
        <f>O164+P164</f>
        <v>0</v>
      </c>
      <c r="R164" s="249">
        <v>0</v>
      </c>
      <c r="S164" s="250">
        <v>0</v>
      </c>
      <c r="T164" s="251">
        <f>SUM(R164:S164)</f>
        <v>0</v>
      </c>
      <c r="U164" s="252">
        <v>0</v>
      </c>
      <c r="V164" s="251">
        <f>T164+U164</f>
        <v>0</v>
      </c>
      <c r="W164" s="253">
        <f t="shared" ref="W164" si="216">IF(Q164=0,0,((V164/Q164)-1)*100)</f>
        <v>0</v>
      </c>
    </row>
    <row r="165" spans="1:23" ht="13.5" thickBot="1" x14ac:dyDescent="0.25">
      <c r="L165" s="233" t="s">
        <v>18</v>
      </c>
      <c r="M165" s="249">
        <v>0</v>
      </c>
      <c r="N165" s="250">
        <v>0</v>
      </c>
      <c r="O165" s="259">
        <f>SUM(M165:N165)</f>
        <v>0</v>
      </c>
      <c r="P165" s="260">
        <v>0</v>
      </c>
      <c r="Q165" s="259">
        <f>O165+P165</f>
        <v>0</v>
      </c>
      <c r="R165" s="249">
        <v>0</v>
      </c>
      <c r="S165" s="250">
        <v>0</v>
      </c>
      <c r="T165" s="259">
        <f>SUM(R165:S165)</f>
        <v>0</v>
      </c>
      <c r="U165" s="260">
        <v>0</v>
      </c>
      <c r="V165" s="259">
        <f>T165+U165</f>
        <v>0</v>
      </c>
      <c r="W165" s="253">
        <f>IF(Q165=0,0,((V165/Q165)-1)*100)</f>
        <v>0</v>
      </c>
    </row>
    <row r="166" spans="1:23" ht="14.25" thickTop="1" thickBot="1" x14ac:dyDescent="0.25">
      <c r="L166" s="261" t="s">
        <v>19</v>
      </c>
      <c r="M166" s="262">
        <f t="shared" ref="M166:U166" si="217">+M163+M164+M165</f>
        <v>0</v>
      </c>
      <c r="N166" s="262">
        <f t="shared" si="217"/>
        <v>0</v>
      </c>
      <c r="O166" s="263">
        <f t="shared" si="217"/>
        <v>0</v>
      </c>
      <c r="P166" s="264">
        <f t="shared" si="217"/>
        <v>0</v>
      </c>
      <c r="Q166" s="263">
        <f t="shared" si="217"/>
        <v>0</v>
      </c>
      <c r="R166" s="262">
        <f t="shared" si="217"/>
        <v>0</v>
      </c>
      <c r="S166" s="262">
        <f t="shared" si="217"/>
        <v>0</v>
      </c>
      <c r="T166" s="399">
        <f t="shared" si="217"/>
        <v>0</v>
      </c>
      <c r="U166" s="400">
        <f t="shared" si="217"/>
        <v>0</v>
      </c>
      <c r="V166" s="263">
        <f t="shared" ref="V166" si="218">+V163+V164+V165</f>
        <v>0</v>
      </c>
      <c r="W166" s="265">
        <f>IF(Q166=0,0,((V166/Q166)-1)*100)</f>
        <v>0</v>
      </c>
    </row>
    <row r="167" spans="1:23" ht="13.5" thickTop="1" x14ac:dyDescent="0.2">
      <c r="A167" s="364"/>
      <c r="K167" s="364"/>
      <c r="L167" s="233" t="s">
        <v>21</v>
      </c>
      <c r="M167" s="249">
        <v>0</v>
      </c>
      <c r="N167" s="250">
        <v>0</v>
      </c>
      <c r="O167" s="259">
        <f>SUM(M167:N167)</f>
        <v>0</v>
      </c>
      <c r="P167" s="266">
        <v>0</v>
      </c>
      <c r="Q167" s="259">
        <f>O167+P167</f>
        <v>0</v>
      </c>
      <c r="R167" s="249">
        <v>0</v>
      </c>
      <c r="S167" s="250">
        <v>0</v>
      </c>
      <c r="T167" s="259">
        <f>SUM(R167:S167)</f>
        <v>0</v>
      </c>
      <c r="U167" s="266">
        <v>0</v>
      </c>
      <c r="V167" s="259">
        <f>T167+U167</f>
        <v>0</v>
      </c>
      <c r="W167" s="253">
        <f>IF(Q167=0,0,((V167/Q167)-1)*100)</f>
        <v>0</v>
      </c>
    </row>
    <row r="168" spans="1:23" x14ac:dyDescent="0.2">
      <c r="A168" s="364"/>
      <c r="K168" s="364"/>
      <c r="L168" s="233" t="s">
        <v>22</v>
      </c>
      <c r="M168" s="249">
        <v>0</v>
      </c>
      <c r="N168" s="250">
        <v>0</v>
      </c>
      <c r="O168" s="259">
        <f>SUM(M168:N168)</f>
        <v>0</v>
      </c>
      <c r="P168" s="252">
        <v>0</v>
      </c>
      <c r="Q168" s="259">
        <f>O168+P168</f>
        <v>0</v>
      </c>
      <c r="R168" s="249">
        <v>0</v>
      </c>
      <c r="S168" s="250">
        <v>0</v>
      </c>
      <c r="T168" s="259">
        <f>SUM(R168:S168)</f>
        <v>0</v>
      </c>
      <c r="U168" s="252">
        <v>0</v>
      </c>
      <c r="V168" s="259">
        <f>T168+U168</f>
        <v>0</v>
      </c>
      <c r="W168" s="253">
        <f t="shared" ref="W168" si="219">IF(Q168=0,0,((V168/Q168)-1)*100)</f>
        <v>0</v>
      </c>
    </row>
    <row r="169" spans="1:23" ht="13.5" thickBot="1" x14ac:dyDescent="0.25">
      <c r="A169" s="364"/>
      <c r="K169" s="364"/>
      <c r="L169" s="233" t="s">
        <v>23</v>
      </c>
      <c r="M169" s="249">
        <v>0</v>
      </c>
      <c r="N169" s="250">
        <v>0</v>
      </c>
      <c r="O169" s="259">
        <f>SUM(M169:N169)</f>
        <v>0</v>
      </c>
      <c r="P169" s="252">
        <v>0</v>
      </c>
      <c r="Q169" s="259">
        <f>O169+P169</f>
        <v>0</v>
      </c>
      <c r="R169" s="249">
        <v>0</v>
      </c>
      <c r="S169" s="250">
        <v>0</v>
      </c>
      <c r="T169" s="259">
        <f>SUM(R169:S169)</f>
        <v>0</v>
      </c>
      <c r="U169" s="252">
        <v>0</v>
      </c>
      <c r="V169" s="259">
        <f>T169+U169</f>
        <v>0</v>
      </c>
      <c r="W169" s="253">
        <f>IF(Q169=0,0,((V169/Q169)-1)*100)</f>
        <v>0</v>
      </c>
    </row>
    <row r="170" spans="1:23" ht="14.25" customHeight="1" thickTop="1" thickBot="1" x14ac:dyDescent="0.25">
      <c r="L170" s="254" t="s">
        <v>40</v>
      </c>
      <c r="M170" s="255">
        <f t="shared" ref="M170:Q170" si="220">+M167+M168+M169</f>
        <v>0</v>
      </c>
      <c r="N170" s="256">
        <f t="shared" si="220"/>
        <v>0</v>
      </c>
      <c r="O170" s="257">
        <f t="shared" si="220"/>
        <v>0</v>
      </c>
      <c r="P170" s="255">
        <f t="shared" si="220"/>
        <v>0</v>
      </c>
      <c r="Q170" s="257">
        <f t="shared" si="220"/>
        <v>0</v>
      </c>
      <c r="R170" s="255">
        <f t="shared" ref="R170:V170" si="221">+R167+R168+R169</f>
        <v>0</v>
      </c>
      <c r="S170" s="256">
        <f t="shared" si="221"/>
        <v>0</v>
      </c>
      <c r="T170" s="257">
        <f t="shared" si="221"/>
        <v>0</v>
      </c>
      <c r="U170" s="255">
        <f t="shared" si="221"/>
        <v>0</v>
      </c>
      <c r="V170" s="257">
        <f t="shared" si="221"/>
        <v>0</v>
      </c>
      <c r="W170" s="258">
        <f t="shared" ref="W170" si="222">IF(Q170=0,0,((V170/Q170)-1)*100)</f>
        <v>0</v>
      </c>
    </row>
    <row r="171" spans="1:23" ht="14.25" customHeight="1" thickTop="1" x14ac:dyDescent="0.2">
      <c r="L171" s="233" t="s">
        <v>10</v>
      </c>
      <c r="M171" s="249">
        <v>0</v>
      </c>
      <c r="N171" s="250">
        <v>0</v>
      </c>
      <c r="O171" s="251">
        <f>M171+N171</f>
        <v>0</v>
      </c>
      <c r="P171" s="252">
        <v>0</v>
      </c>
      <c r="Q171" s="251">
        <f t="shared" ref="Q171" si="223">O171+P171</f>
        <v>0</v>
      </c>
      <c r="R171" s="249">
        <v>0</v>
      </c>
      <c r="S171" s="250">
        <v>0</v>
      </c>
      <c r="T171" s="251">
        <f>R171+S171</f>
        <v>0</v>
      </c>
      <c r="U171" s="252">
        <v>0</v>
      </c>
      <c r="V171" s="251">
        <f t="shared" ref="V171" si="224">T171+U171</f>
        <v>0</v>
      </c>
      <c r="W171" s="253">
        <f>IF(Q171=0,0,((V171/Q171)-1)*100)</f>
        <v>0</v>
      </c>
    </row>
    <row r="172" spans="1:23" ht="14.25" customHeight="1" x14ac:dyDescent="0.2">
      <c r="L172" s="233" t="s">
        <v>11</v>
      </c>
      <c r="M172" s="249">
        <v>0</v>
      </c>
      <c r="N172" s="250">
        <v>0</v>
      </c>
      <c r="O172" s="251">
        <f>M172+N172</f>
        <v>0</v>
      </c>
      <c r="P172" s="252">
        <v>0</v>
      </c>
      <c r="Q172" s="251">
        <f>O172+P172</f>
        <v>0</v>
      </c>
      <c r="R172" s="249">
        <v>0</v>
      </c>
      <c r="S172" s="250">
        <v>0</v>
      </c>
      <c r="T172" s="251">
        <f>R172+S172</f>
        <v>0</v>
      </c>
      <c r="U172" s="252">
        <v>0</v>
      </c>
      <c r="V172" s="251">
        <f>T172+U172</f>
        <v>0</v>
      </c>
      <c r="W172" s="253">
        <f>IF(Q172=0,0,((V172/Q172)-1)*100)</f>
        <v>0</v>
      </c>
    </row>
    <row r="173" spans="1:23" ht="14.25" customHeight="1" thickBot="1" x14ac:dyDescent="0.25">
      <c r="L173" s="238" t="s">
        <v>12</v>
      </c>
      <c r="M173" s="249">
        <v>0</v>
      </c>
      <c r="N173" s="250">
        <v>0</v>
      </c>
      <c r="O173" s="251">
        <f>M173+N173</f>
        <v>0</v>
      </c>
      <c r="P173" s="252">
        <v>0</v>
      </c>
      <c r="Q173" s="251">
        <f>O173+P173</f>
        <v>0</v>
      </c>
      <c r="R173" s="249">
        <v>0</v>
      </c>
      <c r="S173" s="250">
        <v>0</v>
      </c>
      <c r="T173" s="251">
        <f>R173+S173</f>
        <v>0</v>
      </c>
      <c r="U173" s="252">
        <v>0</v>
      </c>
      <c r="V173" s="251">
        <f>T173+U173</f>
        <v>0</v>
      </c>
      <c r="W173" s="253">
        <f>IF(Q173=0,0,((V173/Q173)-1)*100)</f>
        <v>0</v>
      </c>
    </row>
    <row r="174" spans="1:23" ht="14.25" customHeight="1" thickTop="1" thickBot="1" x14ac:dyDescent="0.25">
      <c r="L174" s="254" t="s">
        <v>38</v>
      </c>
      <c r="M174" s="255">
        <f t="shared" ref="M174:V174" si="225">+M171+M172+M173</f>
        <v>0</v>
      </c>
      <c r="N174" s="256">
        <f t="shared" si="225"/>
        <v>0</v>
      </c>
      <c r="O174" s="257">
        <f t="shared" si="225"/>
        <v>0</v>
      </c>
      <c r="P174" s="255">
        <f t="shared" si="225"/>
        <v>0</v>
      </c>
      <c r="Q174" s="257">
        <f t="shared" si="225"/>
        <v>0</v>
      </c>
      <c r="R174" s="255">
        <f t="shared" si="225"/>
        <v>0</v>
      </c>
      <c r="S174" s="256">
        <f t="shared" si="225"/>
        <v>0</v>
      </c>
      <c r="T174" s="257">
        <f t="shared" si="225"/>
        <v>0</v>
      </c>
      <c r="U174" s="255">
        <f t="shared" si="225"/>
        <v>0</v>
      </c>
      <c r="V174" s="257">
        <f t="shared" si="225"/>
        <v>0</v>
      </c>
      <c r="W174" s="258">
        <f t="shared" ref="W174" si="226">IF(Q174=0,0,((V174/Q174)-1)*100)</f>
        <v>0</v>
      </c>
    </row>
    <row r="175" spans="1:23" ht="14.25" customHeight="1" thickTop="1" thickBot="1" x14ac:dyDescent="0.25">
      <c r="L175" s="254" t="s">
        <v>63</v>
      </c>
      <c r="M175" s="255">
        <f t="shared" ref="M175:V175" si="227">+M162+M166+M170+M174</f>
        <v>0</v>
      </c>
      <c r="N175" s="256">
        <f t="shared" si="227"/>
        <v>0</v>
      </c>
      <c r="O175" s="257">
        <f t="shared" si="227"/>
        <v>0</v>
      </c>
      <c r="P175" s="255">
        <f t="shared" si="227"/>
        <v>0</v>
      </c>
      <c r="Q175" s="257">
        <f t="shared" si="227"/>
        <v>0</v>
      </c>
      <c r="R175" s="255">
        <f t="shared" si="227"/>
        <v>0</v>
      </c>
      <c r="S175" s="256">
        <f t="shared" si="227"/>
        <v>0</v>
      </c>
      <c r="T175" s="257">
        <f t="shared" si="227"/>
        <v>0</v>
      </c>
      <c r="U175" s="255">
        <f t="shared" si="227"/>
        <v>0</v>
      </c>
      <c r="V175" s="257">
        <f t="shared" si="227"/>
        <v>0</v>
      </c>
      <c r="W175" s="258">
        <f>IF(Q175=0,0,((V175/Q175)-1)*100)</f>
        <v>0</v>
      </c>
    </row>
    <row r="176" spans="1:23" ht="14.25" thickTop="1" thickBot="1" x14ac:dyDescent="0.25">
      <c r="L176" s="267" t="s">
        <v>60</v>
      </c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</row>
    <row r="177" spans="1:23" ht="13.5" thickTop="1" x14ac:dyDescent="0.2">
      <c r="L177" s="656" t="s">
        <v>55</v>
      </c>
      <c r="M177" s="657"/>
      <c r="N177" s="657"/>
      <c r="O177" s="657"/>
      <c r="P177" s="657"/>
      <c r="Q177" s="657"/>
      <c r="R177" s="657"/>
      <c r="S177" s="657"/>
      <c r="T177" s="657"/>
      <c r="U177" s="657"/>
      <c r="V177" s="657"/>
      <c r="W177" s="658"/>
    </row>
    <row r="178" spans="1:23" ht="13.5" thickBot="1" x14ac:dyDescent="0.25">
      <c r="L178" s="659" t="s">
        <v>52</v>
      </c>
      <c r="M178" s="660"/>
      <c r="N178" s="660"/>
      <c r="O178" s="660"/>
      <c r="P178" s="660"/>
      <c r="Q178" s="660"/>
      <c r="R178" s="660"/>
      <c r="S178" s="660"/>
      <c r="T178" s="660"/>
      <c r="U178" s="660"/>
      <c r="V178" s="660"/>
      <c r="W178" s="661"/>
    </row>
    <row r="179" spans="1:23" ht="14.25" thickTop="1" thickBot="1" x14ac:dyDescent="0.25">
      <c r="L179" s="226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8" t="s">
        <v>34</v>
      </c>
    </row>
    <row r="180" spans="1:23" ht="14.25" thickTop="1" thickBot="1" x14ac:dyDescent="0.25">
      <c r="L180" s="229"/>
      <c r="M180" s="230" t="s">
        <v>64</v>
      </c>
      <c r="N180" s="231"/>
      <c r="O180" s="268"/>
      <c r="P180" s="230"/>
      <c r="Q180" s="230"/>
      <c r="R180" s="230" t="s">
        <v>65</v>
      </c>
      <c r="S180" s="231"/>
      <c r="T180" s="268"/>
      <c r="U180" s="230"/>
      <c r="V180" s="230"/>
      <c r="W180" s="337" t="s">
        <v>2</v>
      </c>
    </row>
    <row r="181" spans="1:23" ht="13.5" thickTop="1" x14ac:dyDescent="0.2">
      <c r="L181" s="233" t="s">
        <v>3</v>
      </c>
      <c r="M181" s="234"/>
      <c r="N181" s="226"/>
      <c r="O181" s="235"/>
      <c r="P181" s="236"/>
      <c r="Q181" s="235"/>
      <c r="R181" s="234"/>
      <c r="S181" s="226"/>
      <c r="T181" s="235"/>
      <c r="U181" s="236"/>
      <c r="V181" s="235"/>
      <c r="W181" s="338" t="s">
        <v>4</v>
      </c>
    </row>
    <row r="182" spans="1:23" ht="13.5" thickBot="1" x14ac:dyDescent="0.25">
      <c r="L182" s="238"/>
      <c r="M182" s="239" t="s">
        <v>35</v>
      </c>
      <c r="N182" s="240" t="s">
        <v>36</v>
      </c>
      <c r="O182" s="241" t="s">
        <v>37</v>
      </c>
      <c r="P182" s="242" t="s">
        <v>32</v>
      </c>
      <c r="Q182" s="241" t="s">
        <v>7</v>
      </c>
      <c r="R182" s="239" t="s">
        <v>35</v>
      </c>
      <c r="S182" s="240" t="s">
        <v>36</v>
      </c>
      <c r="T182" s="241" t="s">
        <v>37</v>
      </c>
      <c r="U182" s="242" t="s">
        <v>32</v>
      </c>
      <c r="V182" s="241" t="s">
        <v>7</v>
      </c>
      <c r="W182" s="339"/>
    </row>
    <row r="183" spans="1:23" ht="6" customHeight="1" thickTop="1" x14ac:dyDescent="0.2">
      <c r="L183" s="233"/>
      <c r="M183" s="244"/>
      <c r="N183" s="245"/>
      <c r="O183" s="246"/>
      <c r="P183" s="247"/>
      <c r="Q183" s="246"/>
      <c r="R183" s="244"/>
      <c r="S183" s="245"/>
      <c r="T183" s="246"/>
      <c r="U183" s="247"/>
      <c r="V183" s="246"/>
      <c r="W183" s="248"/>
    </row>
    <row r="184" spans="1:23" x14ac:dyDescent="0.2">
      <c r="L184" s="233" t="s">
        <v>13</v>
      </c>
      <c r="M184" s="249">
        <v>0</v>
      </c>
      <c r="N184" s="250">
        <v>0</v>
      </c>
      <c r="O184" s="251">
        <f>M184+N184</f>
        <v>0</v>
      </c>
      <c r="P184" s="299">
        <v>0</v>
      </c>
      <c r="Q184" s="251">
        <f>O184+P184</f>
        <v>0</v>
      </c>
      <c r="R184" s="249">
        <v>0</v>
      </c>
      <c r="S184" s="250">
        <v>0</v>
      </c>
      <c r="T184" s="251">
        <f>R184+S184</f>
        <v>0</v>
      </c>
      <c r="U184" s="299">
        <v>0</v>
      </c>
      <c r="V184" s="251">
        <f>T184+U184</f>
        <v>0</v>
      </c>
      <c r="W184" s="253">
        <f t="shared" ref="W184" si="228">IF(Q184=0,0,((V184/Q184)-1)*100)</f>
        <v>0</v>
      </c>
    </row>
    <row r="185" spans="1:23" x14ac:dyDescent="0.2">
      <c r="L185" s="233" t="s">
        <v>14</v>
      </c>
      <c r="M185" s="249">
        <v>0</v>
      </c>
      <c r="N185" s="250">
        <v>0</v>
      </c>
      <c r="O185" s="251">
        <f>M185+N185</f>
        <v>0</v>
      </c>
      <c r="P185" s="299">
        <v>0</v>
      </c>
      <c r="Q185" s="251">
        <f>O185+P185</f>
        <v>0</v>
      </c>
      <c r="R185" s="249">
        <v>0</v>
      </c>
      <c r="S185" s="250">
        <v>0</v>
      </c>
      <c r="T185" s="251">
        <f>R185+S185</f>
        <v>0</v>
      </c>
      <c r="U185" s="299">
        <v>0</v>
      </c>
      <c r="V185" s="251">
        <f>T185+U185</f>
        <v>0</v>
      </c>
      <c r="W185" s="253">
        <f>IF(Q185=0,0,((V185/Q185)-1)*100)</f>
        <v>0</v>
      </c>
    </row>
    <row r="186" spans="1:23" ht="13.5" thickBot="1" x14ac:dyDescent="0.25">
      <c r="L186" s="233" t="s">
        <v>15</v>
      </c>
      <c r="M186" s="249">
        <v>0</v>
      </c>
      <c r="N186" s="250">
        <v>0</v>
      </c>
      <c r="O186" s="251">
        <f>M186+N186</f>
        <v>0</v>
      </c>
      <c r="P186" s="299">
        <v>0</v>
      </c>
      <c r="Q186" s="251">
        <f>O186+P186</f>
        <v>0</v>
      </c>
      <c r="R186" s="249">
        <v>0</v>
      </c>
      <c r="S186" s="250">
        <v>0</v>
      </c>
      <c r="T186" s="251">
        <f>R186+S186</f>
        <v>0</v>
      </c>
      <c r="U186" s="299">
        <v>0</v>
      </c>
      <c r="V186" s="251">
        <f>T186+U186</f>
        <v>0</v>
      </c>
      <c r="W186" s="253">
        <f>IF(Q186=0,0,((V186/Q186)-1)*100)</f>
        <v>0</v>
      </c>
    </row>
    <row r="187" spans="1:23" ht="14.25" thickTop="1" thickBot="1" x14ac:dyDescent="0.25">
      <c r="L187" s="254" t="s">
        <v>61</v>
      </c>
      <c r="M187" s="255">
        <f t="shared" ref="M187:U187" si="229">+M184+M185+M186</f>
        <v>0</v>
      </c>
      <c r="N187" s="256">
        <f t="shared" si="229"/>
        <v>0</v>
      </c>
      <c r="O187" s="257">
        <f t="shared" si="229"/>
        <v>0</v>
      </c>
      <c r="P187" s="255">
        <f t="shared" si="229"/>
        <v>0</v>
      </c>
      <c r="Q187" s="257">
        <f t="shared" si="229"/>
        <v>0</v>
      </c>
      <c r="R187" s="255">
        <f t="shared" si="229"/>
        <v>0</v>
      </c>
      <c r="S187" s="256">
        <f t="shared" si="229"/>
        <v>0</v>
      </c>
      <c r="T187" s="257">
        <f t="shared" si="229"/>
        <v>0</v>
      </c>
      <c r="U187" s="255">
        <f t="shared" si="229"/>
        <v>0</v>
      </c>
      <c r="V187" s="257">
        <f t="shared" ref="V187" si="230">+V184+V185+V186</f>
        <v>0</v>
      </c>
      <c r="W187" s="258">
        <f t="shared" ref="W187" si="231">IF(Q187=0,0,((V187/Q187)-1)*100)</f>
        <v>0</v>
      </c>
    </row>
    <row r="188" spans="1:23" ht="13.5" thickTop="1" x14ac:dyDescent="0.2">
      <c r="L188" s="233" t="s">
        <v>16</v>
      </c>
      <c r="M188" s="249">
        <v>0</v>
      </c>
      <c r="N188" s="250">
        <v>0</v>
      </c>
      <c r="O188" s="251">
        <f>SUM(M188:N188)</f>
        <v>0</v>
      </c>
      <c r="P188" s="299">
        <v>0</v>
      </c>
      <c r="Q188" s="251">
        <f>O188+P188</f>
        <v>0</v>
      </c>
      <c r="R188" s="249">
        <v>0</v>
      </c>
      <c r="S188" s="250">
        <v>0</v>
      </c>
      <c r="T188" s="251">
        <f>SUM(R188:S188)</f>
        <v>0</v>
      </c>
      <c r="U188" s="299">
        <v>0</v>
      </c>
      <c r="V188" s="251">
        <f>T188+U188</f>
        <v>0</v>
      </c>
      <c r="W188" s="253">
        <f>IF(Q188=0,0,((V188/Q188)-1)*100)</f>
        <v>0</v>
      </c>
    </row>
    <row r="189" spans="1:23" x14ac:dyDescent="0.2">
      <c r="L189" s="233" t="s">
        <v>17</v>
      </c>
      <c r="M189" s="249">
        <v>0</v>
      </c>
      <c r="N189" s="250">
        <v>0</v>
      </c>
      <c r="O189" s="251">
        <f>SUM(M189:N189)</f>
        <v>0</v>
      </c>
      <c r="P189" s="299">
        <v>0</v>
      </c>
      <c r="Q189" s="251">
        <f>O189+P189</f>
        <v>0</v>
      </c>
      <c r="R189" s="249">
        <v>0</v>
      </c>
      <c r="S189" s="250">
        <v>0</v>
      </c>
      <c r="T189" s="251">
        <f>SUM(R189:S189)</f>
        <v>0</v>
      </c>
      <c r="U189" s="299">
        <v>0</v>
      </c>
      <c r="V189" s="251">
        <f>T189+U189</f>
        <v>0</v>
      </c>
      <c r="W189" s="253">
        <f t="shared" ref="W189" si="232">IF(Q189=0,0,((V189/Q189)-1)*100)</f>
        <v>0</v>
      </c>
    </row>
    <row r="190" spans="1:23" ht="13.5" thickBot="1" x14ac:dyDescent="0.25">
      <c r="L190" s="233" t="s">
        <v>18</v>
      </c>
      <c r="M190" s="249">
        <v>0</v>
      </c>
      <c r="N190" s="250">
        <v>0</v>
      </c>
      <c r="O190" s="251">
        <f>SUM(M190:N190)</f>
        <v>0</v>
      </c>
      <c r="P190" s="300">
        <v>0</v>
      </c>
      <c r="Q190" s="259">
        <f>O190+P190</f>
        <v>0</v>
      </c>
      <c r="R190" s="249">
        <v>0</v>
      </c>
      <c r="S190" s="250">
        <v>0</v>
      </c>
      <c r="T190" s="251">
        <f>SUM(R190:S190)</f>
        <v>0</v>
      </c>
      <c r="U190" s="300">
        <v>0</v>
      </c>
      <c r="V190" s="259">
        <f>T190+U190</f>
        <v>0</v>
      </c>
      <c r="W190" s="253">
        <f>IF(Q190=0,0,((V190/Q190)-1)*100)</f>
        <v>0</v>
      </c>
    </row>
    <row r="191" spans="1:23" ht="14.25" thickTop="1" thickBot="1" x14ac:dyDescent="0.25">
      <c r="L191" s="261" t="s">
        <v>19</v>
      </c>
      <c r="M191" s="262">
        <f t="shared" ref="M191:U191" si="233">+M188+M189+M190</f>
        <v>0</v>
      </c>
      <c r="N191" s="262">
        <f t="shared" si="233"/>
        <v>0</v>
      </c>
      <c r="O191" s="263">
        <f t="shared" si="233"/>
        <v>0</v>
      </c>
      <c r="P191" s="264">
        <f t="shared" si="233"/>
        <v>0</v>
      </c>
      <c r="Q191" s="263">
        <f t="shared" si="233"/>
        <v>0</v>
      </c>
      <c r="R191" s="262">
        <f t="shared" si="233"/>
        <v>0</v>
      </c>
      <c r="S191" s="262">
        <f t="shared" si="233"/>
        <v>0</v>
      </c>
      <c r="T191" s="399">
        <f t="shared" si="233"/>
        <v>0</v>
      </c>
      <c r="U191" s="400">
        <f t="shared" si="233"/>
        <v>0</v>
      </c>
      <c r="V191" s="263">
        <f t="shared" ref="V191" si="234">+V188+V189+V190</f>
        <v>0</v>
      </c>
      <c r="W191" s="265">
        <f>IF(Q191=0,0,((V191/Q191)-1)*100)</f>
        <v>0</v>
      </c>
    </row>
    <row r="192" spans="1:23" ht="13.5" thickTop="1" x14ac:dyDescent="0.2">
      <c r="A192" s="364"/>
      <c r="K192" s="364"/>
      <c r="L192" s="233" t="s">
        <v>21</v>
      </c>
      <c r="M192" s="249">
        <v>0</v>
      </c>
      <c r="N192" s="250">
        <v>0</v>
      </c>
      <c r="O192" s="251">
        <f>SUM(M192:N192)</f>
        <v>0</v>
      </c>
      <c r="P192" s="301">
        <v>0</v>
      </c>
      <c r="Q192" s="259">
        <f>O192+P192</f>
        <v>0</v>
      </c>
      <c r="R192" s="249">
        <v>0</v>
      </c>
      <c r="S192" s="250">
        <v>0</v>
      </c>
      <c r="T192" s="251">
        <f>SUM(R192:S192)</f>
        <v>0</v>
      </c>
      <c r="U192" s="301">
        <v>0</v>
      </c>
      <c r="V192" s="259">
        <f>T192+U192</f>
        <v>0</v>
      </c>
      <c r="W192" s="253">
        <f>IF(Q192=0,0,((V192/Q192)-1)*100)</f>
        <v>0</v>
      </c>
    </row>
    <row r="193" spans="1:23" x14ac:dyDescent="0.2">
      <c r="A193" s="364"/>
      <c r="K193" s="364"/>
      <c r="L193" s="233" t="s">
        <v>22</v>
      </c>
      <c r="M193" s="249">
        <v>0</v>
      </c>
      <c r="N193" s="250">
        <v>0</v>
      </c>
      <c r="O193" s="251">
        <f>SUM(M193:N193)</f>
        <v>0</v>
      </c>
      <c r="P193" s="299">
        <v>0</v>
      </c>
      <c r="Q193" s="259">
        <f>O193+P193</f>
        <v>0</v>
      </c>
      <c r="R193" s="249">
        <v>0</v>
      </c>
      <c r="S193" s="250">
        <v>0</v>
      </c>
      <c r="T193" s="251">
        <f>SUM(R193:S193)</f>
        <v>0</v>
      </c>
      <c r="U193" s="299">
        <v>0</v>
      </c>
      <c r="V193" s="259">
        <f>T193+U193</f>
        <v>0</v>
      </c>
      <c r="W193" s="253">
        <f t="shared" ref="W193" si="235">IF(Q193=0,0,((V193/Q193)-1)*100)</f>
        <v>0</v>
      </c>
    </row>
    <row r="194" spans="1:23" ht="13.5" thickBot="1" x14ac:dyDescent="0.25">
      <c r="A194" s="364"/>
      <c r="K194" s="364"/>
      <c r="L194" s="233" t="s">
        <v>23</v>
      </c>
      <c r="M194" s="249">
        <v>0</v>
      </c>
      <c r="N194" s="250">
        <v>0</v>
      </c>
      <c r="O194" s="251">
        <f>SUM(M194:N194)</f>
        <v>0</v>
      </c>
      <c r="P194" s="299">
        <v>0</v>
      </c>
      <c r="Q194" s="259">
        <f>O194+P194</f>
        <v>0</v>
      </c>
      <c r="R194" s="249">
        <v>0</v>
      </c>
      <c r="S194" s="250">
        <v>0</v>
      </c>
      <c r="T194" s="251">
        <f>SUM(R194:S194)</f>
        <v>0</v>
      </c>
      <c r="U194" s="299">
        <v>0</v>
      </c>
      <c r="V194" s="259">
        <f>T194+U194</f>
        <v>0</v>
      </c>
      <c r="W194" s="253">
        <f>IF(Q194=0,0,((V194/Q194)-1)*100)</f>
        <v>0</v>
      </c>
    </row>
    <row r="195" spans="1:23" ht="14.25" customHeight="1" thickTop="1" thickBot="1" x14ac:dyDescent="0.25">
      <c r="A195" s="364"/>
      <c r="K195" s="364"/>
      <c r="L195" s="254" t="s">
        <v>40</v>
      </c>
      <c r="M195" s="255">
        <f t="shared" ref="M195:Q195" si="236">+M192+M193+M194</f>
        <v>0</v>
      </c>
      <c r="N195" s="289">
        <f t="shared" si="236"/>
        <v>0</v>
      </c>
      <c r="O195" s="276">
        <f t="shared" si="236"/>
        <v>0</v>
      </c>
      <c r="P195" s="256">
        <f t="shared" si="236"/>
        <v>0</v>
      </c>
      <c r="Q195" s="257">
        <f t="shared" si="236"/>
        <v>0</v>
      </c>
      <c r="R195" s="255">
        <f t="shared" ref="R195:V195" si="237">+R192+R193+R194</f>
        <v>0</v>
      </c>
      <c r="S195" s="289">
        <f t="shared" si="237"/>
        <v>0</v>
      </c>
      <c r="T195" s="276">
        <f t="shared" si="237"/>
        <v>0</v>
      </c>
      <c r="U195" s="256">
        <f t="shared" si="237"/>
        <v>0</v>
      </c>
      <c r="V195" s="257">
        <f t="shared" si="237"/>
        <v>0</v>
      </c>
      <c r="W195" s="258">
        <f t="shared" ref="W195" si="238">IF(Q195=0,0,((V195/Q195)-1)*100)</f>
        <v>0</v>
      </c>
    </row>
    <row r="196" spans="1:23" ht="14.25" customHeight="1" thickTop="1" x14ac:dyDescent="0.2">
      <c r="L196" s="233" t="s">
        <v>10</v>
      </c>
      <c r="M196" s="249">
        <v>0</v>
      </c>
      <c r="N196" s="250">
        <v>0</v>
      </c>
      <c r="O196" s="251">
        <f>M196+N196</f>
        <v>0</v>
      </c>
      <c r="P196" s="299">
        <v>0</v>
      </c>
      <c r="Q196" s="251">
        <f>O196+P196</f>
        <v>0</v>
      </c>
      <c r="R196" s="249">
        <v>0</v>
      </c>
      <c r="S196" s="250">
        <v>0</v>
      </c>
      <c r="T196" s="251">
        <f>R196+S196</f>
        <v>0</v>
      </c>
      <c r="U196" s="299">
        <v>0</v>
      </c>
      <c r="V196" s="251">
        <f>T196+U196</f>
        <v>0</v>
      </c>
      <c r="W196" s="253">
        <f>IF(Q196=0,0,((V196/Q196)-1)*100)</f>
        <v>0</v>
      </c>
    </row>
    <row r="197" spans="1:23" ht="14.25" customHeight="1" x14ac:dyDescent="0.2">
      <c r="L197" s="233" t="s">
        <v>11</v>
      </c>
      <c r="M197" s="249">
        <v>0</v>
      </c>
      <c r="N197" s="250">
        <v>0</v>
      </c>
      <c r="O197" s="251">
        <f>M197+N197</f>
        <v>0</v>
      </c>
      <c r="P197" s="299">
        <v>0</v>
      </c>
      <c r="Q197" s="251">
        <f>O197+P197</f>
        <v>0</v>
      </c>
      <c r="R197" s="249">
        <v>0</v>
      </c>
      <c r="S197" s="250">
        <v>0</v>
      </c>
      <c r="T197" s="251">
        <f>R197+S197</f>
        <v>0</v>
      </c>
      <c r="U197" s="299">
        <v>0</v>
      </c>
      <c r="V197" s="251">
        <f>T197+U197</f>
        <v>0</v>
      </c>
      <c r="W197" s="253">
        <f>IF(Q197=0,0,((V197/Q197)-1)*100)</f>
        <v>0</v>
      </c>
    </row>
    <row r="198" spans="1:23" ht="14.25" customHeight="1" thickBot="1" x14ac:dyDescent="0.25">
      <c r="L198" s="238" t="s">
        <v>12</v>
      </c>
      <c r="M198" s="249">
        <v>0</v>
      </c>
      <c r="N198" s="250">
        <v>0</v>
      </c>
      <c r="O198" s="291">
        <f>M198+N198</f>
        <v>0</v>
      </c>
      <c r="P198" s="299">
        <v>0</v>
      </c>
      <c r="Q198" s="251">
        <f t="shared" ref="Q198" si="239">O198+P198</f>
        <v>0</v>
      </c>
      <c r="R198" s="249">
        <v>0</v>
      </c>
      <c r="S198" s="250">
        <v>0</v>
      </c>
      <c r="T198" s="291">
        <f>R198+S198</f>
        <v>0</v>
      </c>
      <c r="U198" s="299">
        <v>0</v>
      </c>
      <c r="V198" s="251">
        <f t="shared" ref="V198" si="240">T198+U198</f>
        <v>0</v>
      </c>
      <c r="W198" s="253">
        <f>IF(Q198=0,0,((V198/Q198)-1)*100)</f>
        <v>0</v>
      </c>
    </row>
    <row r="199" spans="1:23" ht="14.25" customHeight="1" thickTop="1" thickBot="1" x14ac:dyDescent="0.25">
      <c r="L199" s="254" t="s">
        <v>38</v>
      </c>
      <c r="M199" s="255">
        <f t="shared" ref="M199:V199" si="241">+M196+M197+M198</f>
        <v>0</v>
      </c>
      <c r="N199" s="256">
        <f t="shared" si="241"/>
        <v>0</v>
      </c>
      <c r="O199" s="257">
        <f t="shared" si="241"/>
        <v>0</v>
      </c>
      <c r="P199" s="255">
        <f t="shared" si="241"/>
        <v>0</v>
      </c>
      <c r="Q199" s="257">
        <f t="shared" si="241"/>
        <v>0</v>
      </c>
      <c r="R199" s="255">
        <f t="shared" si="241"/>
        <v>0</v>
      </c>
      <c r="S199" s="256">
        <f t="shared" si="241"/>
        <v>0</v>
      </c>
      <c r="T199" s="257">
        <f t="shared" si="241"/>
        <v>0</v>
      </c>
      <c r="U199" s="255">
        <f t="shared" si="241"/>
        <v>0</v>
      </c>
      <c r="V199" s="257">
        <f t="shared" si="241"/>
        <v>0</v>
      </c>
      <c r="W199" s="258">
        <f t="shared" ref="W199" si="242">IF(Q199=0,0,((V199/Q199)-1)*100)</f>
        <v>0</v>
      </c>
    </row>
    <row r="200" spans="1:23" ht="14.25" customHeight="1" thickTop="1" thickBot="1" x14ac:dyDescent="0.25">
      <c r="L200" s="254" t="s">
        <v>63</v>
      </c>
      <c r="M200" s="255">
        <f t="shared" ref="M200:V200" si="243">+M187+M191+M195+M199</f>
        <v>0</v>
      </c>
      <c r="N200" s="256">
        <f t="shared" si="243"/>
        <v>0</v>
      </c>
      <c r="O200" s="257">
        <f t="shared" si="243"/>
        <v>0</v>
      </c>
      <c r="P200" s="255">
        <f t="shared" si="243"/>
        <v>0</v>
      </c>
      <c r="Q200" s="257">
        <f t="shared" si="243"/>
        <v>0</v>
      </c>
      <c r="R200" s="255">
        <f t="shared" si="243"/>
        <v>0</v>
      </c>
      <c r="S200" s="256">
        <f t="shared" si="243"/>
        <v>0</v>
      </c>
      <c r="T200" s="257">
        <f t="shared" si="243"/>
        <v>0</v>
      </c>
      <c r="U200" s="255">
        <f t="shared" si="243"/>
        <v>0</v>
      </c>
      <c r="V200" s="257">
        <f t="shared" si="243"/>
        <v>0</v>
      </c>
      <c r="W200" s="258">
        <f>IF(Q200=0,0,((V200/Q200)-1)*100)</f>
        <v>0</v>
      </c>
    </row>
    <row r="201" spans="1:23" ht="14.25" thickTop="1" thickBot="1" x14ac:dyDescent="0.25">
      <c r="L201" s="267" t="s">
        <v>60</v>
      </c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  <c r="W201" s="227"/>
    </row>
    <row r="202" spans="1:23" ht="13.5" thickTop="1" x14ac:dyDescent="0.2">
      <c r="L202" s="624" t="s">
        <v>56</v>
      </c>
      <c r="M202" s="625"/>
      <c r="N202" s="625"/>
      <c r="O202" s="625"/>
      <c r="P202" s="625"/>
      <c r="Q202" s="625"/>
      <c r="R202" s="625"/>
      <c r="S202" s="625"/>
      <c r="T202" s="625"/>
      <c r="U202" s="625"/>
      <c r="V202" s="625"/>
      <c r="W202" s="626"/>
    </row>
    <row r="203" spans="1:23" ht="13.5" thickBot="1" x14ac:dyDescent="0.25">
      <c r="L203" s="627" t="s">
        <v>53</v>
      </c>
      <c r="M203" s="628"/>
      <c r="N203" s="628"/>
      <c r="O203" s="628"/>
      <c r="P203" s="628"/>
      <c r="Q203" s="628"/>
      <c r="R203" s="628"/>
      <c r="S203" s="628"/>
      <c r="T203" s="628"/>
      <c r="U203" s="628"/>
      <c r="V203" s="628"/>
      <c r="W203" s="629"/>
    </row>
    <row r="204" spans="1:23" ht="5.25" customHeight="1" thickTop="1" thickBot="1" x14ac:dyDescent="0.25">
      <c r="L204" s="226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8" t="s">
        <v>34</v>
      </c>
    </row>
    <row r="205" spans="1:23" ht="12.75" customHeight="1" thickTop="1" thickBot="1" x14ac:dyDescent="0.25">
      <c r="L205" s="229"/>
      <c r="M205" s="230" t="s">
        <v>64</v>
      </c>
      <c r="N205" s="231"/>
      <c r="O205" s="268"/>
      <c r="P205" s="230"/>
      <c r="Q205" s="230"/>
      <c r="R205" s="230" t="s">
        <v>65</v>
      </c>
      <c r="S205" s="231"/>
      <c r="T205" s="268"/>
      <c r="U205" s="230"/>
      <c r="V205" s="230"/>
      <c r="W205" s="337" t="s">
        <v>2</v>
      </c>
    </row>
    <row r="206" spans="1:23" ht="13.5" thickTop="1" x14ac:dyDescent="0.2">
      <c r="L206" s="233" t="s">
        <v>3</v>
      </c>
      <c r="M206" s="234"/>
      <c r="N206" s="226"/>
      <c r="O206" s="235"/>
      <c r="P206" s="236"/>
      <c r="Q206" s="336"/>
      <c r="R206" s="234"/>
      <c r="S206" s="226"/>
      <c r="T206" s="235"/>
      <c r="U206" s="236"/>
      <c r="V206" s="336"/>
      <c r="W206" s="338" t="s">
        <v>4</v>
      </c>
    </row>
    <row r="207" spans="1:23" ht="13.5" thickBot="1" x14ac:dyDescent="0.25">
      <c r="L207" s="238"/>
      <c r="M207" s="239" t="s">
        <v>35</v>
      </c>
      <c r="N207" s="240" t="s">
        <v>36</v>
      </c>
      <c r="O207" s="241" t="s">
        <v>37</v>
      </c>
      <c r="P207" s="242" t="s">
        <v>32</v>
      </c>
      <c r="Q207" s="405" t="s">
        <v>7</v>
      </c>
      <c r="R207" s="239" t="s">
        <v>35</v>
      </c>
      <c r="S207" s="240" t="s">
        <v>36</v>
      </c>
      <c r="T207" s="241" t="s">
        <v>37</v>
      </c>
      <c r="U207" s="242" t="s">
        <v>32</v>
      </c>
      <c r="V207" s="332" t="s">
        <v>7</v>
      </c>
      <c r="W207" s="339"/>
    </row>
    <row r="208" spans="1:23" ht="4.5" customHeight="1" thickTop="1" x14ac:dyDescent="0.2">
      <c r="L208" s="233"/>
      <c r="M208" s="244"/>
      <c r="N208" s="245"/>
      <c r="O208" s="246"/>
      <c r="P208" s="247"/>
      <c r="Q208" s="285"/>
      <c r="R208" s="244"/>
      <c r="S208" s="245"/>
      <c r="T208" s="246"/>
      <c r="U208" s="247"/>
      <c r="V208" s="285"/>
      <c r="W208" s="248"/>
    </row>
    <row r="209" spans="1:23" ht="14.25" customHeight="1" x14ac:dyDescent="0.2">
      <c r="L209" s="233" t="s">
        <v>13</v>
      </c>
      <c r="M209" s="249">
        <f t="shared" ref="M209:N211" si="244">+M159+M184</f>
        <v>0</v>
      </c>
      <c r="N209" s="250">
        <f t="shared" si="244"/>
        <v>0</v>
      </c>
      <c r="O209" s="251">
        <f t="shared" ref="O209:O210" si="245">M209+N209</f>
        <v>0</v>
      </c>
      <c r="P209" s="252">
        <f>+P159+P184</f>
        <v>0</v>
      </c>
      <c r="Q209" s="286">
        <f>O209+P209</f>
        <v>0</v>
      </c>
      <c r="R209" s="249">
        <f t="shared" ref="R209:S211" si="246">+R159+R184</f>
        <v>0</v>
      </c>
      <c r="S209" s="250">
        <f t="shared" si="246"/>
        <v>0</v>
      </c>
      <c r="T209" s="251">
        <f t="shared" ref="T209:T210" si="247">R209+S209</f>
        <v>0</v>
      </c>
      <c r="U209" s="252">
        <f>+U159+U184</f>
        <v>0</v>
      </c>
      <c r="V209" s="286">
        <f>T209+U209</f>
        <v>0</v>
      </c>
      <c r="W209" s="253">
        <f>IF(Q209=0,0,((V209/Q209)-1)*100)</f>
        <v>0</v>
      </c>
    </row>
    <row r="210" spans="1:23" ht="14.25" customHeight="1" x14ac:dyDescent="0.2">
      <c r="L210" s="233" t="s">
        <v>14</v>
      </c>
      <c r="M210" s="249">
        <f t="shared" si="244"/>
        <v>0</v>
      </c>
      <c r="N210" s="250">
        <f t="shared" si="244"/>
        <v>0</v>
      </c>
      <c r="O210" s="251">
        <f t="shared" si="245"/>
        <v>0</v>
      </c>
      <c r="P210" s="252">
        <f>+P160+P185</f>
        <v>0</v>
      </c>
      <c r="Q210" s="286">
        <f>O210+P210</f>
        <v>0</v>
      </c>
      <c r="R210" s="249">
        <f t="shared" si="246"/>
        <v>0</v>
      </c>
      <c r="S210" s="250">
        <f t="shared" si="246"/>
        <v>0</v>
      </c>
      <c r="T210" s="251">
        <f t="shared" si="247"/>
        <v>0</v>
      </c>
      <c r="U210" s="252">
        <f>+U160+U185</f>
        <v>0</v>
      </c>
      <c r="V210" s="286">
        <f>T210+U210</f>
        <v>0</v>
      </c>
      <c r="W210" s="253">
        <f t="shared" ref="W210:W220" si="248">IF(Q210=0,0,((V210/Q210)-1)*100)</f>
        <v>0</v>
      </c>
    </row>
    <row r="211" spans="1:23" ht="14.25" customHeight="1" thickBot="1" x14ac:dyDescent="0.25">
      <c r="L211" s="233" t="s">
        <v>15</v>
      </c>
      <c r="M211" s="249">
        <f t="shared" si="244"/>
        <v>0</v>
      </c>
      <c r="N211" s="250">
        <f t="shared" si="244"/>
        <v>0</v>
      </c>
      <c r="O211" s="251">
        <f>M211+N211</f>
        <v>0</v>
      </c>
      <c r="P211" s="252">
        <f>+P161+P186</f>
        <v>0</v>
      </c>
      <c r="Q211" s="286">
        <f>O211+P211</f>
        <v>0</v>
      </c>
      <c r="R211" s="249">
        <f t="shared" si="246"/>
        <v>0</v>
      </c>
      <c r="S211" s="250">
        <f t="shared" si="246"/>
        <v>0</v>
      </c>
      <c r="T211" s="251">
        <f>R211+S211</f>
        <v>0</v>
      </c>
      <c r="U211" s="252">
        <f>+U161+U186</f>
        <v>0</v>
      </c>
      <c r="V211" s="286">
        <f>T211+U211</f>
        <v>0</v>
      </c>
      <c r="W211" s="253">
        <f>IF(Q211=0,0,((V211/Q211)-1)*100)</f>
        <v>0</v>
      </c>
    </row>
    <row r="212" spans="1:23" ht="14.25" customHeight="1" thickTop="1" thickBot="1" x14ac:dyDescent="0.25">
      <c r="L212" s="254" t="s">
        <v>61</v>
      </c>
      <c r="M212" s="255">
        <f t="shared" ref="M212:Q212" si="249">+M209+M210+M211</f>
        <v>0</v>
      </c>
      <c r="N212" s="256">
        <f t="shared" si="249"/>
        <v>0</v>
      </c>
      <c r="O212" s="257">
        <f t="shared" si="249"/>
        <v>0</v>
      </c>
      <c r="P212" s="255">
        <f t="shared" si="249"/>
        <v>0</v>
      </c>
      <c r="Q212" s="257">
        <f t="shared" si="249"/>
        <v>0</v>
      </c>
      <c r="R212" s="255">
        <f t="shared" ref="R212" si="250">+R209+R210+R211</f>
        <v>0</v>
      </c>
      <c r="S212" s="256">
        <f t="shared" ref="S212" si="251">+S209+S210+S211</f>
        <v>0</v>
      </c>
      <c r="T212" s="257">
        <f t="shared" ref="T212" si="252">+T209+T210+T211</f>
        <v>0</v>
      </c>
      <c r="U212" s="255">
        <f t="shared" ref="U212" si="253">+U209+U210+U211</f>
        <v>0</v>
      </c>
      <c r="V212" s="257">
        <f t="shared" ref="V212" si="254">+V209+V210+V211</f>
        <v>0</v>
      </c>
      <c r="W212" s="258">
        <f t="shared" si="248"/>
        <v>0</v>
      </c>
    </row>
    <row r="213" spans="1:23" ht="14.25" customHeight="1" thickTop="1" x14ac:dyDescent="0.2">
      <c r="L213" s="233" t="s">
        <v>16</v>
      </c>
      <c r="M213" s="249">
        <f t="shared" ref="M213:N215" si="255">+M163+M188</f>
        <v>0</v>
      </c>
      <c r="N213" s="250">
        <f t="shared" si="255"/>
        <v>0</v>
      </c>
      <c r="O213" s="251">
        <f t="shared" ref="O213" si="256">M213+N213</f>
        <v>0</v>
      </c>
      <c r="P213" s="252">
        <f>+P163+P188</f>
        <v>0</v>
      </c>
      <c r="Q213" s="286">
        <f>O213+P213</f>
        <v>0</v>
      </c>
      <c r="R213" s="249">
        <f t="shared" ref="R213:S215" si="257">+R163+R188</f>
        <v>0</v>
      </c>
      <c r="S213" s="250">
        <f t="shared" si="257"/>
        <v>0</v>
      </c>
      <c r="T213" s="251">
        <f t="shared" ref="T213:T215" si="258">R213+S213</f>
        <v>0</v>
      </c>
      <c r="U213" s="252">
        <f>+U163+U188</f>
        <v>0</v>
      </c>
      <c r="V213" s="286">
        <f>T213+U213</f>
        <v>0</v>
      </c>
      <c r="W213" s="253">
        <f t="shared" si="248"/>
        <v>0</v>
      </c>
    </row>
    <row r="214" spans="1:23" ht="14.25" customHeight="1" x14ac:dyDescent="0.2">
      <c r="L214" s="233" t="s">
        <v>17</v>
      </c>
      <c r="M214" s="249">
        <f t="shared" si="255"/>
        <v>0</v>
      </c>
      <c r="N214" s="250">
        <f t="shared" si="255"/>
        <v>0</v>
      </c>
      <c r="O214" s="251">
        <f>M214+N214</f>
        <v>0</v>
      </c>
      <c r="P214" s="252">
        <f>+P164+P189</f>
        <v>0</v>
      </c>
      <c r="Q214" s="286">
        <f>O214+P214</f>
        <v>0</v>
      </c>
      <c r="R214" s="249">
        <f t="shared" si="257"/>
        <v>0</v>
      </c>
      <c r="S214" s="250">
        <f t="shared" si="257"/>
        <v>0</v>
      </c>
      <c r="T214" s="251">
        <f>R214+S214</f>
        <v>0</v>
      </c>
      <c r="U214" s="252">
        <f>+U164+U189</f>
        <v>0</v>
      </c>
      <c r="V214" s="286">
        <f>T214+U214</f>
        <v>0</v>
      </c>
      <c r="W214" s="253">
        <f>IF(Q214=0,0,((V214/Q214)-1)*100)</f>
        <v>0</v>
      </c>
    </row>
    <row r="215" spans="1:23" ht="14.25" customHeight="1" thickBot="1" x14ac:dyDescent="0.25">
      <c r="L215" s="233" t="s">
        <v>18</v>
      </c>
      <c r="M215" s="249">
        <f t="shared" si="255"/>
        <v>0</v>
      </c>
      <c r="N215" s="250">
        <f t="shared" si="255"/>
        <v>0</v>
      </c>
      <c r="O215" s="259">
        <f t="shared" ref="O215" si="259">M215+N215</f>
        <v>0</v>
      </c>
      <c r="P215" s="260">
        <f>+P165+P190</f>
        <v>0</v>
      </c>
      <c r="Q215" s="286">
        <f>O215+P215</f>
        <v>0</v>
      </c>
      <c r="R215" s="249">
        <f t="shared" si="257"/>
        <v>0</v>
      </c>
      <c r="S215" s="250">
        <f t="shared" si="257"/>
        <v>0</v>
      </c>
      <c r="T215" s="259">
        <f t="shared" si="258"/>
        <v>0</v>
      </c>
      <c r="U215" s="260">
        <f>+U165+U190</f>
        <v>0</v>
      </c>
      <c r="V215" s="286">
        <f>T215+U215</f>
        <v>0</v>
      </c>
      <c r="W215" s="253">
        <f t="shared" si="248"/>
        <v>0</v>
      </c>
    </row>
    <row r="216" spans="1:23" ht="14.25" customHeight="1" thickTop="1" thickBot="1" x14ac:dyDescent="0.25">
      <c r="L216" s="261" t="s">
        <v>39</v>
      </c>
      <c r="M216" s="262">
        <f t="shared" ref="M216:Q216" si="260">+M213+M214+M215</f>
        <v>0</v>
      </c>
      <c r="N216" s="262">
        <f t="shared" si="260"/>
        <v>0</v>
      </c>
      <c r="O216" s="263">
        <f t="shared" si="260"/>
        <v>0</v>
      </c>
      <c r="P216" s="264">
        <f t="shared" si="260"/>
        <v>0</v>
      </c>
      <c r="Q216" s="263">
        <f t="shared" si="260"/>
        <v>0</v>
      </c>
      <c r="R216" s="262">
        <f t="shared" ref="R216" si="261">+R213+R214+R215</f>
        <v>0</v>
      </c>
      <c r="S216" s="262">
        <f t="shared" ref="S216" si="262">+S213+S214+S215</f>
        <v>0</v>
      </c>
      <c r="T216" s="263">
        <f t="shared" ref="T216" si="263">+T213+T214+T215</f>
        <v>0</v>
      </c>
      <c r="U216" s="264">
        <f t="shared" ref="U216" si="264">+U213+U214+U215</f>
        <v>0</v>
      </c>
      <c r="V216" s="263">
        <f t="shared" ref="V216" si="265">+V213+V214+V215</f>
        <v>0</v>
      </c>
      <c r="W216" s="361">
        <f t="shared" si="248"/>
        <v>0</v>
      </c>
    </row>
    <row r="217" spans="1:23" ht="14.25" customHeight="1" thickTop="1" x14ac:dyDescent="0.2">
      <c r="A217" s="364"/>
      <c r="K217" s="364"/>
      <c r="L217" s="233" t="s">
        <v>21</v>
      </c>
      <c r="M217" s="249">
        <f t="shared" ref="M217:N219" si="266">+M167+M192</f>
        <v>0</v>
      </c>
      <c r="N217" s="250">
        <f t="shared" si="266"/>
        <v>0</v>
      </c>
      <c r="O217" s="259">
        <f t="shared" ref="O217:O219" si="267">M217+N217</f>
        <v>0</v>
      </c>
      <c r="P217" s="266">
        <f>+P167+P192</f>
        <v>0</v>
      </c>
      <c r="Q217" s="286">
        <f>O217+P217</f>
        <v>0</v>
      </c>
      <c r="R217" s="249">
        <f t="shared" ref="R217:S219" si="268">+R167+R192</f>
        <v>0</v>
      </c>
      <c r="S217" s="250">
        <f t="shared" si="268"/>
        <v>0</v>
      </c>
      <c r="T217" s="259">
        <f t="shared" ref="T217:T219" si="269">R217+S217</f>
        <v>0</v>
      </c>
      <c r="U217" s="266">
        <f>+U167+U192</f>
        <v>0</v>
      </c>
      <c r="V217" s="286">
        <f>T217+U217</f>
        <v>0</v>
      </c>
      <c r="W217" s="253">
        <f t="shared" si="248"/>
        <v>0</v>
      </c>
    </row>
    <row r="218" spans="1:23" ht="14.25" customHeight="1" x14ac:dyDescent="0.2">
      <c r="A218" s="364"/>
      <c r="K218" s="364"/>
      <c r="L218" s="233" t="s">
        <v>22</v>
      </c>
      <c r="M218" s="249">
        <f t="shared" si="266"/>
        <v>0</v>
      </c>
      <c r="N218" s="250">
        <f t="shared" si="266"/>
        <v>0</v>
      </c>
      <c r="O218" s="259">
        <f t="shared" si="267"/>
        <v>0</v>
      </c>
      <c r="P218" s="252">
        <f>+P168+P193</f>
        <v>0</v>
      </c>
      <c r="Q218" s="286">
        <f>O218+P218</f>
        <v>0</v>
      </c>
      <c r="R218" s="249">
        <f t="shared" si="268"/>
        <v>0</v>
      </c>
      <c r="S218" s="250">
        <f t="shared" si="268"/>
        <v>0</v>
      </c>
      <c r="T218" s="259">
        <f t="shared" si="269"/>
        <v>0</v>
      </c>
      <c r="U218" s="252">
        <f>+U168+U193</f>
        <v>0</v>
      </c>
      <c r="V218" s="286">
        <f>T218+U218</f>
        <v>0</v>
      </c>
      <c r="W218" s="253">
        <f t="shared" si="248"/>
        <v>0</v>
      </c>
    </row>
    <row r="219" spans="1:23" ht="14.25" customHeight="1" thickBot="1" x14ac:dyDescent="0.25">
      <c r="A219" s="364"/>
      <c r="K219" s="364"/>
      <c r="L219" s="233" t="s">
        <v>23</v>
      </c>
      <c r="M219" s="249">
        <f t="shared" si="266"/>
        <v>0</v>
      </c>
      <c r="N219" s="250">
        <f t="shared" si="266"/>
        <v>0</v>
      </c>
      <c r="O219" s="259">
        <f t="shared" si="267"/>
        <v>0</v>
      </c>
      <c r="P219" s="252">
        <f>+P169+P194</f>
        <v>0</v>
      </c>
      <c r="Q219" s="286">
        <f>O219+P219</f>
        <v>0</v>
      </c>
      <c r="R219" s="249">
        <f t="shared" si="268"/>
        <v>0</v>
      </c>
      <c r="S219" s="250">
        <f t="shared" si="268"/>
        <v>0</v>
      </c>
      <c r="T219" s="259">
        <f t="shared" si="269"/>
        <v>0</v>
      </c>
      <c r="U219" s="252">
        <f>+U169+U194</f>
        <v>0</v>
      </c>
      <c r="V219" s="286">
        <f>T219+U219</f>
        <v>0</v>
      </c>
      <c r="W219" s="253">
        <f t="shared" si="248"/>
        <v>0</v>
      </c>
    </row>
    <row r="220" spans="1:23" ht="14.25" customHeight="1" thickTop="1" thickBot="1" x14ac:dyDescent="0.25">
      <c r="L220" s="254" t="s">
        <v>40</v>
      </c>
      <c r="M220" s="255">
        <f t="shared" ref="M220:Q220" si="270">+M217+M218+M219</f>
        <v>0</v>
      </c>
      <c r="N220" s="256">
        <f t="shared" si="270"/>
        <v>0</v>
      </c>
      <c r="O220" s="257">
        <f t="shared" si="270"/>
        <v>0</v>
      </c>
      <c r="P220" s="255">
        <f t="shared" si="270"/>
        <v>0</v>
      </c>
      <c r="Q220" s="257">
        <f t="shared" si="270"/>
        <v>0</v>
      </c>
      <c r="R220" s="255">
        <f t="shared" ref="R220:V220" si="271">+R217+R218+R219</f>
        <v>0</v>
      </c>
      <c r="S220" s="256">
        <f t="shared" si="271"/>
        <v>0</v>
      </c>
      <c r="T220" s="257">
        <f t="shared" si="271"/>
        <v>0</v>
      </c>
      <c r="U220" s="255">
        <f t="shared" si="271"/>
        <v>0</v>
      </c>
      <c r="V220" s="257">
        <f t="shared" si="271"/>
        <v>0</v>
      </c>
      <c r="W220" s="258">
        <f t="shared" si="248"/>
        <v>0</v>
      </c>
    </row>
    <row r="221" spans="1:23" ht="14.25" customHeight="1" thickTop="1" x14ac:dyDescent="0.2">
      <c r="L221" s="233" t="s">
        <v>10</v>
      </c>
      <c r="M221" s="249">
        <f t="shared" ref="M221:N223" si="272">+M171+M196</f>
        <v>0</v>
      </c>
      <c r="N221" s="250">
        <f t="shared" si="272"/>
        <v>0</v>
      </c>
      <c r="O221" s="251">
        <f>M221+N221</f>
        <v>0</v>
      </c>
      <c r="P221" s="252">
        <f>+P171+P196</f>
        <v>0</v>
      </c>
      <c r="Q221" s="286">
        <f>O221+P221</f>
        <v>0</v>
      </c>
      <c r="R221" s="249">
        <f t="shared" ref="R221:S223" si="273">+R171+R196</f>
        <v>0</v>
      </c>
      <c r="S221" s="250">
        <f t="shared" si="273"/>
        <v>0</v>
      </c>
      <c r="T221" s="251">
        <f>R221+S221</f>
        <v>0</v>
      </c>
      <c r="U221" s="252">
        <f>+U171+U196</f>
        <v>0</v>
      </c>
      <c r="V221" s="286">
        <f>T221+U221</f>
        <v>0</v>
      </c>
      <c r="W221" s="253">
        <f>IF(Q221=0,0,((V221/Q221)-1)*100)</f>
        <v>0</v>
      </c>
    </row>
    <row r="222" spans="1:23" ht="14.25" customHeight="1" x14ac:dyDescent="0.2">
      <c r="L222" s="233" t="s">
        <v>11</v>
      </c>
      <c r="M222" s="249">
        <f t="shared" si="272"/>
        <v>0</v>
      </c>
      <c r="N222" s="250">
        <f t="shared" si="272"/>
        <v>0</v>
      </c>
      <c r="O222" s="251">
        <f>M222+N222</f>
        <v>0</v>
      </c>
      <c r="P222" s="252">
        <f>+P172+P197</f>
        <v>0</v>
      </c>
      <c r="Q222" s="286">
        <f>O222+P222</f>
        <v>0</v>
      </c>
      <c r="R222" s="249">
        <f t="shared" si="273"/>
        <v>0</v>
      </c>
      <c r="S222" s="250">
        <f t="shared" si="273"/>
        <v>0</v>
      </c>
      <c r="T222" s="251">
        <f>R222+S222</f>
        <v>0</v>
      </c>
      <c r="U222" s="252">
        <f>+U172+U197</f>
        <v>0</v>
      </c>
      <c r="V222" s="286">
        <f>T222+U222</f>
        <v>0</v>
      </c>
      <c r="W222" s="253">
        <f>IF(Q222=0,0,((V222/Q222)-1)*100)</f>
        <v>0</v>
      </c>
    </row>
    <row r="223" spans="1:23" ht="14.25" customHeight="1" thickBot="1" x14ac:dyDescent="0.25">
      <c r="L223" s="238" t="s">
        <v>12</v>
      </c>
      <c r="M223" s="249">
        <f t="shared" si="272"/>
        <v>0</v>
      </c>
      <c r="N223" s="250">
        <f t="shared" si="272"/>
        <v>0</v>
      </c>
      <c r="O223" s="251">
        <f t="shared" ref="O223" si="274">M223+N223</f>
        <v>0</v>
      </c>
      <c r="P223" s="252">
        <f>+P173+P198</f>
        <v>0</v>
      </c>
      <c r="Q223" s="286">
        <f>O223+P223</f>
        <v>0</v>
      </c>
      <c r="R223" s="249">
        <f t="shared" si="273"/>
        <v>0</v>
      </c>
      <c r="S223" s="250">
        <f t="shared" si="273"/>
        <v>0</v>
      </c>
      <c r="T223" s="251">
        <f t="shared" ref="T223" si="275">R223+S223</f>
        <v>0</v>
      </c>
      <c r="U223" s="252">
        <f>+U173+U198</f>
        <v>0</v>
      </c>
      <c r="V223" s="286">
        <f>T223+U223</f>
        <v>0</v>
      </c>
      <c r="W223" s="253">
        <f>IF(Q223=0,0,((V223/Q223)-1)*100)</f>
        <v>0</v>
      </c>
    </row>
    <row r="224" spans="1:23" ht="14.25" customHeight="1" thickTop="1" thickBot="1" x14ac:dyDescent="0.25">
      <c r="L224" s="254" t="s">
        <v>38</v>
      </c>
      <c r="M224" s="255">
        <f t="shared" ref="M224:V224" si="276">+M221+M222+M223</f>
        <v>0</v>
      </c>
      <c r="N224" s="256">
        <f t="shared" si="276"/>
        <v>0</v>
      </c>
      <c r="O224" s="257">
        <f t="shared" si="276"/>
        <v>0</v>
      </c>
      <c r="P224" s="255">
        <f t="shared" si="276"/>
        <v>0</v>
      </c>
      <c r="Q224" s="257">
        <f t="shared" si="276"/>
        <v>0</v>
      </c>
      <c r="R224" s="255">
        <f t="shared" si="276"/>
        <v>0</v>
      </c>
      <c r="S224" s="256">
        <f t="shared" si="276"/>
        <v>0</v>
      </c>
      <c r="T224" s="257">
        <f t="shared" si="276"/>
        <v>0</v>
      </c>
      <c r="U224" s="255">
        <f t="shared" si="276"/>
        <v>0</v>
      </c>
      <c r="V224" s="257">
        <f t="shared" si="276"/>
        <v>0</v>
      </c>
      <c r="W224" s="258">
        <f t="shared" ref="W224" si="277">IF(Q224=0,0,((V224/Q224)-1)*100)</f>
        <v>0</v>
      </c>
    </row>
    <row r="225" spans="12:23" ht="14.25" customHeight="1" thickTop="1" thickBot="1" x14ac:dyDescent="0.25">
      <c r="L225" s="254" t="s">
        <v>63</v>
      </c>
      <c r="M225" s="255">
        <f t="shared" ref="M225:V225" si="278">+M212+M216+M220+M224</f>
        <v>0</v>
      </c>
      <c r="N225" s="256">
        <f t="shared" si="278"/>
        <v>0</v>
      </c>
      <c r="O225" s="257">
        <f t="shared" si="278"/>
        <v>0</v>
      </c>
      <c r="P225" s="255">
        <f t="shared" si="278"/>
        <v>0</v>
      </c>
      <c r="Q225" s="257">
        <f t="shared" si="278"/>
        <v>0</v>
      </c>
      <c r="R225" s="255">
        <f t="shared" si="278"/>
        <v>0</v>
      </c>
      <c r="S225" s="256">
        <f t="shared" si="278"/>
        <v>0</v>
      </c>
      <c r="T225" s="257">
        <f t="shared" si="278"/>
        <v>0</v>
      </c>
      <c r="U225" s="255">
        <f t="shared" si="278"/>
        <v>0</v>
      </c>
      <c r="V225" s="257">
        <f t="shared" si="278"/>
        <v>0</v>
      </c>
      <c r="W225" s="258">
        <f>IF(Q225=0,0,((V225/Q225)-1)*100)</f>
        <v>0</v>
      </c>
    </row>
    <row r="226" spans="12:23" ht="13.5" thickTop="1" x14ac:dyDescent="0.2">
      <c r="L226" s="267" t="s">
        <v>60</v>
      </c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</row>
  </sheetData>
  <sheetProtection algorithmName="SHA-512" hashValue="gF24KqjulMKQ1DQRW5RPFq71tNPd5+9PScVMNMV+TeiFuaAyN8LxjMWkKOnL9K559r1t5EBFJ5KSrvh3m5eDYQ==" saltValue="S0ZEe5ksfiucurBLCXJOpQ==" spinCount="100000" sheet="1" objects="1" scenarios="1"/>
  <mergeCells count="42">
    <mergeCell ref="B27:I27"/>
    <mergeCell ref="B28:I28"/>
    <mergeCell ref="C30:E30"/>
    <mergeCell ref="F30:H30"/>
    <mergeCell ref="L27:W27"/>
    <mergeCell ref="L28:W28"/>
    <mergeCell ref="M30:Q30"/>
    <mergeCell ref="R30:V30"/>
    <mergeCell ref="B2:I2"/>
    <mergeCell ref="B3:I3"/>
    <mergeCell ref="C5:E5"/>
    <mergeCell ref="F5:H5"/>
    <mergeCell ref="L2:W2"/>
    <mergeCell ref="L3:W3"/>
    <mergeCell ref="M5:Q5"/>
    <mergeCell ref="R5:V5"/>
    <mergeCell ref="B52:I52"/>
    <mergeCell ref="B53:I53"/>
    <mergeCell ref="C55:E55"/>
    <mergeCell ref="F55:H55"/>
    <mergeCell ref="L52:W52"/>
    <mergeCell ref="L53:W53"/>
    <mergeCell ref="M55:Q55"/>
    <mergeCell ref="R55:V55"/>
    <mergeCell ref="L77:W77"/>
    <mergeCell ref="L78:W78"/>
    <mergeCell ref="L102:W102"/>
    <mergeCell ref="L103:W103"/>
    <mergeCell ref="L127:W127"/>
    <mergeCell ref="M80:Q80"/>
    <mergeCell ref="R80:V80"/>
    <mergeCell ref="R105:V105"/>
    <mergeCell ref="M105:Q105"/>
    <mergeCell ref="L128:W128"/>
    <mergeCell ref="L202:W202"/>
    <mergeCell ref="L203:W203"/>
    <mergeCell ref="L152:W152"/>
    <mergeCell ref="L153:W153"/>
    <mergeCell ref="L177:W177"/>
    <mergeCell ref="L178:W178"/>
    <mergeCell ref="R130:V130"/>
    <mergeCell ref="M130:Q130"/>
  </mergeCells>
  <conditionalFormatting sqref="A1:A8 K1:K8 A26:A29 K26:K29 A76:A83 K76:K83 A101:A108 K101:K108 A151:A158 K151:K158 A176:A183 K176:K183 A226:A1048576 K226:K1048576 A51:A54 K51:K54 K31:K33 A31:A33 K20:K23 A20:A23 K45:K48 A45:A48 A56:A73 K56:K73 K97:K98 A95:A98 K120:K123 A120:A123 K126:K148 A126:A148 K170:K173 A170:A173 K195:K198 A195:A198 K201:K223 A201:A223">
    <cfRule type="containsText" dxfId="146" priority="156" operator="containsText" text="NOT OK">
      <formula>NOT(ISERROR(SEARCH("NOT OK",A1)))</formula>
    </cfRule>
  </conditionalFormatting>
  <conditionalFormatting sqref="K95:K97">
    <cfRule type="containsText" dxfId="145" priority="152" operator="containsText" text="NOT OK">
      <formula>NOT(ISERROR(SEARCH("NOT OK",K95)))</formula>
    </cfRule>
  </conditionalFormatting>
  <conditionalFormatting sqref="A25 K25">
    <cfRule type="containsText" dxfId="144" priority="148" operator="containsText" text="NOT OK">
      <formula>NOT(ISERROR(SEARCH("NOT OK",A25)))</formula>
    </cfRule>
  </conditionalFormatting>
  <conditionalFormatting sqref="A100 K100">
    <cfRule type="containsText" dxfId="143" priority="145" operator="containsText" text="NOT OK">
      <formula>NOT(ISERROR(SEARCH("NOT OK",A100)))</formula>
    </cfRule>
  </conditionalFormatting>
  <conditionalFormatting sqref="A175 K175">
    <cfRule type="containsText" dxfId="142" priority="142" operator="containsText" text="NOT OK">
      <formula>NOT(ISERROR(SEARCH("NOT OK",A175)))</formula>
    </cfRule>
  </conditionalFormatting>
  <conditionalFormatting sqref="A24 K24">
    <cfRule type="containsText" dxfId="141" priority="139" operator="containsText" text="NOT OK">
      <formula>NOT(ISERROR(SEARCH("NOT OK",A24)))</formula>
    </cfRule>
  </conditionalFormatting>
  <conditionalFormatting sqref="A50 K50">
    <cfRule type="containsText" dxfId="140" priority="138" operator="containsText" text="NOT OK">
      <formula>NOT(ISERROR(SEARCH("NOT OK",A50)))</formula>
    </cfRule>
  </conditionalFormatting>
  <conditionalFormatting sqref="A49 K49">
    <cfRule type="containsText" dxfId="139" priority="137" operator="containsText" text="NOT OK">
      <formula>NOT(ISERROR(SEARCH("NOT OK",A49)))</formula>
    </cfRule>
  </conditionalFormatting>
  <conditionalFormatting sqref="A75 K75">
    <cfRule type="containsText" dxfId="138" priority="136" operator="containsText" text="NOT OK">
      <formula>NOT(ISERROR(SEARCH("NOT OK",A75)))</formula>
    </cfRule>
  </conditionalFormatting>
  <conditionalFormatting sqref="A74 K74">
    <cfRule type="containsText" dxfId="137" priority="135" operator="containsText" text="NOT OK">
      <formula>NOT(ISERROR(SEARCH("NOT OK",A74)))</formula>
    </cfRule>
  </conditionalFormatting>
  <conditionalFormatting sqref="A99 K99">
    <cfRule type="containsText" dxfId="136" priority="134" operator="containsText" text="NOT OK">
      <formula>NOT(ISERROR(SEARCH("NOT OK",A99)))</formula>
    </cfRule>
  </conditionalFormatting>
  <conditionalFormatting sqref="A125 K125">
    <cfRule type="containsText" dxfId="135" priority="133" operator="containsText" text="NOT OK">
      <formula>NOT(ISERROR(SEARCH("NOT OK",A125)))</formula>
    </cfRule>
  </conditionalFormatting>
  <conditionalFormatting sqref="A124 K124">
    <cfRule type="containsText" dxfId="134" priority="132" operator="containsText" text="NOT OK">
      <formula>NOT(ISERROR(SEARCH("NOT OK",A124)))</formula>
    </cfRule>
  </conditionalFormatting>
  <conditionalFormatting sqref="A150 K150">
    <cfRule type="containsText" dxfId="133" priority="131" operator="containsText" text="NOT OK">
      <formula>NOT(ISERROR(SEARCH("NOT OK",A150)))</formula>
    </cfRule>
  </conditionalFormatting>
  <conditionalFormatting sqref="A149 K149">
    <cfRule type="containsText" dxfId="132" priority="130" operator="containsText" text="NOT OK">
      <formula>NOT(ISERROR(SEARCH("NOT OK",A149)))</formula>
    </cfRule>
  </conditionalFormatting>
  <conditionalFormatting sqref="A174 K174">
    <cfRule type="containsText" dxfId="131" priority="129" operator="containsText" text="NOT OK">
      <formula>NOT(ISERROR(SEARCH("NOT OK",A174)))</formula>
    </cfRule>
  </conditionalFormatting>
  <conditionalFormatting sqref="A200 K200">
    <cfRule type="containsText" dxfId="130" priority="128" operator="containsText" text="NOT OK">
      <formula>NOT(ISERROR(SEARCH("NOT OK",A200)))</formula>
    </cfRule>
  </conditionalFormatting>
  <conditionalFormatting sqref="A199 K199">
    <cfRule type="containsText" dxfId="129" priority="127" operator="containsText" text="NOT OK">
      <formula>NOT(ISERROR(SEARCH("NOT OK",A199)))</formula>
    </cfRule>
  </conditionalFormatting>
  <conditionalFormatting sqref="A225 K225">
    <cfRule type="containsText" dxfId="128" priority="126" operator="containsText" text="NOT OK">
      <formula>NOT(ISERROR(SEARCH("NOT OK",A225)))</formula>
    </cfRule>
  </conditionalFormatting>
  <conditionalFormatting sqref="A224 K224">
    <cfRule type="containsText" dxfId="127" priority="125" operator="containsText" text="NOT OK">
      <formula>NOT(ISERROR(SEARCH("NOT OK",A224)))</formula>
    </cfRule>
  </conditionalFormatting>
  <conditionalFormatting sqref="A9:A10 K9:K10 K13:K19 A13:A19">
    <cfRule type="containsText" dxfId="126" priority="83" operator="containsText" text="NOT OK">
      <formula>NOT(ISERROR(SEARCH("NOT OK",A9)))</formula>
    </cfRule>
  </conditionalFormatting>
  <conditionalFormatting sqref="A11:A12 K11:K12">
    <cfRule type="containsText" dxfId="125" priority="82" operator="containsText" text="NOT OK">
      <formula>NOT(ISERROR(SEARCH("NOT OK",A11)))</formula>
    </cfRule>
  </conditionalFormatting>
  <conditionalFormatting sqref="K34:K35 A34:A35 K38:K40 A38:A40 A42:A44 K42:K44">
    <cfRule type="containsText" dxfId="124" priority="81" operator="containsText" text="NOT OK">
      <formula>NOT(ISERROR(SEARCH("NOT OK",A34)))</formula>
    </cfRule>
  </conditionalFormatting>
  <conditionalFormatting sqref="K36 A36">
    <cfRule type="containsText" dxfId="123" priority="80" operator="containsText" text="NOT OK">
      <formula>NOT(ISERROR(SEARCH("NOT OK",A36)))</formula>
    </cfRule>
  </conditionalFormatting>
  <conditionalFormatting sqref="A37:A40 K37:K40">
    <cfRule type="containsText" dxfId="122" priority="79" operator="containsText" text="NOT OK">
      <formula>NOT(ISERROR(SEARCH("NOT OK",A37)))</formula>
    </cfRule>
  </conditionalFormatting>
  <conditionalFormatting sqref="A41:A43 K41:K43">
    <cfRule type="containsText" dxfId="121" priority="78" operator="containsText" text="NOT OK">
      <formula>NOT(ISERROR(SEARCH("NOT OK",A41)))</formula>
    </cfRule>
  </conditionalFormatting>
  <conditionalFormatting sqref="K84:K85 A84:A85 A88:A94 K88:K94">
    <cfRule type="containsText" dxfId="120" priority="77" operator="containsText" text="NOT OK">
      <formula>NOT(ISERROR(SEARCH("NOT OK",A84)))</formula>
    </cfRule>
  </conditionalFormatting>
  <conditionalFormatting sqref="K86:K93 A86:A93">
    <cfRule type="containsText" dxfId="119" priority="76" operator="containsText" text="NOT OK">
      <formula>NOT(ISERROR(SEARCH("NOT OK",A86)))</formula>
    </cfRule>
  </conditionalFormatting>
  <conditionalFormatting sqref="A109:A110 K109:K110 K113:K115 A113:A115 K117:K119 A117:A119">
    <cfRule type="containsText" dxfId="118" priority="75" operator="containsText" text="NOT OK">
      <formula>NOT(ISERROR(SEARCH("NOT OK",A109)))</formula>
    </cfRule>
  </conditionalFormatting>
  <conditionalFormatting sqref="A111 K111">
    <cfRule type="containsText" dxfId="117" priority="74" operator="containsText" text="NOT OK">
      <formula>NOT(ISERROR(SEARCH("NOT OK",A111)))</formula>
    </cfRule>
  </conditionalFormatting>
  <conditionalFormatting sqref="K112:K115 A112:A115">
    <cfRule type="containsText" dxfId="116" priority="73" operator="containsText" text="NOT OK">
      <formula>NOT(ISERROR(SEARCH("NOT OK",A112)))</formula>
    </cfRule>
  </conditionalFormatting>
  <conditionalFormatting sqref="K116:K118 A116:A118">
    <cfRule type="containsText" dxfId="115" priority="72" operator="containsText" text="NOT OK">
      <formula>NOT(ISERROR(SEARCH("NOT OK",A116)))</formula>
    </cfRule>
  </conditionalFormatting>
  <conditionalFormatting sqref="K116:K118 A116:A118">
    <cfRule type="containsText" dxfId="114" priority="71" operator="containsText" text="NOT OK">
      <formula>NOT(ISERROR(SEARCH("NOT OK",A116)))</formula>
    </cfRule>
  </conditionalFormatting>
  <conditionalFormatting sqref="A159:A160 K159:K160 K163:K169 A163:A169">
    <cfRule type="containsText" dxfId="113" priority="70" operator="containsText" text="NOT OK">
      <formula>NOT(ISERROR(SEARCH("NOT OK",A159)))</formula>
    </cfRule>
  </conditionalFormatting>
  <conditionalFormatting sqref="A161:A168 K161:K168">
    <cfRule type="containsText" dxfId="112" priority="69" operator="containsText" text="NOT OK">
      <formula>NOT(ISERROR(SEARCH("NOT OK",A161)))</formula>
    </cfRule>
  </conditionalFormatting>
  <conditionalFormatting sqref="K184:K185 A184:A185 K188:K190 A188:A190 K192:K194 A192:A194">
    <cfRule type="containsText" dxfId="111" priority="68" operator="containsText" text="NOT OK">
      <formula>NOT(ISERROR(SEARCH("NOT OK",A184)))</formula>
    </cfRule>
  </conditionalFormatting>
  <conditionalFormatting sqref="K186 A186">
    <cfRule type="containsText" dxfId="110" priority="67" operator="containsText" text="NOT OK">
      <formula>NOT(ISERROR(SEARCH("NOT OK",A186)))</formula>
    </cfRule>
  </conditionalFormatting>
  <conditionalFormatting sqref="A187:A190 K187:K190">
    <cfRule type="containsText" dxfId="109" priority="66" operator="containsText" text="NOT OK">
      <formula>NOT(ISERROR(SEARCH("NOT OK",A187)))</formula>
    </cfRule>
  </conditionalFormatting>
  <conditionalFormatting sqref="A191:A193 K191:K193">
    <cfRule type="containsText" dxfId="108" priority="65" operator="containsText" text="NOT OK">
      <formula>NOT(ISERROR(SEARCH("NOT OK",A191)))</formula>
    </cfRule>
  </conditionalFormatting>
  <conditionalFormatting sqref="A191:A193 K191:K193">
    <cfRule type="containsText" dxfId="107" priority="64" operator="containsText" text="NOT OK">
      <formula>NOT(ISERROR(SEARCH("NOT OK",A191)))</formula>
    </cfRule>
  </conditionalFormatting>
  <conditionalFormatting sqref="A30 K30">
    <cfRule type="containsText" dxfId="106" priority="30" operator="containsText" text="NOT OK">
      <formula>NOT(ISERROR(SEARCH("NOT OK",A30)))</formula>
    </cfRule>
  </conditionalFormatting>
  <conditionalFormatting sqref="A55 K55">
    <cfRule type="containsText" dxfId="105" priority="29" operator="containsText" text="NOT OK">
      <formula>NOT(ISERROR(SEARCH("NOT OK",A55)))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Hat Yai International Airport</oddHeader>
  </headerFooter>
  <rowBreaks count="2" manualBreakCount="2">
    <brk id="76" min="11" max="22" man="1"/>
    <brk id="151" min="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W226"/>
  <sheetViews>
    <sheetView topLeftCell="G1" zoomScaleNormal="100" workbookViewId="0">
      <selection activeCell="U119" sqref="U119"/>
    </sheetView>
  </sheetViews>
  <sheetFormatPr defaultColWidth="7" defaultRowHeight="12.75" x14ac:dyDescent="0.2"/>
  <cols>
    <col min="1" max="1" width="7" style="3"/>
    <col min="2" max="2" width="12.42578125" style="1" customWidth="1"/>
    <col min="3" max="3" width="12.5703125" style="1" customWidth="1"/>
    <col min="4" max="4" width="12.42578125" style="1" customWidth="1"/>
    <col min="5" max="5" width="12.28515625" style="1" customWidth="1"/>
    <col min="6" max="6" width="11.85546875" style="1" customWidth="1"/>
    <col min="7" max="7" width="12" style="1" customWidth="1"/>
    <col min="8" max="8" width="12.85546875" style="1" customWidth="1"/>
    <col min="9" max="9" width="12.140625" style="2" customWidth="1"/>
    <col min="10" max="10" width="7" style="1" customWidth="1"/>
    <col min="11" max="11" width="7" style="3"/>
    <col min="12" max="12" width="13" style="1" customWidth="1"/>
    <col min="13" max="13" width="11.7109375" style="1" customWidth="1"/>
    <col min="14" max="14" width="12" style="1" customWidth="1"/>
    <col min="15" max="15" width="14.28515625" style="1" customWidth="1"/>
    <col min="16" max="16" width="12.7109375" style="1" customWidth="1"/>
    <col min="17" max="17" width="12" style="1" customWidth="1"/>
    <col min="18" max="18" width="12.28515625" style="1" customWidth="1"/>
    <col min="19" max="19" width="12.42578125" style="1" customWidth="1"/>
    <col min="20" max="20" width="14.28515625" style="1" customWidth="1"/>
    <col min="21" max="21" width="12.28515625" style="1" customWidth="1"/>
    <col min="22" max="22" width="12.140625" style="1" customWidth="1"/>
    <col min="23" max="23" width="13.42578125" style="2" customWidth="1"/>
    <col min="24" max="16384" width="7" style="1"/>
  </cols>
  <sheetData>
    <row r="1" spans="1:23" ht="13.5" thickBot="1" x14ac:dyDescent="0.25"/>
    <row r="2" spans="1:23" ht="13.5" thickTop="1" x14ac:dyDescent="0.2">
      <c r="B2" s="638" t="s">
        <v>0</v>
      </c>
      <c r="C2" s="639"/>
      <c r="D2" s="639"/>
      <c r="E2" s="639"/>
      <c r="F2" s="639"/>
      <c r="G2" s="639"/>
      <c r="H2" s="639"/>
      <c r="I2" s="640"/>
      <c r="J2" s="3"/>
      <c r="L2" s="641" t="s">
        <v>1</v>
      </c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3"/>
    </row>
    <row r="3" spans="1:23" ht="13.5" thickBot="1" x14ac:dyDescent="0.25">
      <c r="B3" s="644" t="s">
        <v>46</v>
      </c>
      <c r="C3" s="645"/>
      <c r="D3" s="645"/>
      <c r="E3" s="645"/>
      <c r="F3" s="645"/>
      <c r="G3" s="645"/>
      <c r="H3" s="645"/>
      <c r="I3" s="646"/>
      <c r="J3" s="3"/>
      <c r="L3" s="647" t="s">
        <v>48</v>
      </c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9"/>
    </row>
    <row r="4" spans="1:23" ht="14.25" thickTop="1" thickBot="1" x14ac:dyDescent="0.25">
      <c r="B4" s="103"/>
      <c r="C4" s="350"/>
      <c r="D4" s="350"/>
      <c r="E4" s="350"/>
      <c r="F4" s="350"/>
      <c r="G4" s="350"/>
      <c r="H4" s="350"/>
      <c r="I4" s="105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3.5" customHeight="1" thickTop="1" thickBot="1" x14ac:dyDescent="0.25">
      <c r="B5" s="106"/>
      <c r="C5" s="650" t="s">
        <v>64</v>
      </c>
      <c r="D5" s="651"/>
      <c r="E5" s="652"/>
      <c r="F5" s="650" t="s">
        <v>65</v>
      </c>
      <c r="G5" s="651"/>
      <c r="H5" s="652"/>
      <c r="I5" s="107" t="s">
        <v>2</v>
      </c>
      <c r="J5" s="3"/>
      <c r="L5" s="11"/>
      <c r="M5" s="653" t="s">
        <v>64</v>
      </c>
      <c r="N5" s="654"/>
      <c r="O5" s="654"/>
      <c r="P5" s="654"/>
      <c r="Q5" s="655"/>
      <c r="R5" s="653" t="s">
        <v>65</v>
      </c>
      <c r="S5" s="654"/>
      <c r="T5" s="654"/>
      <c r="U5" s="654"/>
      <c r="V5" s="655"/>
      <c r="W5" s="12" t="s">
        <v>2</v>
      </c>
    </row>
    <row r="6" spans="1:23" ht="13.5" thickTop="1" x14ac:dyDescent="0.2">
      <c r="B6" s="108" t="s">
        <v>3</v>
      </c>
      <c r="C6" s="109"/>
      <c r="D6" s="110"/>
      <c r="E6" s="111"/>
      <c r="F6" s="109"/>
      <c r="G6" s="110"/>
      <c r="H6" s="111"/>
      <c r="I6" s="112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3"/>
      <c r="C7" s="114" t="s">
        <v>5</v>
      </c>
      <c r="D7" s="115" t="s">
        <v>6</v>
      </c>
      <c r="E7" s="404" t="s">
        <v>7</v>
      </c>
      <c r="F7" s="114" t="s">
        <v>5</v>
      </c>
      <c r="G7" s="115" t="s">
        <v>6</v>
      </c>
      <c r="H7" s="116" t="s">
        <v>7</v>
      </c>
      <c r="I7" s="117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8"/>
      <c r="C8" s="118"/>
      <c r="D8" s="119"/>
      <c r="E8" s="168"/>
      <c r="F8" s="118"/>
      <c r="G8" s="119"/>
      <c r="H8" s="168"/>
      <c r="I8" s="121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 t="shared" ref="A9:A14" si="0">IF(ISERROR(F9/G9)," ",IF(F9/G9&gt;0.5,IF(F9/G9&lt;1.5," ","NOT OK"),"NOT OK"))</f>
        <v xml:space="preserve"> </v>
      </c>
      <c r="B9" s="108" t="s">
        <v>13</v>
      </c>
      <c r="C9" s="376">
        <v>976</v>
      </c>
      <c r="D9" s="377">
        <v>988</v>
      </c>
      <c r="E9" s="169">
        <f>SUM(C9:D9)</f>
        <v>1964</v>
      </c>
      <c r="F9" s="376">
        <v>1406</v>
      </c>
      <c r="G9" s="377">
        <v>1416</v>
      </c>
      <c r="H9" s="169">
        <f>SUM(F9:G9)</f>
        <v>2822</v>
      </c>
      <c r="I9" s="125">
        <f t="shared" ref="I9:I14" si="1">IF(E9=0,0,((H9/E9)-1)*100)</f>
        <v>43.686354378818734</v>
      </c>
      <c r="J9" s="3"/>
      <c r="L9" s="13" t="s">
        <v>13</v>
      </c>
      <c r="M9" s="382">
        <v>169613</v>
      </c>
      <c r="N9" s="383">
        <v>167180</v>
      </c>
      <c r="O9" s="181">
        <f t="shared" ref="O9:O19" si="2">+M9+N9</f>
        <v>336793</v>
      </c>
      <c r="P9" s="143">
        <v>342</v>
      </c>
      <c r="Q9" s="181">
        <f>O9+P9</f>
        <v>337135</v>
      </c>
      <c r="R9" s="382">
        <v>226472</v>
      </c>
      <c r="S9" s="422">
        <v>225969</v>
      </c>
      <c r="T9" s="181">
        <f t="shared" ref="T9:T19" si="3">+R9+S9</f>
        <v>452441</v>
      </c>
      <c r="U9" s="143">
        <v>29</v>
      </c>
      <c r="V9" s="181">
        <f>T9+U9</f>
        <v>452470</v>
      </c>
      <c r="W9" s="40">
        <f t="shared" ref="W9:W14" si="4">IF(Q9=0,0,((V9/Q9)-1)*100)</f>
        <v>34.210331172972253</v>
      </c>
    </row>
    <row r="10" spans="1:23" x14ac:dyDescent="0.2">
      <c r="A10" s="3" t="str">
        <f t="shared" si="0"/>
        <v xml:space="preserve"> </v>
      </c>
      <c r="B10" s="108" t="s">
        <v>14</v>
      </c>
      <c r="C10" s="376">
        <v>1116</v>
      </c>
      <c r="D10" s="377">
        <v>1117</v>
      </c>
      <c r="E10" s="169">
        <f>SUM(C10:D10)</f>
        <v>2233</v>
      </c>
      <c r="F10" s="376">
        <v>1275</v>
      </c>
      <c r="G10" s="377">
        <v>1293</v>
      </c>
      <c r="H10" s="169">
        <f>SUM(F10:G10)</f>
        <v>2568</v>
      </c>
      <c r="I10" s="125">
        <f t="shared" si="1"/>
        <v>15.002239140170182</v>
      </c>
      <c r="J10" s="3"/>
      <c r="L10" s="13" t="s">
        <v>14</v>
      </c>
      <c r="M10" s="382">
        <v>201831</v>
      </c>
      <c r="N10" s="383">
        <v>200600</v>
      </c>
      <c r="O10" s="181">
        <f t="shared" si="2"/>
        <v>402431</v>
      </c>
      <c r="P10" s="143">
        <v>456</v>
      </c>
      <c r="Q10" s="181">
        <f>O10+P10</f>
        <v>402887</v>
      </c>
      <c r="R10" s="383">
        <v>206544</v>
      </c>
      <c r="S10" s="422">
        <v>216345</v>
      </c>
      <c r="T10" s="184">
        <f>+R10+S10</f>
        <v>422889</v>
      </c>
      <c r="U10" s="143">
        <v>27</v>
      </c>
      <c r="V10" s="181">
        <f>T10+U10</f>
        <v>422916</v>
      </c>
      <c r="W10" s="40">
        <f t="shared" si="4"/>
        <v>4.9713691432088813</v>
      </c>
    </row>
    <row r="11" spans="1:23" ht="13.5" thickBot="1" x14ac:dyDescent="0.25">
      <c r="A11" s="7" t="str">
        <f t="shared" si="0"/>
        <v xml:space="preserve"> </v>
      </c>
      <c r="B11" s="108" t="s">
        <v>15</v>
      </c>
      <c r="C11" s="376">
        <v>1181</v>
      </c>
      <c r="D11" s="377">
        <v>1179</v>
      </c>
      <c r="E11" s="169">
        <f>SUM(C11:D11)</f>
        <v>2360</v>
      </c>
      <c r="F11" s="376">
        <v>1366</v>
      </c>
      <c r="G11" s="377">
        <v>1372</v>
      </c>
      <c r="H11" s="169">
        <f>SUM(F11:G11)</f>
        <v>2738</v>
      </c>
      <c r="I11" s="125">
        <f t="shared" si="1"/>
        <v>16.01694915254237</v>
      </c>
      <c r="J11" s="7"/>
      <c r="L11" s="13" t="s">
        <v>15</v>
      </c>
      <c r="M11" s="382">
        <v>193737</v>
      </c>
      <c r="N11" s="383">
        <v>197321</v>
      </c>
      <c r="O11" s="181">
        <f t="shared" si="2"/>
        <v>391058</v>
      </c>
      <c r="P11" s="143">
        <v>155</v>
      </c>
      <c r="Q11" s="181">
        <f>O11+P11</f>
        <v>391213</v>
      </c>
      <c r="R11" s="383">
        <v>203776</v>
      </c>
      <c r="S11" s="422">
        <v>208293</v>
      </c>
      <c r="T11" s="418">
        <f>+R11+S11</f>
        <v>412069</v>
      </c>
      <c r="U11" s="410">
        <v>315</v>
      </c>
      <c r="V11" s="181">
        <f>T11+U11</f>
        <v>412384</v>
      </c>
      <c r="W11" s="40">
        <f t="shared" si="4"/>
        <v>5.4116299816212576</v>
      </c>
    </row>
    <row r="12" spans="1:23" ht="14.25" thickTop="1" thickBot="1" x14ac:dyDescent="0.25">
      <c r="A12" s="3" t="str">
        <f t="shared" si="0"/>
        <v xml:space="preserve"> </v>
      </c>
      <c r="B12" s="129" t="s">
        <v>61</v>
      </c>
      <c r="C12" s="378">
        <f t="shared" ref="C12:G12" si="5">+C9+C10+C11</f>
        <v>3273</v>
      </c>
      <c r="D12" s="379">
        <f t="shared" si="5"/>
        <v>3284</v>
      </c>
      <c r="E12" s="173">
        <f t="shared" si="5"/>
        <v>6557</v>
      </c>
      <c r="F12" s="378">
        <f t="shared" si="5"/>
        <v>4047</v>
      </c>
      <c r="G12" s="379">
        <f t="shared" si="5"/>
        <v>4081</v>
      </c>
      <c r="H12" s="173">
        <f t="shared" ref="H12" si="6">+H9+H10+H11</f>
        <v>8128</v>
      </c>
      <c r="I12" s="133">
        <f t="shared" si="1"/>
        <v>23.959127649839871</v>
      </c>
      <c r="J12" s="3"/>
      <c r="L12" s="41" t="s">
        <v>61</v>
      </c>
      <c r="M12" s="45">
        <f>+M9+M10+M11</f>
        <v>565181</v>
      </c>
      <c r="N12" s="43">
        <f>+N9+N10+N11</f>
        <v>565101</v>
      </c>
      <c r="O12" s="182">
        <f t="shared" si="2"/>
        <v>1130282</v>
      </c>
      <c r="P12" s="43">
        <f>+P9+P10+P11</f>
        <v>953</v>
      </c>
      <c r="Q12" s="182">
        <f t="shared" ref="Q12:U12" si="7">+Q9+Q10+Q11</f>
        <v>1131235</v>
      </c>
      <c r="R12" s="43">
        <f t="shared" si="7"/>
        <v>636792</v>
      </c>
      <c r="S12" s="411">
        <f t="shared" si="7"/>
        <v>650607</v>
      </c>
      <c r="T12" s="419">
        <f t="shared" si="7"/>
        <v>1287399</v>
      </c>
      <c r="U12" s="413">
        <f t="shared" si="7"/>
        <v>371</v>
      </c>
      <c r="V12" s="182">
        <f t="shared" ref="V12" si="8">+V9+V10+V11</f>
        <v>1287770</v>
      </c>
      <c r="W12" s="46">
        <f t="shared" si="4"/>
        <v>13.837531547379633</v>
      </c>
    </row>
    <row r="13" spans="1:23" ht="13.5" thickTop="1" x14ac:dyDescent="0.2">
      <c r="A13" s="3" t="str">
        <f t="shared" si="0"/>
        <v xml:space="preserve"> </v>
      </c>
      <c r="B13" s="108" t="s">
        <v>16</v>
      </c>
      <c r="C13" s="376">
        <v>1160</v>
      </c>
      <c r="D13" s="377">
        <v>1160</v>
      </c>
      <c r="E13" s="169">
        <f t="shared" ref="E13" si="9">SUM(C13:D13)</f>
        <v>2320</v>
      </c>
      <c r="F13" s="376">
        <v>1220</v>
      </c>
      <c r="G13" s="377">
        <v>1221</v>
      </c>
      <c r="H13" s="169">
        <f t="shared" ref="H13" si="10">SUM(F13:G13)</f>
        <v>2441</v>
      </c>
      <c r="I13" s="125">
        <f t="shared" si="1"/>
        <v>5.2155172413793194</v>
      </c>
      <c r="J13" s="7"/>
      <c r="L13" s="13" t="s">
        <v>16</v>
      </c>
      <c r="M13" s="382">
        <v>181929</v>
      </c>
      <c r="N13" s="383">
        <v>186130</v>
      </c>
      <c r="O13" s="181">
        <f t="shared" si="2"/>
        <v>368059</v>
      </c>
      <c r="P13" s="143">
        <v>12</v>
      </c>
      <c r="Q13" s="181">
        <f>O13+P13</f>
        <v>368071</v>
      </c>
      <c r="R13" s="383">
        <v>188656</v>
      </c>
      <c r="S13" s="422">
        <v>184031</v>
      </c>
      <c r="T13" s="418">
        <f t="shared" si="3"/>
        <v>372687</v>
      </c>
      <c r="U13" s="410">
        <v>0</v>
      </c>
      <c r="V13" s="181">
        <f>T13+U13</f>
        <v>372687</v>
      </c>
      <c r="W13" s="40">
        <f t="shared" si="4"/>
        <v>1.2541058654444326</v>
      </c>
    </row>
    <row r="14" spans="1:23" x14ac:dyDescent="0.2">
      <c r="A14" s="3" t="str">
        <f t="shared" si="0"/>
        <v xml:space="preserve"> </v>
      </c>
      <c r="B14" s="108" t="s">
        <v>17</v>
      </c>
      <c r="C14" s="376">
        <v>1126</v>
      </c>
      <c r="D14" s="377">
        <v>1138</v>
      </c>
      <c r="E14" s="169">
        <f>SUM(C14:D14)</f>
        <v>2264</v>
      </c>
      <c r="F14" s="376">
        <v>1191</v>
      </c>
      <c r="G14" s="377">
        <v>1190</v>
      </c>
      <c r="H14" s="169">
        <f>SUM(F14:G14)</f>
        <v>2381</v>
      </c>
      <c r="I14" s="125">
        <f t="shared" si="1"/>
        <v>5.1678445229681902</v>
      </c>
      <c r="L14" s="13" t="s">
        <v>17</v>
      </c>
      <c r="M14" s="382">
        <v>162669</v>
      </c>
      <c r="N14" s="383">
        <v>167234</v>
      </c>
      <c r="O14" s="181">
        <f t="shared" si="2"/>
        <v>329903</v>
      </c>
      <c r="P14" s="366">
        <v>183</v>
      </c>
      <c r="Q14" s="181">
        <f>O14+P14</f>
        <v>330086</v>
      </c>
      <c r="R14" s="383">
        <v>165781</v>
      </c>
      <c r="S14" s="422">
        <v>166576</v>
      </c>
      <c r="T14" s="418">
        <f>+R14+S14</f>
        <v>332357</v>
      </c>
      <c r="U14" s="421">
        <v>152</v>
      </c>
      <c r="V14" s="181">
        <f>T14+U14</f>
        <v>332509</v>
      </c>
      <c r="W14" s="40">
        <f t="shared" si="4"/>
        <v>0.73405112607016765</v>
      </c>
    </row>
    <row r="15" spans="1:23" ht="13.5" thickBot="1" x14ac:dyDescent="0.25">
      <c r="A15" s="8" t="str">
        <f>IF(ISERROR(F15/G15)," ",IF(F15/G15&gt;0.5,IF(F15/G15&lt;1.5," ","NOT OK"),"NOT OK"))</f>
        <v xml:space="preserve"> </v>
      </c>
      <c r="B15" s="108" t="s">
        <v>18</v>
      </c>
      <c r="C15" s="376">
        <v>1156</v>
      </c>
      <c r="D15" s="377">
        <v>1157</v>
      </c>
      <c r="E15" s="169">
        <f>SUM(C15:D15)</f>
        <v>2313</v>
      </c>
      <c r="F15" s="376">
        <v>1233</v>
      </c>
      <c r="G15" s="377">
        <v>1238</v>
      </c>
      <c r="H15" s="169">
        <f>SUM(F15:G15)</f>
        <v>2471</v>
      </c>
      <c r="I15" s="125">
        <f>IF(E15=0,0,((H15/E15)-1)*100)</f>
        <v>6.8309554690877627</v>
      </c>
      <c r="J15" s="8"/>
      <c r="L15" s="13" t="s">
        <v>18</v>
      </c>
      <c r="M15" s="382">
        <v>183561</v>
      </c>
      <c r="N15" s="383">
        <v>175048</v>
      </c>
      <c r="O15" s="181">
        <f t="shared" si="2"/>
        <v>358609</v>
      </c>
      <c r="P15" s="143">
        <v>19</v>
      </c>
      <c r="Q15" s="181">
        <f>O15+P15</f>
        <v>358628</v>
      </c>
      <c r="R15" s="383">
        <v>183959</v>
      </c>
      <c r="S15" s="422">
        <v>177761</v>
      </c>
      <c r="T15" s="418">
        <f>+R15+S15</f>
        <v>361720</v>
      </c>
      <c r="U15" s="410">
        <v>0</v>
      </c>
      <c r="V15" s="181">
        <f>T15+U15</f>
        <v>361720</v>
      </c>
      <c r="W15" s="40">
        <f>IF(Q15=0,0,((V15/Q15)-1)*100)</f>
        <v>0.86217473259198041</v>
      </c>
    </row>
    <row r="16" spans="1:23" ht="15.75" customHeight="1" thickTop="1" thickBot="1" x14ac:dyDescent="0.25">
      <c r="A16" s="9" t="str">
        <f>IF(ISERROR(F16/G16)," ",IF(F16/G16&gt;0.5,IF(F16/G16&lt;1.5," ","NOT OK"),"NOT OK"))</f>
        <v xml:space="preserve"> </v>
      </c>
      <c r="B16" s="136" t="s">
        <v>19</v>
      </c>
      <c r="C16" s="378">
        <f t="shared" ref="C16:G16" si="11">+C13+C14+C15</f>
        <v>3442</v>
      </c>
      <c r="D16" s="380">
        <f t="shared" si="11"/>
        <v>3455</v>
      </c>
      <c r="E16" s="171">
        <f t="shared" si="11"/>
        <v>6897</v>
      </c>
      <c r="F16" s="378">
        <f t="shared" si="11"/>
        <v>3644</v>
      </c>
      <c r="G16" s="380">
        <f t="shared" si="11"/>
        <v>3649</v>
      </c>
      <c r="H16" s="171">
        <f t="shared" ref="H16" si="12">+H13+H14+H15</f>
        <v>7293</v>
      </c>
      <c r="I16" s="133">
        <f>IF(E16=0,0,((H16/E16)-1)*100)</f>
        <v>5.741626794258381</v>
      </c>
      <c r="J16" s="9"/>
      <c r="K16" s="364"/>
      <c r="L16" s="47" t="s">
        <v>19</v>
      </c>
      <c r="M16" s="48">
        <f>+M13+M14+M15</f>
        <v>528159</v>
      </c>
      <c r="N16" s="49">
        <f>+N13+N14+N15</f>
        <v>528412</v>
      </c>
      <c r="O16" s="183">
        <f t="shared" si="2"/>
        <v>1056571</v>
      </c>
      <c r="P16" s="49">
        <f>+P13+P14+P15</f>
        <v>214</v>
      </c>
      <c r="Q16" s="183">
        <f t="shared" ref="Q16:U16" si="13">+Q13+Q14+Q15</f>
        <v>1056785</v>
      </c>
      <c r="R16" s="49">
        <f t="shared" si="13"/>
        <v>538396</v>
      </c>
      <c r="S16" s="414">
        <f t="shared" si="13"/>
        <v>528368</v>
      </c>
      <c r="T16" s="420">
        <f t="shared" si="13"/>
        <v>1066764</v>
      </c>
      <c r="U16" s="203">
        <f t="shared" si="13"/>
        <v>152</v>
      </c>
      <c r="V16" s="183">
        <f t="shared" ref="V16" si="14">+V13+V14+V15</f>
        <v>1066916</v>
      </c>
      <c r="W16" s="50">
        <f>IF(Q16=0,0,((V16/Q16)-1)*100)</f>
        <v>0.95866235800092792</v>
      </c>
    </row>
    <row r="17" spans="1:23" ht="13.5" thickTop="1" x14ac:dyDescent="0.2">
      <c r="A17" s="3" t="str">
        <f>IF(ISERROR(F17/G17)," ",IF(F17/G17&gt;0.5,IF(F17/G17&lt;1.5," ","NOT OK"),"NOT OK"))</f>
        <v xml:space="preserve"> </v>
      </c>
      <c r="B17" s="108" t="s">
        <v>20</v>
      </c>
      <c r="C17" s="376">
        <v>1171</v>
      </c>
      <c r="D17" s="377">
        <v>1195</v>
      </c>
      <c r="E17" s="172">
        <f>SUM(C17:D17)</f>
        <v>2366</v>
      </c>
      <c r="F17" s="376">
        <v>1366</v>
      </c>
      <c r="G17" s="377">
        <v>1367</v>
      </c>
      <c r="H17" s="172">
        <f>SUM(F17:G17)</f>
        <v>2733</v>
      </c>
      <c r="I17" s="125">
        <f>IF(E17=0,0,((H17/E17)-1)*100)</f>
        <v>15.511411665257825</v>
      </c>
      <c r="J17" s="7"/>
      <c r="L17" s="13" t="s">
        <v>21</v>
      </c>
      <c r="M17" s="382">
        <v>177296</v>
      </c>
      <c r="N17" s="383">
        <v>180728</v>
      </c>
      <c r="O17" s="181">
        <f t="shared" si="2"/>
        <v>358024</v>
      </c>
      <c r="P17" s="143">
        <v>377</v>
      </c>
      <c r="Q17" s="181">
        <f>O17+P17</f>
        <v>358401</v>
      </c>
      <c r="R17" s="383">
        <v>209483</v>
      </c>
      <c r="S17" s="422">
        <v>202778</v>
      </c>
      <c r="T17" s="418">
        <f>+R17+S17</f>
        <v>412261</v>
      </c>
      <c r="U17" s="410">
        <v>0</v>
      </c>
      <c r="V17" s="181">
        <f>T17+U17</f>
        <v>412261</v>
      </c>
      <c r="W17" s="40">
        <f>IF(Q17=0,0,((V17/Q17)-1)*100)</f>
        <v>15.027859855301751</v>
      </c>
    </row>
    <row r="18" spans="1:23" x14ac:dyDescent="0.2">
      <c r="A18" s="3" t="str">
        <f t="shared" ref="A18" si="15">IF(ISERROR(F18/G18)," ",IF(F18/G18&gt;0.5,IF(F18/G18&lt;1.5," ","NOT OK"),"NOT OK"))</f>
        <v xml:space="preserve"> </v>
      </c>
      <c r="B18" s="108" t="s">
        <v>22</v>
      </c>
      <c r="C18" s="376">
        <v>1168</v>
      </c>
      <c r="D18" s="377">
        <v>1171</v>
      </c>
      <c r="E18" s="163">
        <f t="shared" ref="E18" si="16">SUM(C18:D18)</f>
        <v>2339</v>
      </c>
      <c r="F18" s="376">
        <v>1381</v>
      </c>
      <c r="G18" s="377">
        <v>1379</v>
      </c>
      <c r="H18" s="163">
        <f t="shared" ref="H18" si="17">SUM(F18:G18)</f>
        <v>2760</v>
      </c>
      <c r="I18" s="125">
        <f t="shared" ref="I18" si="18">IF(E18=0,0,((H18/E18)-1)*100)</f>
        <v>17.99914493373236</v>
      </c>
      <c r="J18" s="7"/>
      <c r="L18" s="13" t="s">
        <v>22</v>
      </c>
      <c r="M18" s="382">
        <v>182838</v>
      </c>
      <c r="N18" s="383">
        <v>185202</v>
      </c>
      <c r="O18" s="181">
        <f t="shared" si="2"/>
        <v>368040</v>
      </c>
      <c r="P18" s="143">
        <v>28</v>
      </c>
      <c r="Q18" s="181">
        <f>O18+P18</f>
        <v>368068</v>
      </c>
      <c r="R18" s="383">
        <v>209139</v>
      </c>
      <c r="S18" s="422">
        <v>208517</v>
      </c>
      <c r="T18" s="418">
        <f>+R18+S18</f>
        <v>417656</v>
      </c>
      <c r="U18" s="410">
        <v>0</v>
      </c>
      <c r="V18" s="181">
        <f>T18+U18</f>
        <v>417656</v>
      </c>
      <c r="W18" s="40">
        <f t="shared" ref="W18" si="19">IF(Q18=0,0,((V18/Q18)-1)*100)</f>
        <v>13.472510514361469</v>
      </c>
    </row>
    <row r="19" spans="1:23" ht="13.5" thickBot="1" x14ac:dyDescent="0.25">
      <c r="A19" s="3" t="str">
        <f>IF(ISERROR(F19/G19)," ",IF(F19/G19&gt;0.5,IF(F19/G19&lt;1.5," ","NOT OK"),"NOT OK"))</f>
        <v xml:space="preserve"> </v>
      </c>
      <c r="B19" s="108" t="s">
        <v>23</v>
      </c>
      <c r="C19" s="376">
        <v>1075</v>
      </c>
      <c r="D19" s="381">
        <v>1074</v>
      </c>
      <c r="E19" s="167">
        <f>SUM(C19:D19)</f>
        <v>2149</v>
      </c>
      <c r="F19" s="376">
        <v>1288</v>
      </c>
      <c r="G19" s="381">
        <v>1288</v>
      </c>
      <c r="H19" s="167">
        <f>SUM(F19:G19)</f>
        <v>2576</v>
      </c>
      <c r="I19" s="140">
        <f>IF(E19=0,0,((H19/E19)-1)*100)</f>
        <v>19.86970684039089</v>
      </c>
      <c r="J19" s="7"/>
      <c r="L19" s="13" t="s">
        <v>23</v>
      </c>
      <c r="M19" s="382">
        <v>146010</v>
      </c>
      <c r="N19" s="383">
        <v>141326</v>
      </c>
      <c r="O19" s="181">
        <f t="shared" si="2"/>
        <v>287336</v>
      </c>
      <c r="P19" s="143">
        <v>27</v>
      </c>
      <c r="Q19" s="181">
        <f>O19+P19</f>
        <v>287363</v>
      </c>
      <c r="R19" s="383">
        <v>179796</v>
      </c>
      <c r="S19" s="422">
        <v>174381</v>
      </c>
      <c r="T19" s="418">
        <f t="shared" si="3"/>
        <v>354177</v>
      </c>
      <c r="U19" s="410">
        <v>0</v>
      </c>
      <c r="V19" s="181">
        <f>T19+U19</f>
        <v>354177</v>
      </c>
      <c r="W19" s="40">
        <f>IF(Q19=0,0,((V19/Q19)-1)*100)</f>
        <v>23.250731652996382</v>
      </c>
    </row>
    <row r="20" spans="1:23" ht="14.25" customHeight="1" thickTop="1" thickBot="1" x14ac:dyDescent="0.25">
      <c r="A20" s="3" t="str">
        <f t="shared" ref="A20:A63" si="20">IF(ISERROR(F20/G20)," ",IF(F20/G20&gt;0.5,IF(F20/G20&lt;1.5," ","NOT OK"),"NOT OK"))</f>
        <v xml:space="preserve"> </v>
      </c>
      <c r="B20" s="129" t="s">
        <v>24</v>
      </c>
      <c r="C20" s="130">
        <f t="shared" ref="C20:E20" si="21">+C17+C18+C19</f>
        <v>3414</v>
      </c>
      <c r="D20" s="132">
        <f t="shared" si="21"/>
        <v>3440</v>
      </c>
      <c r="E20" s="153">
        <f t="shared" si="21"/>
        <v>6854</v>
      </c>
      <c r="F20" s="130">
        <f t="shared" ref="F20:H20" si="22">+F17+F18+F19</f>
        <v>4035</v>
      </c>
      <c r="G20" s="132">
        <f t="shared" si="22"/>
        <v>4034</v>
      </c>
      <c r="H20" s="173">
        <f t="shared" si="22"/>
        <v>8069</v>
      </c>
      <c r="I20" s="133">
        <f t="shared" ref="I20" si="23">IF(E20=0,0,((H20/E20)-1)*100)</f>
        <v>17.72687481762474</v>
      </c>
      <c r="J20" s="3"/>
      <c r="L20" s="41" t="s">
        <v>24</v>
      </c>
      <c r="M20" s="45">
        <f t="shared" ref="M20:Q20" si="24">+M17+M18+M19</f>
        <v>506144</v>
      </c>
      <c r="N20" s="43">
        <f t="shared" si="24"/>
        <v>507256</v>
      </c>
      <c r="O20" s="182">
        <f t="shared" si="24"/>
        <v>1013400</v>
      </c>
      <c r="P20" s="43">
        <f t="shared" si="24"/>
        <v>432</v>
      </c>
      <c r="Q20" s="182">
        <f t="shared" si="24"/>
        <v>1013832</v>
      </c>
      <c r="R20" s="45">
        <f t="shared" ref="R20:V20" si="25">+R17+R18+R19</f>
        <v>598418</v>
      </c>
      <c r="S20" s="43">
        <f t="shared" si="25"/>
        <v>585676</v>
      </c>
      <c r="T20" s="182">
        <f t="shared" si="25"/>
        <v>1184094</v>
      </c>
      <c r="U20" s="43">
        <f t="shared" si="25"/>
        <v>0</v>
      </c>
      <c r="V20" s="182">
        <f t="shared" si="25"/>
        <v>1184094</v>
      </c>
      <c r="W20" s="46">
        <f t="shared" ref="W20" si="26">IF(Q20=0,0,((V20/Q20)-1)*100)</f>
        <v>16.793906682764014</v>
      </c>
    </row>
    <row r="21" spans="1:23" ht="14.25" customHeight="1" thickTop="1" x14ac:dyDescent="0.2">
      <c r="A21" s="3" t="str">
        <f t="shared" ref="A21:A25" si="27">IF(ISERROR(F21/G21)," ",IF(F21/G21&gt;0.5,IF(F21/G21&lt;1.5," ","NOT OK"),"NOT OK"))</f>
        <v xml:space="preserve"> </v>
      </c>
      <c r="B21" s="108" t="s">
        <v>10</v>
      </c>
      <c r="C21" s="122">
        <v>1106</v>
      </c>
      <c r="D21" s="124">
        <v>1121</v>
      </c>
      <c r="E21" s="169">
        <f>SUM(C21:D21)</f>
        <v>2227</v>
      </c>
      <c r="F21" s="122">
        <v>1290</v>
      </c>
      <c r="G21" s="124">
        <v>1290</v>
      </c>
      <c r="H21" s="169">
        <f>SUM(F21:G21)</f>
        <v>2580</v>
      </c>
      <c r="I21" s="125">
        <f t="shared" ref="I21:I25" si="28">IF(E21=0,0,((H21/E21)-1)*100)</f>
        <v>15.850920520880107</v>
      </c>
      <c r="J21" s="3"/>
      <c r="L21" s="13" t="s">
        <v>10</v>
      </c>
      <c r="M21" s="39">
        <v>146104</v>
      </c>
      <c r="N21" s="37">
        <v>151885</v>
      </c>
      <c r="O21" s="181">
        <f>SUM(M21:N21)</f>
        <v>297989</v>
      </c>
      <c r="P21" s="143">
        <v>682</v>
      </c>
      <c r="Q21" s="181">
        <f t="shared" ref="Q21" si="29">O21+P21</f>
        <v>298671</v>
      </c>
      <c r="R21" s="39">
        <v>179723</v>
      </c>
      <c r="S21" s="37">
        <v>181050</v>
      </c>
      <c r="T21" s="181">
        <f>SUM(R21:S21)</f>
        <v>360773</v>
      </c>
      <c r="U21" s="143">
        <v>0</v>
      </c>
      <c r="V21" s="181">
        <f t="shared" ref="V21" si="30">T21+U21</f>
        <v>360773</v>
      </c>
      <c r="W21" s="40">
        <f t="shared" ref="W21:W25" si="31">IF(Q21=0,0,((V21/Q21)-1)*100)</f>
        <v>20.792778676202239</v>
      </c>
    </row>
    <row r="22" spans="1:23" ht="14.25" customHeight="1" x14ac:dyDescent="0.2">
      <c r="A22" s="3" t="str">
        <f>IF(ISERROR(F22/G22)," ",IF(F22/G22&gt;0.5,IF(F22/G22&lt;1.5," ","NOT OK"),"NOT OK"))</f>
        <v xml:space="preserve"> </v>
      </c>
      <c r="B22" s="108" t="s">
        <v>11</v>
      </c>
      <c r="C22" s="122">
        <v>1100</v>
      </c>
      <c r="D22" s="124">
        <v>1103</v>
      </c>
      <c r="E22" s="169">
        <f>SUM(C22:D22)</f>
        <v>2203</v>
      </c>
      <c r="F22" s="122">
        <v>1217</v>
      </c>
      <c r="G22" s="124">
        <v>1218</v>
      </c>
      <c r="H22" s="169">
        <f>SUM(F22:G22)</f>
        <v>2435</v>
      </c>
      <c r="I22" s="125">
        <f>IF(E22=0,0,((H22/E22)-1)*100)</f>
        <v>10.531093962778026</v>
      </c>
      <c r="J22" s="3"/>
      <c r="K22" s="6"/>
      <c r="L22" s="13" t="s">
        <v>11</v>
      </c>
      <c r="M22" s="39">
        <v>161957</v>
      </c>
      <c r="N22" s="37">
        <v>147877</v>
      </c>
      <c r="O22" s="181">
        <f>SUM(M22:N22)</f>
        <v>309834</v>
      </c>
      <c r="P22" s="143">
        <v>16</v>
      </c>
      <c r="Q22" s="181">
        <f>O22+P22</f>
        <v>309850</v>
      </c>
      <c r="R22" s="39">
        <v>170660</v>
      </c>
      <c r="S22" s="37">
        <v>162945</v>
      </c>
      <c r="T22" s="181">
        <f>SUM(R22:S22)</f>
        <v>333605</v>
      </c>
      <c r="U22" s="143">
        <v>0</v>
      </c>
      <c r="V22" s="181">
        <f>T22+U22</f>
        <v>333605</v>
      </c>
      <c r="W22" s="40">
        <f>IF(Q22=0,0,((V22/Q22)-1)*100)</f>
        <v>7.666612877198653</v>
      </c>
    </row>
    <row r="23" spans="1:23" ht="14.25" customHeight="1" thickBot="1" x14ac:dyDescent="0.25">
      <c r="A23" s="3" t="str">
        <f>IF(ISERROR(F23/G23)," ",IF(F23/G23&gt;0.5,IF(F23/G23&lt;1.5," ","NOT OK"),"NOT OK"))</f>
        <v xml:space="preserve"> </v>
      </c>
      <c r="B23" s="113" t="s">
        <v>12</v>
      </c>
      <c r="C23" s="126">
        <v>1258</v>
      </c>
      <c r="D23" s="128">
        <v>1278</v>
      </c>
      <c r="E23" s="169">
        <f>SUM(C23:D23)</f>
        <v>2536</v>
      </c>
      <c r="F23" s="126">
        <v>1223</v>
      </c>
      <c r="G23" s="128">
        <v>1222</v>
      </c>
      <c r="H23" s="169">
        <f>SUM(F23:G23)</f>
        <v>2445</v>
      </c>
      <c r="I23" s="125">
        <f>IF(E23=0,0,((H23/E23)-1)*100)</f>
        <v>-3.5883280757097791</v>
      </c>
      <c r="J23" s="3"/>
      <c r="K23" s="6"/>
      <c r="L23" s="22" t="s">
        <v>12</v>
      </c>
      <c r="M23" s="39">
        <v>208519</v>
      </c>
      <c r="N23" s="37">
        <v>189239</v>
      </c>
      <c r="O23" s="181">
        <f t="shared" ref="O23" si="32">SUM(M23:N23)</f>
        <v>397758</v>
      </c>
      <c r="P23" s="143">
        <v>304</v>
      </c>
      <c r="Q23" s="292">
        <f>O23+P23</f>
        <v>398062</v>
      </c>
      <c r="R23" s="39">
        <v>192903</v>
      </c>
      <c r="S23" s="37">
        <v>178371</v>
      </c>
      <c r="T23" s="181">
        <f t="shared" ref="T23" si="33">SUM(R23:S23)</f>
        <v>371274</v>
      </c>
      <c r="U23" s="143">
        <v>0</v>
      </c>
      <c r="V23" s="292">
        <f>T23+U23</f>
        <v>371274</v>
      </c>
      <c r="W23" s="40">
        <f>IF(Q23=0,0,((V23/Q23)-1)*100)</f>
        <v>-6.7296049359145016</v>
      </c>
    </row>
    <row r="24" spans="1:23" ht="14.25" customHeight="1" thickTop="1" thickBot="1" x14ac:dyDescent="0.25">
      <c r="A24" s="3" t="str">
        <f t="shared" ref="A24" si="34">IF(ISERROR(F24/G24)," ",IF(F24/G24&gt;0.5,IF(F24/G24&lt;1.5," ","NOT OK"),"NOT OK"))</f>
        <v xml:space="preserve"> </v>
      </c>
      <c r="B24" s="129" t="s">
        <v>38</v>
      </c>
      <c r="C24" s="130">
        <f t="shared" ref="C24:H24" si="35">+C21+C22+C23</f>
        <v>3464</v>
      </c>
      <c r="D24" s="132">
        <f t="shared" si="35"/>
        <v>3502</v>
      </c>
      <c r="E24" s="173">
        <f t="shared" si="35"/>
        <v>6966</v>
      </c>
      <c r="F24" s="130">
        <f t="shared" si="35"/>
        <v>3730</v>
      </c>
      <c r="G24" s="132">
        <f t="shared" si="35"/>
        <v>3730</v>
      </c>
      <c r="H24" s="173">
        <f t="shared" si="35"/>
        <v>7460</v>
      </c>
      <c r="I24" s="133">
        <f t="shared" ref="I24" si="36">IF(E24=0,0,((H24/E24)-1)*100)</f>
        <v>7.0915877117427417</v>
      </c>
      <c r="J24" s="3"/>
      <c r="L24" s="41" t="s">
        <v>38</v>
      </c>
      <c r="M24" s="45">
        <f t="shared" ref="M24:V24" si="37">+M21+M22+M23</f>
        <v>516580</v>
      </c>
      <c r="N24" s="43">
        <f t="shared" si="37"/>
        <v>489001</v>
      </c>
      <c r="O24" s="182">
        <f t="shared" si="37"/>
        <v>1005581</v>
      </c>
      <c r="P24" s="43">
        <f t="shared" si="37"/>
        <v>1002</v>
      </c>
      <c r="Q24" s="182">
        <f t="shared" si="37"/>
        <v>1006583</v>
      </c>
      <c r="R24" s="45">
        <f t="shared" si="37"/>
        <v>543286</v>
      </c>
      <c r="S24" s="43">
        <f t="shared" si="37"/>
        <v>522366</v>
      </c>
      <c r="T24" s="182">
        <f t="shared" si="37"/>
        <v>1065652</v>
      </c>
      <c r="U24" s="43">
        <f t="shared" si="37"/>
        <v>0</v>
      </c>
      <c r="V24" s="182">
        <f t="shared" si="37"/>
        <v>1065652</v>
      </c>
      <c r="W24" s="46">
        <f t="shared" ref="W24" si="38">IF(Q24=0,0,((V24/Q24)-1)*100)</f>
        <v>5.8682691839619716</v>
      </c>
    </row>
    <row r="25" spans="1:23" ht="14.25" customHeight="1" thickTop="1" thickBot="1" x14ac:dyDescent="0.25">
      <c r="A25" s="6" t="str">
        <f t="shared" si="27"/>
        <v xml:space="preserve"> </v>
      </c>
      <c r="B25" s="129" t="s">
        <v>63</v>
      </c>
      <c r="C25" s="130">
        <f t="shared" ref="C25:H25" si="39">+C12+C16+C20+C24</f>
        <v>13593</v>
      </c>
      <c r="D25" s="132">
        <f t="shared" si="39"/>
        <v>13681</v>
      </c>
      <c r="E25" s="170">
        <f t="shared" si="39"/>
        <v>27274</v>
      </c>
      <c r="F25" s="130">
        <f t="shared" si="39"/>
        <v>15456</v>
      </c>
      <c r="G25" s="132">
        <f t="shared" si="39"/>
        <v>15494</v>
      </c>
      <c r="H25" s="170">
        <f t="shared" si="39"/>
        <v>30950</v>
      </c>
      <c r="I25" s="134">
        <f t="shared" si="28"/>
        <v>13.478037691574386</v>
      </c>
      <c r="J25" s="7"/>
      <c r="L25" s="41" t="s">
        <v>63</v>
      </c>
      <c r="M25" s="45">
        <f t="shared" ref="M25:V25" si="40">+M12+M16+M20+M24</f>
        <v>2116064</v>
      </c>
      <c r="N25" s="43">
        <f t="shared" si="40"/>
        <v>2089770</v>
      </c>
      <c r="O25" s="182">
        <f t="shared" si="40"/>
        <v>4205834</v>
      </c>
      <c r="P25" s="44">
        <f t="shared" si="40"/>
        <v>2601</v>
      </c>
      <c r="Q25" s="185">
        <f t="shared" si="40"/>
        <v>4208435</v>
      </c>
      <c r="R25" s="45">
        <f t="shared" si="40"/>
        <v>2316892</v>
      </c>
      <c r="S25" s="43">
        <f t="shared" si="40"/>
        <v>2287017</v>
      </c>
      <c r="T25" s="182">
        <f t="shared" si="40"/>
        <v>4603909</v>
      </c>
      <c r="U25" s="44">
        <f t="shared" si="40"/>
        <v>523</v>
      </c>
      <c r="V25" s="185">
        <f t="shared" si="40"/>
        <v>4604432</v>
      </c>
      <c r="W25" s="46">
        <f t="shared" si="31"/>
        <v>9.4096023818830421</v>
      </c>
    </row>
    <row r="26" spans="1:23" ht="14.25" thickTop="1" thickBot="1" x14ac:dyDescent="0.25">
      <c r="B26" s="141" t="s">
        <v>60</v>
      </c>
      <c r="C26" s="104"/>
      <c r="D26" s="104"/>
      <c r="E26" s="104"/>
      <c r="F26" s="104"/>
      <c r="G26" s="104"/>
      <c r="H26" s="104"/>
      <c r="I26" s="105"/>
      <c r="J26" s="3"/>
      <c r="L26" s="53" t="s">
        <v>60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/>
    </row>
    <row r="27" spans="1:23" ht="13.5" thickTop="1" x14ac:dyDescent="0.2">
      <c r="B27" s="638" t="s">
        <v>25</v>
      </c>
      <c r="C27" s="639"/>
      <c r="D27" s="639"/>
      <c r="E27" s="639"/>
      <c r="F27" s="639"/>
      <c r="G27" s="639"/>
      <c r="H27" s="639"/>
      <c r="I27" s="640"/>
      <c r="J27" s="3"/>
      <c r="L27" s="641" t="s">
        <v>26</v>
      </c>
      <c r="M27" s="642"/>
      <c r="N27" s="642"/>
      <c r="O27" s="642"/>
      <c r="P27" s="642"/>
      <c r="Q27" s="642"/>
      <c r="R27" s="642"/>
      <c r="S27" s="642"/>
      <c r="T27" s="642"/>
      <c r="U27" s="642"/>
      <c r="V27" s="642"/>
      <c r="W27" s="643"/>
    </row>
    <row r="28" spans="1:23" ht="13.5" thickBot="1" x14ac:dyDescent="0.25">
      <c r="B28" s="644" t="s">
        <v>47</v>
      </c>
      <c r="C28" s="645"/>
      <c r="D28" s="645"/>
      <c r="E28" s="645"/>
      <c r="F28" s="645"/>
      <c r="G28" s="645"/>
      <c r="H28" s="645"/>
      <c r="I28" s="646"/>
      <c r="J28" s="3"/>
      <c r="L28" s="647" t="s">
        <v>49</v>
      </c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9"/>
    </row>
    <row r="29" spans="1:23" ht="14.25" thickTop="1" thickBot="1" x14ac:dyDescent="0.25">
      <c r="B29" s="103"/>
      <c r="C29" s="104"/>
      <c r="D29" s="104"/>
      <c r="E29" s="104"/>
      <c r="F29" s="104"/>
      <c r="G29" s="104"/>
      <c r="H29" s="104"/>
      <c r="I29" s="105"/>
      <c r="J29" s="3"/>
      <c r="L29" s="15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</row>
    <row r="30" spans="1:23" ht="13.5" customHeight="1" thickTop="1" thickBot="1" x14ac:dyDescent="0.25">
      <c r="B30" s="106"/>
      <c r="C30" s="650" t="s">
        <v>64</v>
      </c>
      <c r="D30" s="651"/>
      <c r="E30" s="652"/>
      <c r="F30" s="650" t="s">
        <v>65</v>
      </c>
      <c r="G30" s="651"/>
      <c r="H30" s="652"/>
      <c r="I30" s="107" t="s">
        <v>2</v>
      </c>
      <c r="J30" s="3"/>
      <c r="L30" s="11"/>
      <c r="M30" s="653" t="s">
        <v>64</v>
      </c>
      <c r="N30" s="654"/>
      <c r="O30" s="654"/>
      <c r="P30" s="654"/>
      <c r="Q30" s="655"/>
      <c r="R30" s="653" t="s">
        <v>65</v>
      </c>
      <c r="S30" s="654"/>
      <c r="T30" s="654"/>
      <c r="U30" s="654"/>
      <c r="V30" s="655"/>
      <c r="W30" s="12" t="s">
        <v>2</v>
      </c>
    </row>
    <row r="31" spans="1:23" ht="13.5" thickTop="1" x14ac:dyDescent="0.2">
      <c r="B31" s="108" t="s">
        <v>3</v>
      </c>
      <c r="C31" s="109"/>
      <c r="D31" s="110"/>
      <c r="E31" s="111"/>
      <c r="F31" s="109"/>
      <c r="G31" s="110"/>
      <c r="H31" s="111"/>
      <c r="I31" s="112" t="s">
        <v>4</v>
      </c>
      <c r="J31" s="3"/>
      <c r="L31" s="13" t="s">
        <v>3</v>
      </c>
      <c r="M31" s="19"/>
      <c r="N31" s="15"/>
      <c r="O31" s="16"/>
      <c r="P31" s="17"/>
      <c r="Q31" s="20"/>
      <c r="R31" s="19"/>
      <c r="S31" s="15"/>
      <c r="T31" s="16"/>
      <c r="U31" s="17"/>
      <c r="V31" s="20"/>
      <c r="W31" s="21" t="s">
        <v>4</v>
      </c>
    </row>
    <row r="32" spans="1:23" ht="13.5" thickBot="1" x14ac:dyDescent="0.25">
      <c r="B32" s="113"/>
      <c r="C32" s="114" t="s">
        <v>5</v>
      </c>
      <c r="D32" s="115" t="s">
        <v>6</v>
      </c>
      <c r="E32" s="404" t="s">
        <v>7</v>
      </c>
      <c r="F32" s="114" t="s">
        <v>5</v>
      </c>
      <c r="G32" s="115" t="s">
        <v>6</v>
      </c>
      <c r="H32" s="116" t="s">
        <v>7</v>
      </c>
      <c r="I32" s="117"/>
      <c r="J32" s="3"/>
      <c r="L32" s="22"/>
      <c r="M32" s="27" t="s">
        <v>8</v>
      </c>
      <c r="N32" s="24" t="s">
        <v>9</v>
      </c>
      <c r="O32" s="25" t="s">
        <v>31</v>
      </c>
      <c r="P32" s="26" t="s">
        <v>32</v>
      </c>
      <c r="Q32" s="25" t="s">
        <v>7</v>
      </c>
      <c r="R32" s="27" t="s">
        <v>8</v>
      </c>
      <c r="S32" s="24" t="s">
        <v>9</v>
      </c>
      <c r="T32" s="25" t="s">
        <v>31</v>
      </c>
      <c r="U32" s="26" t="s">
        <v>32</v>
      </c>
      <c r="V32" s="25" t="s">
        <v>7</v>
      </c>
      <c r="W32" s="28"/>
    </row>
    <row r="33" spans="1:23" ht="5.25" customHeight="1" thickTop="1" x14ac:dyDescent="0.2">
      <c r="B33" s="108"/>
      <c r="C33" s="118"/>
      <c r="D33" s="119"/>
      <c r="E33" s="120"/>
      <c r="F33" s="118"/>
      <c r="G33" s="119"/>
      <c r="H33" s="120"/>
      <c r="I33" s="121"/>
      <c r="J33" s="3"/>
      <c r="L33" s="13"/>
      <c r="M33" s="33"/>
      <c r="N33" s="30"/>
      <c r="O33" s="31"/>
      <c r="P33" s="32"/>
      <c r="Q33" s="34"/>
      <c r="R33" s="33"/>
      <c r="S33" s="30"/>
      <c r="T33" s="31"/>
      <c r="U33" s="32"/>
      <c r="V33" s="34"/>
      <c r="W33" s="35"/>
    </row>
    <row r="34" spans="1:23" x14ac:dyDescent="0.2">
      <c r="A34" s="3" t="str">
        <f t="shared" ref="A34:A39" si="41">IF(ISERROR(F34/G34)," ",IF(F34/G34&gt;0.5,IF(F34/G34&lt;1.5," ","NOT OK"),"NOT OK"))</f>
        <v xml:space="preserve"> </v>
      </c>
      <c r="B34" s="108" t="s">
        <v>13</v>
      </c>
      <c r="C34" s="376">
        <v>1298</v>
      </c>
      <c r="D34" s="377">
        <v>1285</v>
      </c>
      <c r="E34" s="169">
        <f t="shared" ref="E34" si="42">SUM(C34:D34)</f>
        <v>2583</v>
      </c>
      <c r="F34" s="376">
        <v>1311</v>
      </c>
      <c r="G34" s="377">
        <v>1303</v>
      </c>
      <c r="H34" s="169">
        <f t="shared" ref="H34" si="43">SUM(F34:G34)</f>
        <v>2614</v>
      </c>
      <c r="I34" s="125">
        <f t="shared" ref="I34:I39" si="44">IF(E34=0,0,((H34/E34)-1)*100)</f>
        <v>1.200154858691449</v>
      </c>
      <c r="L34" s="13" t="s">
        <v>13</v>
      </c>
      <c r="M34" s="382">
        <v>215557</v>
      </c>
      <c r="N34" s="383">
        <v>213268</v>
      </c>
      <c r="O34" s="181">
        <f t="shared" ref="O34:O44" si="45">+M34+N34</f>
        <v>428825</v>
      </c>
      <c r="P34" s="367">
        <v>190</v>
      </c>
      <c r="Q34" s="184">
        <f>O34+P34</f>
        <v>429015</v>
      </c>
      <c r="R34" s="382">
        <v>202373</v>
      </c>
      <c r="S34" s="383">
        <v>204935</v>
      </c>
      <c r="T34" s="181">
        <f t="shared" ref="T34:T44" si="46">+R34+S34</f>
        <v>407308</v>
      </c>
      <c r="U34" s="367">
        <v>45</v>
      </c>
      <c r="V34" s="184">
        <f>T34+U34</f>
        <v>407353</v>
      </c>
      <c r="W34" s="40">
        <f t="shared" ref="W34:W39" si="47">IF(Q34=0,0,((V34/Q34)-1)*100)</f>
        <v>-5.0492407025395369</v>
      </c>
    </row>
    <row r="35" spans="1:23" x14ac:dyDescent="0.2">
      <c r="A35" s="3" t="str">
        <f t="shared" si="41"/>
        <v xml:space="preserve"> </v>
      </c>
      <c r="B35" s="108" t="s">
        <v>14</v>
      </c>
      <c r="C35" s="376">
        <v>1188</v>
      </c>
      <c r="D35" s="377">
        <v>1187</v>
      </c>
      <c r="E35" s="169">
        <f>SUM(C35:D35)</f>
        <v>2375</v>
      </c>
      <c r="F35" s="376">
        <v>1208</v>
      </c>
      <c r="G35" s="377">
        <v>1191</v>
      </c>
      <c r="H35" s="169">
        <f>SUM(F35:G35)</f>
        <v>2399</v>
      </c>
      <c r="I35" s="125">
        <f t="shared" si="44"/>
        <v>1.0105263157894839</v>
      </c>
      <c r="J35" s="3"/>
      <c r="L35" s="13" t="s">
        <v>14</v>
      </c>
      <c r="M35" s="382">
        <v>204529</v>
      </c>
      <c r="N35" s="383">
        <v>199842</v>
      </c>
      <c r="O35" s="181">
        <f t="shared" si="45"/>
        <v>404371</v>
      </c>
      <c r="P35" s="367">
        <v>0</v>
      </c>
      <c r="Q35" s="184">
        <f>O35+P35</f>
        <v>404371</v>
      </c>
      <c r="R35" s="382">
        <v>201395</v>
      </c>
      <c r="S35" s="383">
        <v>194336</v>
      </c>
      <c r="T35" s="181">
        <f>+R35+S35</f>
        <v>395731</v>
      </c>
      <c r="U35" s="367">
        <v>0</v>
      </c>
      <c r="V35" s="184">
        <f>T35+U35</f>
        <v>395731</v>
      </c>
      <c r="W35" s="40">
        <f t="shared" si="47"/>
        <v>-2.1366517381315675</v>
      </c>
    </row>
    <row r="36" spans="1:23" ht="13.5" thickBot="1" x14ac:dyDescent="0.25">
      <c r="A36" s="3" t="str">
        <f t="shared" si="41"/>
        <v xml:space="preserve"> </v>
      </c>
      <c r="B36" s="108" t="s">
        <v>15</v>
      </c>
      <c r="C36" s="376">
        <v>1328</v>
      </c>
      <c r="D36" s="377">
        <v>1330</v>
      </c>
      <c r="E36" s="169">
        <f>SUM(C36:D36)</f>
        <v>2658</v>
      </c>
      <c r="F36" s="376">
        <v>1363</v>
      </c>
      <c r="G36" s="377">
        <v>1355</v>
      </c>
      <c r="H36" s="169">
        <f>SUM(F36:G36)</f>
        <v>2718</v>
      </c>
      <c r="I36" s="125">
        <f t="shared" si="44"/>
        <v>2.257336343115135</v>
      </c>
      <c r="J36" s="3"/>
      <c r="L36" s="13" t="s">
        <v>15</v>
      </c>
      <c r="M36" s="382">
        <v>216742</v>
      </c>
      <c r="N36" s="383">
        <v>212674</v>
      </c>
      <c r="O36" s="181">
        <f t="shared" si="45"/>
        <v>429416</v>
      </c>
      <c r="P36" s="367">
        <v>109</v>
      </c>
      <c r="Q36" s="184">
        <f>O36+P36</f>
        <v>429525</v>
      </c>
      <c r="R36" s="382">
        <v>206053</v>
      </c>
      <c r="S36" s="383">
        <v>206231</v>
      </c>
      <c r="T36" s="181">
        <f>+R36+S36</f>
        <v>412284</v>
      </c>
      <c r="U36" s="367">
        <v>0</v>
      </c>
      <c r="V36" s="184">
        <f>T36+U36</f>
        <v>412284</v>
      </c>
      <c r="W36" s="40">
        <f t="shared" si="47"/>
        <v>-4.0139689191548751</v>
      </c>
    </row>
    <row r="37" spans="1:23" ht="14.25" thickTop="1" thickBot="1" x14ac:dyDescent="0.25">
      <c r="A37" s="3" t="str">
        <f t="shared" si="41"/>
        <v xml:space="preserve"> </v>
      </c>
      <c r="B37" s="129" t="s">
        <v>61</v>
      </c>
      <c r="C37" s="378">
        <f t="shared" ref="C37:G37" si="48">+C34+C35+C36</f>
        <v>3814</v>
      </c>
      <c r="D37" s="379">
        <f t="shared" si="48"/>
        <v>3802</v>
      </c>
      <c r="E37" s="173">
        <f t="shared" si="48"/>
        <v>7616</v>
      </c>
      <c r="F37" s="378">
        <f t="shared" si="48"/>
        <v>3882</v>
      </c>
      <c r="G37" s="379">
        <f t="shared" si="48"/>
        <v>3849</v>
      </c>
      <c r="H37" s="173">
        <f t="shared" ref="H37" si="49">+H34+H35+H36</f>
        <v>7731</v>
      </c>
      <c r="I37" s="133">
        <f t="shared" si="44"/>
        <v>1.5099789915966388</v>
      </c>
      <c r="J37" s="3"/>
      <c r="L37" s="41" t="s">
        <v>61</v>
      </c>
      <c r="M37" s="45">
        <f>+M34+M35+M36</f>
        <v>636828</v>
      </c>
      <c r="N37" s="43">
        <f>+N34+N35+N36</f>
        <v>625784</v>
      </c>
      <c r="O37" s="182">
        <f t="shared" si="45"/>
        <v>1262612</v>
      </c>
      <c r="P37" s="43">
        <f>+P34+P35+P36</f>
        <v>299</v>
      </c>
      <c r="Q37" s="182">
        <f t="shared" ref="Q37:U37" si="50">+Q34+Q35+Q36</f>
        <v>1262911</v>
      </c>
      <c r="R37" s="43">
        <f t="shared" si="50"/>
        <v>609821</v>
      </c>
      <c r="S37" s="411">
        <f t="shared" si="50"/>
        <v>605502</v>
      </c>
      <c r="T37" s="419">
        <f t="shared" si="50"/>
        <v>1215323</v>
      </c>
      <c r="U37" s="413">
        <f t="shared" si="50"/>
        <v>45</v>
      </c>
      <c r="V37" s="182">
        <f t="shared" ref="V37" si="51">+V34+V35+V36</f>
        <v>1215368</v>
      </c>
      <c r="W37" s="46">
        <f t="shared" si="47"/>
        <v>-3.7645566473013536</v>
      </c>
    </row>
    <row r="38" spans="1:23" ht="13.5" thickTop="1" x14ac:dyDescent="0.2">
      <c r="A38" s="3" t="str">
        <f t="shared" si="41"/>
        <v xml:space="preserve"> </v>
      </c>
      <c r="B38" s="108" t="s">
        <v>16</v>
      </c>
      <c r="C38" s="376">
        <v>1373</v>
      </c>
      <c r="D38" s="377">
        <v>1368</v>
      </c>
      <c r="E38" s="169">
        <f t="shared" ref="E38" si="52">SUM(C38:D38)</f>
        <v>2741</v>
      </c>
      <c r="F38" s="376">
        <v>1304</v>
      </c>
      <c r="G38" s="377">
        <v>1302</v>
      </c>
      <c r="H38" s="169">
        <f t="shared" ref="H38" si="53">SUM(F38:G38)</f>
        <v>2606</v>
      </c>
      <c r="I38" s="125">
        <f t="shared" si="44"/>
        <v>-4.9252097774534871</v>
      </c>
      <c r="J38" s="7"/>
      <c r="L38" s="13" t="s">
        <v>16</v>
      </c>
      <c r="M38" s="382">
        <v>220816</v>
      </c>
      <c r="N38" s="383">
        <v>221384</v>
      </c>
      <c r="O38" s="181">
        <f t="shared" si="45"/>
        <v>442200</v>
      </c>
      <c r="P38" s="143">
        <v>147</v>
      </c>
      <c r="Q38" s="294">
        <f>O38+P38</f>
        <v>442347</v>
      </c>
      <c r="R38" s="382">
        <v>202950</v>
      </c>
      <c r="S38" s="383">
        <v>196801</v>
      </c>
      <c r="T38" s="181">
        <f t="shared" si="46"/>
        <v>399751</v>
      </c>
      <c r="U38" s="143">
        <v>173</v>
      </c>
      <c r="V38" s="294">
        <f>T38+U38</f>
        <v>399924</v>
      </c>
      <c r="W38" s="40">
        <f t="shared" si="47"/>
        <v>-9.5904346587633693</v>
      </c>
    </row>
    <row r="39" spans="1:23" x14ac:dyDescent="0.2">
      <c r="A39" s="3" t="str">
        <f t="shared" si="41"/>
        <v xml:space="preserve"> </v>
      </c>
      <c r="B39" s="108" t="s">
        <v>17</v>
      </c>
      <c r="C39" s="376">
        <v>1446</v>
      </c>
      <c r="D39" s="377">
        <v>1438</v>
      </c>
      <c r="E39" s="169">
        <f>SUM(C39:D39)</f>
        <v>2884</v>
      </c>
      <c r="F39" s="376">
        <v>1308</v>
      </c>
      <c r="G39" s="377">
        <v>1309</v>
      </c>
      <c r="H39" s="169">
        <f>SUM(F39:G39)</f>
        <v>2617</v>
      </c>
      <c r="I39" s="125">
        <f t="shared" si="44"/>
        <v>-9.2579750346740592</v>
      </c>
      <c r="J39" s="3"/>
      <c r="L39" s="13" t="s">
        <v>17</v>
      </c>
      <c r="M39" s="382">
        <v>200470</v>
      </c>
      <c r="N39" s="383">
        <v>203985</v>
      </c>
      <c r="O39" s="181">
        <f t="shared" si="45"/>
        <v>404455</v>
      </c>
      <c r="P39" s="143">
        <v>120</v>
      </c>
      <c r="Q39" s="181">
        <f>O39+P39</f>
        <v>404575</v>
      </c>
      <c r="R39" s="382">
        <v>177906</v>
      </c>
      <c r="S39" s="383">
        <v>187175</v>
      </c>
      <c r="T39" s="181">
        <f>+R39+S39</f>
        <v>365081</v>
      </c>
      <c r="U39" s="143">
        <v>0</v>
      </c>
      <c r="V39" s="181">
        <f>T39+U39</f>
        <v>365081</v>
      </c>
      <c r="W39" s="40">
        <f t="shared" si="47"/>
        <v>-9.7618488537353993</v>
      </c>
    </row>
    <row r="40" spans="1:23" ht="13.5" thickBot="1" x14ac:dyDescent="0.25">
      <c r="A40" s="3" t="str">
        <f>IF(ISERROR(F40/G40)," ",IF(F40/G40&gt;0.5,IF(F40/G40&lt;1.5," ","NOT OK"),"NOT OK"))</f>
        <v xml:space="preserve"> </v>
      </c>
      <c r="B40" s="108" t="s">
        <v>18</v>
      </c>
      <c r="C40" s="376">
        <v>1305</v>
      </c>
      <c r="D40" s="377">
        <v>1305</v>
      </c>
      <c r="E40" s="169">
        <f>SUM(C40:D40)</f>
        <v>2610</v>
      </c>
      <c r="F40" s="376">
        <v>1244</v>
      </c>
      <c r="G40" s="377">
        <v>1242</v>
      </c>
      <c r="H40" s="169">
        <f>SUM(F40:G40)</f>
        <v>2486</v>
      </c>
      <c r="I40" s="125">
        <f>IF(E40=0,0,((H40/E40)-1)*100)</f>
        <v>-4.7509578544061348</v>
      </c>
      <c r="J40" s="3"/>
      <c r="L40" s="13" t="s">
        <v>18</v>
      </c>
      <c r="M40" s="382">
        <v>182298</v>
      </c>
      <c r="N40" s="383">
        <v>179010</v>
      </c>
      <c r="O40" s="181">
        <f t="shared" si="45"/>
        <v>361308</v>
      </c>
      <c r="P40" s="143">
        <v>0</v>
      </c>
      <c r="Q40" s="181">
        <f>O40+P40</f>
        <v>361308</v>
      </c>
      <c r="R40" s="383">
        <v>177015</v>
      </c>
      <c r="S40" s="422">
        <v>173837</v>
      </c>
      <c r="T40" s="184">
        <f>+R40+S40</f>
        <v>350852</v>
      </c>
      <c r="U40" s="143">
        <v>337</v>
      </c>
      <c r="V40" s="181">
        <f>T40+U40</f>
        <v>351189</v>
      </c>
      <c r="W40" s="40">
        <f>IF(Q40=0,0,((V40/Q40)-1)*100)</f>
        <v>-2.8006576106811898</v>
      </c>
    </row>
    <row r="41" spans="1:23" ht="15.75" customHeight="1" thickTop="1" thickBot="1" x14ac:dyDescent="0.25">
      <c r="A41" s="9" t="str">
        <f>IF(ISERROR(F41/G41)," ",IF(F41/G41&gt;0.5,IF(F41/G41&lt;1.5," ","NOT OK"),"NOT OK"))</f>
        <v xml:space="preserve"> </v>
      </c>
      <c r="B41" s="136" t="s">
        <v>19</v>
      </c>
      <c r="C41" s="378">
        <f t="shared" ref="C41:G41" si="54">+C38+C39+C40</f>
        <v>4124</v>
      </c>
      <c r="D41" s="380">
        <f t="shared" si="54"/>
        <v>4111</v>
      </c>
      <c r="E41" s="171">
        <f t="shared" si="54"/>
        <v>8235</v>
      </c>
      <c r="F41" s="378">
        <f t="shared" si="54"/>
        <v>3856</v>
      </c>
      <c r="G41" s="380">
        <f t="shared" si="54"/>
        <v>3853</v>
      </c>
      <c r="H41" s="171">
        <f t="shared" ref="H41" si="55">+H38+H39+H40</f>
        <v>7709</v>
      </c>
      <c r="I41" s="133">
        <f>IF(E41=0,0,((H41/E41)-1)*100)</f>
        <v>-6.3873709775349123</v>
      </c>
      <c r="J41" s="9"/>
      <c r="K41" s="364"/>
      <c r="L41" s="47" t="s">
        <v>19</v>
      </c>
      <c r="M41" s="48">
        <f>+M38+M39+M40</f>
        <v>603584</v>
      </c>
      <c r="N41" s="49">
        <f>+N38+N39+N40</f>
        <v>604379</v>
      </c>
      <c r="O41" s="183">
        <f t="shared" si="45"/>
        <v>1207963</v>
      </c>
      <c r="P41" s="49">
        <f>+P38+P39+P40</f>
        <v>267</v>
      </c>
      <c r="Q41" s="183">
        <f t="shared" ref="Q41:U41" si="56">+Q38+Q39+Q40</f>
        <v>1208230</v>
      </c>
      <c r="R41" s="49">
        <f t="shared" si="56"/>
        <v>557871</v>
      </c>
      <c r="S41" s="414">
        <f t="shared" si="56"/>
        <v>557813</v>
      </c>
      <c r="T41" s="420">
        <f t="shared" si="56"/>
        <v>1115684</v>
      </c>
      <c r="U41" s="203">
        <f t="shared" si="56"/>
        <v>510</v>
      </c>
      <c r="V41" s="183">
        <f t="shared" ref="V41" si="57">+V38+V39+V40</f>
        <v>1116194</v>
      </c>
      <c r="W41" s="50">
        <f>IF(Q41=0,0,((V41/Q41)-1)*100)</f>
        <v>-7.6174238348658774</v>
      </c>
    </row>
    <row r="42" spans="1:23" ht="13.5" thickTop="1" x14ac:dyDescent="0.2">
      <c r="A42" s="3" t="str">
        <f>IF(ISERROR(F42/G42)," ",IF(F42/G42&gt;0.5,IF(F42/G42&lt;1.5," ","NOT OK"),"NOT OK"))</f>
        <v xml:space="preserve"> </v>
      </c>
      <c r="B42" s="108" t="s">
        <v>20</v>
      </c>
      <c r="C42" s="376">
        <v>1315</v>
      </c>
      <c r="D42" s="377">
        <v>1291</v>
      </c>
      <c r="E42" s="172">
        <f>SUM(C42:D42)</f>
        <v>2606</v>
      </c>
      <c r="F42" s="376">
        <v>1209</v>
      </c>
      <c r="G42" s="377">
        <v>1206</v>
      </c>
      <c r="H42" s="172">
        <f>SUM(F42:G42)</f>
        <v>2415</v>
      </c>
      <c r="I42" s="125">
        <f>IF(E42=0,0,((H42/E42)-1)*100)</f>
        <v>-7.3292402148887215</v>
      </c>
      <c r="J42" s="3"/>
      <c r="L42" s="13" t="s">
        <v>21</v>
      </c>
      <c r="M42" s="382">
        <v>191775</v>
      </c>
      <c r="N42" s="383">
        <v>183322</v>
      </c>
      <c r="O42" s="181">
        <f t="shared" si="45"/>
        <v>375097</v>
      </c>
      <c r="P42" s="143">
        <v>0</v>
      </c>
      <c r="Q42" s="181">
        <f>O42+P42</f>
        <v>375097</v>
      </c>
      <c r="R42" s="383">
        <v>179675</v>
      </c>
      <c r="S42" s="422">
        <v>174526</v>
      </c>
      <c r="T42" s="184">
        <f>+R42+S42</f>
        <v>354201</v>
      </c>
      <c r="U42" s="143">
        <v>0</v>
      </c>
      <c r="V42" s="181">
        <f>T42+U42</f>
        <v>354201</v>
      </c>
      <c r="W42" s="40">
        <f>IF(Q42=0,0,((V42/Q42)-1)*100)</f>
        <v>-5.5708256797575073</v>
      </c>
    </row>
    <row r="43" spans="1:23" x14ac:dyDescent="0.2">
      <c r="A43" s="3" t="str">
        <f t="shared" ref="A43" si="58">IF(ISERROR(F43/G43)," ",IF(F43/G43&gt;0.5,IF(F43/G43&lt;1.5," ","NOT OK"),"NOT OK"))</f>
        <v xml:space="preserve"> </v>
      </c>
      <c r="B43" s="108" t="s">
        <v>22</v>
      </c>
      <c r="C43" s="376">
        <v>1293</v>
      </c>
      <c r="D43" s="377">
        <v>1293</v>
      </c>
      <c r="E43" s="163">
        <f t="shared" ref="E43:E44" si="59">SUM(C43:D43)</f>
        <v>2586</v>
      </c>
      <c r="F43" s="376">
        <v>1248</v>
      </c>
      <c r="G43" s="377">
        <v>1252</v>
      </c>
      <c r="H43" s="163">
        <f t="shared" ref="H43:H44" si="60">SUM(F43:G43)</f>
        <v>2500</v>
      </c>
      <c r="I43" s="125">
        <f t="shared" ref="I43" si="61">IF(E43=0,0,((H43/E43)-1)*100)</f>
        <v>-3.3255993812838391</v>
      </c>
      <c r="J43" s="3"/>
      <c r="L43" s="13" t="s">
        <v>22</v>
      </c>
      <c r="M43" s="382">
        <v>188383</v>
      </c>
      <c r="N43" s="383">
        <v>190000</v>
      </c>
      <c r="O43" s="181">
        <f t="shared" si="45"/>
        <v>378383</v>
      </c>
      <c r="P43" s="143">
        <v>0</v>
      </c>
      <c r="Q43" s="181">
        <f>O43+P43</f>
        <v>378383</v>
      </c>
      <c r="R43" s="383">
        <v>190615</v>
      </c>
      <c r="S43" s="422">
        <v>191144</v>
      </c>
      <c r="T43" s="181">
        <f>+R43+S43</f>
        <v>381759</v>
      </c>
      <c r="U43" s="410">
        <v>0</v>
      </c>
      <c r="V43" s="181">
        <f>T43+U43</f>
        <v>381759</v>
      </c>
      <c r="W43" s="40">
        <f t="shared" ref="W43" si="62">IF(Q43=0,0,((V43/Q43)-1)*100)</f>
        <v>0.89221767362699378</v>
      </c>
    </row>
    <row r="44" spans="1:23" ht="13.5" thickBot="1" x14ac:dyDescent="0.25">
      <c r="A44" s="3" t="str">
        <f>IF(ISERROR(F44/G44)," ",IF(F44/G44&gt;0.5,IF(F44/G44&lt;1.5," ","NOT OK"),"NOT OK"))</f>
        <v xml:space="preserve"> </v>
      </c>
      <c r="B44" s="108" t="s">
        <v>23</v>
      </c>
      <c r="C44" s="376">
        <v>1096</v>
      </c>
      <c r="D44" s="381">
        <v>1098</v>
      </c>
      <c r="E44" s="167">
        <f t="shared" si="59"/>
        <v>2194</v>
      </c>
      <c r="F44" s="376">
        <v>1062</v>
      </c>
      <c r="G44" s="381">
        <v>1061</v>
      </c>
      <c r="H44" s="167">
        <f t="shared" si="60"/>
        <v>2123</v>
      </c>
      <c r="I44" s="140">
        <f>IF(E44=0,0,((H44/E44)-1)*100)</f>
        <v>-3.2360984503190471</v>
      </c>
      <c r="J44" s="3"/>
      <c r="L44" s="13" t="s">
        <v>23</v>
      </c>
      <c r="M44" s="382">
        <v>150640</v>
      </c>
      <c r="N44" s="383">
        <v>149123</v>
      </c>
      <c r="O44" s="181">
        <f t="shared" si="45"/>
        <v>299763</v>
      </c>
      <c r="P44" s="143">
        <v>0</v>
      </c>
      <c r="Q44" s="181">
        <f>O44+P44</f>
        <v>299763</v>
      </c>
      <c r="R44" s="383">
        <v>155164</v>
      </c>
      <c r="S44" s="422">
        <v>150879</v>
      </c>
      <c r="T44" s="181">
        <f t="shared" si="46"/>
        <v>306043</v>
      </c>
      <c r="U44" s="410">
        <v>0</v>
      </c>
      <c r="V44" s="181">
        <f>T44+U44</f>
        <v>306043</v>
      </c>
      <c r="W44" s="40">
        <f>IF(Q44=0,0,((V44/Q44)-1)*100)</f>
        <v>2.0949883741489206</v>
      </c>
    </row>
    <row r="45" spans="1:23" ht="14.25" customHeight="1" thickTop="1" thickBot="1" x14ac:dyDescent="0.25">
      <c r="A45" s="3" t="str">
        <f t="shared" si="20"/>
        <v xml:space="preserve"> </v>
      </c>
      <c r="B45" s="129" t="s">
        <v>24</v>
      </c>
      <c r="C45" s="130">
        <f t="shared" ref="C45:E45" si="63">+C42+C43+C44</f>
        <v>3704</v>
      </c>
      <c r="D45" s="132">
        <f t="shared" si="63"/>
        <v>3682</v>
      </c>
      <c r="E45" s="173">
        <f t="shared" si="63"/>
        <v>7386</v>
      </c>
      <c r="F45" s="130">
        <f t="shared" ref="F45:H45" si="64">+F42+F43+F44</f>
        <v>3519</v>
      </c>
      <c r="G45" s="132">
        <f t="shared" si="64"/>
        <v>3519</v>
      </c>
      <c r="H45" s="173">
        <f t="shared" si="64"/>
        <v>7038</v>
      </c>
      <c r="I45" s="133">
        <f t="shared" ref="I45" si="65">IF(E45=0,0,((H45/E45)-1)*100)</f>
        <v>-4.7116165718927743</v>
      </c>
      <c r="J45" s="3"/>
      <c r="L45" s="41" t="s">
        <v>24</v>
      </c>
      <c r="M45" s="45">
        <f t="shared" ref="M45:Q45" si="66">+M42+M43+M44</f>
        <v>530798</v>
      </c>
      <c r="N45" s="43">
        <f t="shared" si="66"/>
        <v>522445</v>
      </c>
      <c r="O45" s="182">
        <f t="shared" si="66"/>
        <v>1053243</v>
      </c>
      <c r="P45" s="43">
        <f t="shared" si="66"/>
        <v>0</v>
      </c>
      <c r="Q45" s="182">
        <f t="shared" si="66"/>
        <v>1053243</v>
      </c>
      <c r="R45" s="45">
        <f t="shared" ref="R45:V45" si="67">+R42+R43+R44</f>
        <v>525454</v>
      </c>
      <c r="S45" s="43">
        <f t="shared" si="67"/>
        <v>516549</v>
      </c>
      <c r="T45" s="182">
        <f t="shared" si="67"/>
        <v>1042003</v>
      </c>
      <c r="U45" s="43">
        <f t="shared" si="67"/>
        <v>0</v>
      </c>
      <c r="V45" s="182">
        <f t="shared" si="67"/>
        <v>1042003</v>
      </c>
      <c r="W45" s="46">
        <f t="shared" ref="W45" si="68">IF(Q45=0,0,((V45/Q45)-1)*100)</f>
        <v>-1.0671801284224069</v>
      </c>
    </row>
    <row r="46" spans="1:23" ht="14.25" customHeight="1" thickTop="1" x14ac:dyDescent="0.2">
      <c r="A46" s="3" t="str">
        <f t="shared" ref="A46" si="69">IF(ISERROR(F46/G46)," ",IF(F46/G46&gt;0.5,IF(F46/G46&lt;1.5," ","NOT OK"),"NOT OK"))</f>
        <v xml:space="preserve"> </v>
      </c>
      <c r="B46" s="108" t="s">
        <v>10</v>
      </c>
      <c r="C46" s="122">
        <v>1386</v>
      </c>
      <c r="D46" s="124">
        <v>1370</v>
      </c>
      <c r="E46" s="169">
        <f t="shared" ref="E46" si="70">SUM(C46:D46)</f>
        <v>2756</v>
      </c>
      <c r="F46" s="122">
        <v>1148</v>
      </c>
      <c r="G46" s="124">
        <v>1146</v>
      </c>
      <c r="H46" s="169">
        <f t="shared" ref="H46" si="71">SUM(F46:G46)</f>
        <v>2294</v>
      </c>
      <c r="I46" s="125">
        <f t="shared" ref="I46" si="72">IF(E46=0,0,((H46/E46)-1)*100)</f>
        <v>-16.763425253991294</v>
      </c>
      <c r="J46" s="3"/>
      <c r="K46" s="6"/>
      <c r="L46" s="13" t="s">
        <v>10</v>
      </c>
      <c r="M46" s="39">
        <v>192989</v>
      </c>
      <c r="N46" s="37">
        <v>184232</v>
      </c>
      <c r="O46" s="181">
        <f>SUM(M46:N46)</f>
        <v>377221</v>
      </c>
      <c r="P46" s="143">
        <v>283</v>
      </c>
      <c r="Q46" s="181">
        <f t="shared" ref="Q46" si="73">O46+P46</f>
        <v>377504</v>
      </c>
      <c r="R46" s="39">
        <v>181456</v>
      </c>
      <c r="S46" s="37">
        <v>173812</v>
      </c>
      <c r="T46" s="181">
        <f>SUM(R46:S46)</f>
        <v>355268</v>
      </c>
      <c r="U46" s="143">
        <v>0</v>
      </c>
      <c r="V46" s="181">
        <f t="shared" ref="V46" si="74">T46+U46</f>
        <v>355268</v>
      </c>
      <c r="W46" s="40">
        <f t="shared" ref="W46" si="75">IF(Q46=0,0,((V46/Q46)-1)*100)</f>
        <v>-5.8902687123845059</v>
      </c>
    </row>
    <row r="47" spans="1:23" ht="14.25" customHeight="1" x14ac:dyDescent="0.2">
      <c r="A47" s="3" t="str">
        <f>IF(ISERROR(F47/G47)," ",IF(F47/G47&gt;0.5,IF(F47/G47&lt;1.5," ","NOT OK"),"NOT OK"))</f>
        <v xml:space="preserve"> </v>
      </c>
      <c r="B47" s="108" t="s">
        <v>11</v>
      </c>
      <c r="C47" s="122">
        <v>1271</v>
      </c>
      <c r="D47" s="124">
        <v>1266</v>
      </c>
      <c r="E47" s="169">
        <f>SUM(C47:D47)</f>
        <v>2537</v>
      </c>
      <c r="F47" s="122">
        <v>1126</v>
      </c>
      <c r="G47" s="124">
        <v>1125</v>
      </c>
      <c r="H47" s="169">
        <f>SUM(F47:G47)</f>
        <v>2251</v>
      </c>
      <c r="I47" s="125">
        <f>IF(E47=0,0,((H47/E47)-1)*100)</f>
        <v>-11.273157272368939</v>
      </c>
      <c r="J47" s="3"/>
      <c r="K47" s="6"/>
      <c r="L47" s="13" t="s">
        <v>11</v>
      </c>
      <c r="M47" s="39">
        <v>194407</v>
      </c>
      <c r="N47" s="37">
        <v>179363</v>
      </c>
      <c r="O47" s="181">
        <f>SUM(M47:N47)</f>
        <v>373770</v>
      </c>
      <c r="P47" s="143">
        <v>164</v>
      </c>
      <c r="Q47" s="181">
        <f>O47+P47</f>
        <v>373934</v>
      </c>
      <c r="R47" s="39">
        <v>181911</v>
      </c>
      <c r="S47" s="37">
        <v>169981</v>
      </c>
      <c r="T47" s="181">
        <f>SUM(R47:S47)</f>
        <v>351892</v>
      </c>
      <c r="U47" s="143">
        <v>0</v>
      </c>
      <c r="V47" s="181">
        <f>T47+U47</f>
        <v>351892</v>
      </c>
      <c r="W47" s="40">
        <f>IF(Q47=0,0,((V47/Q47)-1)*100)</f>
        <v>-5.8946231153091162</v>
      </c>
    </row>
    <row r="48" spans="1:23" ht="14.25" customHeight="1" thickBot="1" x14ac:dyDescent="0.25">
      <c r="A48" s="3" t="str">
        <f>IF(ISERROR(F48/G48)," ",IF(F48/G48&gt;0.5,IF(F48/G48&lt;1.5," ","NOT OK"),"NOT OK"))</f>
        <v xml:space="preserve"> </v>
      </c>
      <c r="B48" s="113" t="s">
        <v>12</v>
      </c>
      <c r="C48" s="126">
        <v>1328</v>
      </c>
      <c r="D48" s="128">
        <v>1307</v>
      </c>
      <c r="E48" s="169">
        <f>SUM(C48:D48)</f>
        <v>2635</v>
      </c>
      <c r="F48" s="126">
        <v>1161</v>
      </c>
      <c r="G48" s="128">
        <v>1159</v>
      </c>
      <c r="H48" s="169">
        <f>SUM(F48:G48)</f>
        <v>2320</v>
      </c>
      <c r="I48" s="125">
        <f>IF(E48=0,0,((H48/E48)-1)*100)</f>
        <v>-11.95445920303605</v>
      </c>
      <c r="J48" s="3"/>
      <c r="K48" s="6"/>
      <c r="L48" s="22" t="s">
        <v>12</v>
      </c>
      <c r="M48" s="39">
        <v>217053</v>
      </c>
      <c r="N48" s="37">
        <v>189292</v>
      </c>
      <c r="O48" s="181">
        <f t="shared" ref="O48" si="76">SUM(M48:N48)</f>
        <v>406345</v>
      </c>
      <c r="P48" s="38">
        <v>0</v>
      </c>
      <c r="Q48" s="184">
        <f>O48+P48</f>
        <v>406345</v>
      </c>
      <c r="R48" s="39">
        <v>193316</v>
      </c>
      <c r="S48" s="37">
        <v>171568</v>
      </c>
      <c r="T48" s="181">
        <f t="shared" ref="T48" si="77">SUM(R48:S48)</f>
        <v>364884</v>
      </c>
      <c r="U48" s="38">
        <v>0</v>
      </c>
      <c r="V48" s="184">
        <f>T48+U48</f>
        <v>364884</v>
      </c>
      <c r="W48" s="40">
        <f>IF(Q48=0,0,((V48/Q48)-1)*100)</f>
        <v>-10.203398589868218</v>
      </c>
    </row>
    <row r="49" spans="1:23" ht="14.25" customHeight="1" thickTop="1" thickBot="1" x14ac:dyDescent="0.25">
      <c r="A49" s="3" t="str">
        <f t="shared" ref="A49:A50" si="78">IF(ISERROR(F49/G49)," ",IF(F49/G49&gt;0.5,IF(F49/G49&lt;1.5," ","NOT OK"),"NOT OK"))</f>
        <v xml:space="preserve"> </v>
      </c>
      <c r="B49" s="129" t="s">
        <v>38</v>
      </c>
      <c r="C49" s="130">
        <f t="shared" ref="C49:H49" si="79">+C46+C47+C48</f>
        <v>3985</v>
      </c>
      <c r="D49" s="132">
        <f t="shared" si="79"/>
        <v>3943</v>
      </c>
      <c r="E49" s="173">
        <f t="shared" si="79"/>
        <v>7928</v>
      </c>
      <c r="F49" s="130">
        <f t="shared" si="79"/>
        <v>3435</v>
      </c>
      <c r="G49" s="132">
        <f t="shared" si="79"/>
        <v>3430</v>
      </c>
      <c r="H49" s="173">
        <f t="shared" si="79"/>
        <v>6865</v>
      </c>
      <c r="I49" s="133">
        <f>IF(E49=0,0,((H49/E49)-1)*100)</f>
        <v>-13.408173562058522</v>
      </c>
      <c r="J49" s="3"/>
      <c r="L49" s="41" t="s">
        <v>38</v>
      </c>
      <c r="M49" s="45">
        <f t="shared" ref="M49:V49" si="80">+M46+M47+M48</f>
        <v>604449</v>
      </c>
      <c r="N49" s="43">
        <f t="shared" si="80"/>
        <v>552887</v>
      </c>
      <c r="O49" s="182">
        <f t="shared" si="80"/>
        <v>1157336</v>
      </c>
      <c r="P49" s="43">
        <f t="shared" si="80"/>
        <v>447</v>
      </c>
      <c r="Q49" s="182">
        <f t="shared" si="80"/>
        <v>1157783</v>
      </c>
      <c r="R49" s="45">
        <f t="shared" si="80"/>
        <v>556683</v>
      </c>
      <c r="S49" s="43">
        <f t="shared" si="80"/>
        <v>515361</v>
      </c>
      <c r="T49" s="182">
        <f t="shared" si="80"/>
        <v>1072044</v>
      </c>
      <c r="U49" s="43">
        <f t="shared" si="80"/>
        <v>0</v>
      </c>
      <c r="V49" s="182">
        <f t="shared" si="80"/>
        <v>1072044</v>
      </c>
      <c r="W49" s="46">
        <f t="shared" ref="W49:W50" si="81">IF(Q49=0,0,((V49/Q49)-1)*100)</f>
        <v>-7.4054464437636414</v>
      </c>
    </row>
    <row r="50" spans="1:23" ht="14.25" customHeight="1" thickTop="1" thickBot="1" x14ac:dyDescent="0.25">
      <c r="A50" s="6" t="str">
        <f t="shared" si="78"/>
        <v xml:space="preserve"> </v>
      </c>
      <c r="B50" s="129" t="s">
        <v>63</v>
      </c>
      <c r="C50" s="130">
        <f t="shared" ref="C50:H50" si="82">+C37+C41+C45+C49</f>
        <v>15627</v>
      </c>
      <c r="D50" s="132">
        <f t="shared" si="82"/>
        <v>15538</v>
      </c>
      <c r="E50" s="170">
        <f t="shared" si="82"/>
        <v>31165</v>
      </c>
      <c r="F50" s="130">
        <f t="shared" si="82"/>
        <v>14692</v>
      </c>
      <c r="G50" s="132">
        <f t="shared" si="82"/>
        <v>14651</v>
      </c>
      <c r="H50" s="170">
        <f t="shared" si="82"/>
        <v>29343</v>
      </c>
      <c r="I50" s="134">
        <f t="shared" ref="I50" si="83">IF(E50=0,0,((H50/E50)-1)*100)</f>
        <v>-5.8463019412802852</v>
      </c>
      <c r="J50" s="7"/>
      <c r="L50" s="41" t="s">
        <v>63</v>
      </c>
      <c r="M50" s="45">
        <f t="shared" ref="M50:V50" si="84">+M37+M41+M45+M49</f>
        <v>2375659</v>
      </c>
      <c r="N50" s="43">
        <f t="shared" si="84"/>
        <v>2305495</v>
      </c>
      <c r="O50" s="182">
        <f t="shared" si="84"/>
        <v>4681154</v>
      </c>
      <c r="P50" s="44">
        <f t="shared" si="84"/>
        <v>1013</v>
      </c>
      <c r="Q50" s="185">
        <f t="shared" si="84"/>
        <v>4682167</v>
      </c>
      <c r="R50" s="45">
        <f t="shared" si="84"/>
        <v>2249829</v>
      </c>
      <c r="S50" s="43">
        <f t="shared" si="84"/>
        <v>2195225</v>
      </c>
      <c r="T50" s="182">
        <f t="shared" si="84"/>
        <v>4445054</v>
      </c>
      <c r="U50" s="44">
        <f t="shared" si="84"/>
        <v>555</v>
      </c>
      <c r="V50" s="185">
        <f t="shared" si="84"/>
        <v>4445609</v>
      </c>
      <c r="W50" s="46">
        <f t="shared" si="81"/>
        <v>-5.0523187233603606</v>
      </c>
    </row>
    <row r="51" spans="1:23" ht="14.25" thickTop="1" thickBot="1" x14ac:dyDescent="0.25">
      <c r="B51" s="141" t="s">
        <v>60</v>
      </c>
      <c r="C51" s="104"/>
      <c r="D51" s="104"/>
      <c r="E51" s="104"/>
      <c r="F51" s="104"/>
      <c r="G51" s="104"/>
      <c r="H51" s="104"/>
      <c r="I51" s="105"/>
      <c r="J51" s="3"/>
      <c r="L51" s="53" t="s">
        <v>60</v>
      </c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2"/>
    </row>
    <row r="52" spans="1:23" ht="13.5" thickTop="1" x14ac:dyDescent="0.2">
      <c r="B52" s="638" t="s">
        <v>27</v>
      </c>
      <c r="C52" s="639"/>
      <c r="D52" s="639"/>
      <c r="E52" s="639"/>
      <c r="F52" s="639"/>
      <c r="G52" s="639"/>
      <c r="H52" s="639"/>
      <c r="I52" s="640"/>
      <c r="J52" s="3"/>
      <c r="L52" s="641" t="s">
        <v>28</v>
      </c>
      <c r="M52" s="642"/>
      <c r="N52" s="642"/>
      <c r="O52" s="642"/>
      <c r="P52" s="642"/>
      <c r="Q52" s="642"/>
      <c r="R52" s="642"/>
      <c r="S52" s="642"/>
      <c r="T52" s="642"/>
      <c r="U52" s="642"/>
      <c r="V52" s="642"/>
      <c r="W52" s="643"/>
    </row>
    <row r="53" spans="1:23" ht="13.5" thickBot="1" x14ac:dyDescent="0.25">
      <c r="B53" s="644" t="s">
        <v>30</v>
      </c>
      <c r="C53" s="645"/>
      <c r="D53" s="645"/>
      <c r="E53" s="645"/>
      <c r="F53" s="645"/>
      <c r="G53" s="645"/>
      <c r="H53" s="645"/>
      <c r="I53" s="646"/>
      <c r="J53" s="3"/>
      <c r="L53" s="647" t="s">
        <v>50</v>
      </c>
      <c r="M53" s="648"/>
      <c r="N53" s="648"/>
      <c r="O53" s="648"/>
      <c r="P53" s="648"/>
      <c r="Q53" s="648"/>
      <c r="R53" s="648"/>
      <c r="S53" s="648"/>
      <c r="T53" s="648"/>
      <c r="U53" s="648"/>
      <c r="V53" s="648"/>
      <c r="W53" s="649"/>
    </row>
    <row r="54" spans="1:23" ht="14.25" thickTop="1" thickBot="1" x14ac:dyDescent="0.25">
      <c r="B54" s="103"/>
      <c r="C54" s="104"/>
      <c r="D54" s="104"/>
      <c r="E54" s="104"/>
      <c r="F54" s="104"/>
      <c r="G54" s="104"/>
      <c r="H54" s="104"/>
      <c r="I54" s="105"/>
      <c r="J54" s="3"/>
      <c r="L54" s="15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2"/>
    </row>
    <row r="55" spans="1:23" ht="13.5" customHeight="1" thickTop="1" thickBot="1" x14ac:dyDescent="0.25">
      <c r="B55" s="106"/>
      <c r="C55" s="650" t="s">
        <v>64</v>
      </c>
      <c r="D55" s="651"/>
      <c r="E55" s="652"/>
      <c r="F55" s="650" t="s">
        <v>65</v>
      </c>
      <c r="G55" s="651"/>
      <c r="H55" s="652"/>
      <c r="I55" s="107" t="s">
        <v>2</v>
      </c>
      <c r="J55" s="3"/>
      <c r="L55" s="11"/>
      <c r="M55" s="653" t="s">
        <v>64</v>
      </c>
      <c r="N55" s="654"/>
      <c r="O55" s="654"/>
      <c r="P55" s="654"/>
      <c r="Q55" s="655"/>
      <c r="R55" s="653" t="s">
        <v>65</v>
      </c>
      <c r="S55" s="654"/>
      <c r="T55" s="654"/>
      <c r="U55" s="654"/>
      <c r="V55" s="655"/>
      <c r="W55" s="12" t="s">
        <v>2</v>
      </c>
    </row>
    <row r="56" spans="1:23" ht="13.5" thickTop="1" x14ac:dyDescent="0.2">
      <c r="B56" s="108" t="s">
        <v>3</v>
      </c>
      <c r="C56" s="109"/>
      <c r="D56" s="110"/>
      <c r="E56" s="111"/>
      <c r="F56" s="109"/>
      <c r="G56" s="110"/>
      <c r="H56" s="111"/>
      <c r="I56" s="112" t="s">
        <v>4</v>
      </c>
      <c r="J56" s="3"/>
      <c r="L56" s="13" t="s">
        <v>3</v>
      </c>
      <c r="M56" s="19"/>
      <c r="N56" s="15"/>
      <c r="O56" s="16"/>
      <c r="P56" s="17"/>
      <c r="Q56" s="20"/>
      <c r="R56" s="19"/>
      <c r="S56" s="15"/>
      <c r="T56" s="16"/>
      <c r="U56" s="17"/>
      <c r="V56" s="20"/>
      <c r="W56" s="21" t="s">
        <v>4</v>
      </c>
    </row>
    <row r="57" spans="1:23" ht="13.5" thickBot="1" x14ac:dyDescent="0.25">
      <c r="B57" s="113" t="s">
        <v>29</v>
      </c>
      <c r="C57" s="114" t="s">
        <v>5</v>
      </c>
      <c r="D57" s="115" t="s">
        <v>6</v>
      </c>
      <c r="E57" s="404" t="s">
        <v>7</v>
      </c>
      <c r="F57" s="114" t="s">
        <v>5</v>
      </c>
      <c r="G57" s="115" t="s">
        <v>6</v>
      </c>
      <c r="H57" s="116" t="s">
        <v>7</v>
      </c>
      <c r="I57" s="117"/>
      <c r="J57" s="3"/>
      <c r="L57" s="22"/>
      <c r="M57" s="27" t="s">
        <v>8</v>
      </c>
      <c r="N57" s="24" t="s">
        <v>9</v>
      </c>
      <c r="O57" s="25" t="s">
        <v>31</v>
      </c>
      <c r="P57" s="26" t="s">
        <v>32</v>
      </c>
      <c r="Q57" s="25" t="s">
        <v>7</v>
      </c>
      <c r="R57" s="27" t="s">
        <v>8</v>
      </c>
      <c r="S57" s="24" t="s">
        <v>9</v>
      </c>
      <c r="T57" s="25" t="s">
        <v>31</v>
      </c>
      <c r="U57" s="26" t="s">
        <v>32</v>
      </c>
      <c r="V57" s="25" t="s">
        <v>7</v>
      </c>
      <c r="W57" s="28"/>
    </row>
    <row r="58" spans="1:23" ht="5.25" customHeight="1" thickTop="1" x14ac:dyDescent="0.2">
      <c r="B58" s="108"/>
      <c r="C58" s="118"/>
      <c r="D58" s="119"/>
      <c r="E58" s="120"/>
      <c r="F58" s="118"/>
      <c r="G58" s="119"/>
      <c r="H58" s="120"/>
      <c r="I58" s="121"/>
      <c r="J58" s="3"/>
      <c r="L58" s="13"/>
      <c r="M58" s="33"/>
      <c r="N58" s="30"/>
      <c r="O58" s="31"/>
      <c r="P58" s="144"/>
      <c r="Q58" s="145"/>
      <c r="R58" s="33"/>
      <c r="S58" s="30"/>
      <c r="T58" s="31"/>
      <c r="U58" s="144"/>
      <c r="V58" s="145"/>
      <c r="W58" s="35"/>
    </row>
    <row r="59" spans="1:23" ht="14.25" customHeight="1" x14ac:dyDescent="0.2">
      <c r="A59" s="3" t="str">
        <f t="shared" si="20"/>
        <v xml:space="preserve"> </v>
      </c>
      <c r="B59" s="108" t="s">
        <v>13</v>
      </c>
      <c r="C59" s="122">
        <f t="shared" ref="C59:H61" si="85">+C9+C34</f>
        <v>2274</v>
      </c>
      <c r="D59" s="124">
        <f t="shared" si="85"/>
        <v>2273</v>
      </c>
      <c r="E59" s="169">
        <f t="shared" si="85"/>
        <v>4547</v>
      </c>
      <c r="F59" s="122">
        <f t="shared" si="85"/>
        <v>2717</v>
      </c>
      <c r="G59" s="124">
        <f t="shared" si="85"/>
        <v>2719</v>
      </c>
      <c r="H59" s="169">
        <f t="shared" si="85"/>
        <v>5436</v>
      </c>
      <c r="I59" s="125">
        <f t="shared" ref="I59:I70" si="86">IF(E59=0,0,((H59/E59)-1)*100)</f>
        <v>19.551352540136357</v>
      </c>
      <c r="J59" s="3"/>
      <c r="L59" s="13" t="s">
        <v>13</v>
      </c>
      <c r="M59" s="39">
        <f>+M9+M34</f>
        <v>385170</v>
      </c>
      <c r="N59" s="37">
        <f>+N9+N34</f>
        <v>380448</v>
      </c>
      <c r="O59" s="181">
        <f>+O9+O34</f>
        <v>765618</v>
      </c>
      <c r="P59" s="143">
        <f>+P9+P34</f>
        <v>532</v>
      </c>
      <c r="Q59" s="181">
        <f>+O59+P59</f>
        <v>766150</v>
      </c>
      <c r="R59" s="39">
        <f>+R9+R34</f>
        <v>428845</v>
      </c>
      <c r="S59" s="37">
        <f>+S9+S34</f>
        <v>430904</v>
      </c>
      <c r="T59" s="181">
        <f>+T9+T34</f>
        <v>859749</v>
      </c>
      <c r="U59" s="143">
        <f>+U9+U34</f>
        <v>74</v>
      </c>
      <c r="V59" s="181">
        <f>+T59+U59</f>
        <v>859823</v>
      </c>
      <c r="W59" s="40">
        <f t="shared" ref="W59:W70" si="87">IF(Q59=0,0,((V59/Q59)-1)*100)</f>
        <v>12.226456960125297</v>
      </c>
    </row>
    <row r="60" spans="1:23" ht="14.25" customHeight="1" x14ac:dyDescent="0.2">
      <c r="A60" s="3" t="str">
        <f t="shared" si="20"/>
        <v xml:space="preserve"> </v>
      </c>
      <c r="B60" s="108" t="s">
        <v>14</v>
      </c>
      <c r="C60" s="122">
        <f t="shared" si="85"/>
        <v>2304</v>
      </c>
      <c r="D60" s="124">
        <f t="shared" si="85"/>
        <v>2304</v>
      </c>
      <c r="E60" s="169">
        <f t="shared" si="85"/>
        <v>4608</v>
      </c>
      <c r="F60" s="122">
        <f t="shared" si="85"/>
        <v>2483</v>
      </c>
      <c r="G60" s="124">
        <f t="shared" si="85"/>
        <v>2484</v>
      </c>
      <c r="H60" s="169">
        <f t="shared" si="85"/>
        <v>4967</v>
      </c>
      <c r="I60" s="125">
        <f t="shared" si="86"/>
        <v>7.790798611111116</v>
      </c>
      <c r="J60" s="3"/>
      <c r="L60" s="13" t="s">
        <v>14</v>
      </c>
      <c r="M60" s="39">
        <f>+M10+M35</f>
        <v>406360</v>
      </c>
      <c r="N60" s="37">
        <f>+N10+N35</f>
        <v>400442</v>
      </c>
      <c r="O60" s="181">
        <f t="shared" ref="O60" si="88">SUM(M60:N60)</f>
        <v>806802</v>
      </c>
      <c r="P60" s="143">
        <f>+P10+P35</f>
        <v>456</v>
      </c>
      <c r="Q60" s="181">
        <f>+O60+P60</f>
        <v>807258</v>
      </c>
      <c r="R60" s="39">
        <f>+R10+R35</f>
        <v>407939</v>
      </c>
      <c r="S60" s="37">
        <f>+S10+S35</f>
        <v>410681</v>
      </c>
      <c r="T60" s="181">
        <f t="shared" ref="T60" si="89">SUM(R60:S60)</f>
        <v>818620</v>
      </c>
      <c r="U60" s="143">
        <f>+U10+U35</f>
        <v>27</v>
      </c>
      <c r="V60" s="181">
        <f>+T60+U60</f>
        <v>818647</v>
      </c>
      <c r="W60" s="40">
        <f t="shared" si="87"/>
        <v>1.4108252875784544</v>
      </c>
    </row>
    <row r="61" spans="1:23" ht="14.25" customHeight="1" thickBot="1" x14ac:dyDescent="0.25">
      <c r="A61" s="3" t="str">
        <f>IF(ISERROR(F61/G61)," ",IF(F61/G61&gt;0.5,IF(F61/G61&lt;1.5," ","NOT OK"),"NOT OK"))</f>
        <v xml:space="preserve"> </v>
      </c>
      <c r="B61" s="108" t="s">
        <v>15</v>
      </c>
      <c r="C61" s="122">
        <f t="shared" si="85"/>
        <v>2509</v>
      </c>
      <c r="D61" s="124">
        <f t="shared" si="85"/>
        <v>2509</v>
      </c>
      <c r="E61" s="169">
        <f t="shared" si="85"/>
        <v>5018</v>
      </c>
      <c r="F61" s="122">
        <f t="shared" si="85"/>
        <v>2729</v>
      </c>
      <c r="G61" s="124">
        <f t="shared" si="85"/>
        <v>2727</v>
      </c>
      <c r="H61" s="169">
        <f t="shared" si="85"/>
        <v>5456</v>
      </c>
      <c r="I61" s="125">
        <f>IF(E61=0,0,((H61/E61)-1)*100)</f>
        <v>8.7285771223595034</v>
      </c>
      <c r="J61" s="3"/>
      <c r="L61" s="13" t="s">
        <v>15</v>
      </c>
      <c r="M61" s="39">
        <f>+M11+M36</f>
        <v>410479</v>
      </c>
      <c r="N61" s="37">
        <f>+N11+N36</f>
        <v>409995</v>
      </c>
      <c r="O61" s="181">
        <f>SUM(M61:N61)</f>
        <v>820474</v>
      </c>
      <c r="P61" s="143">
        <f>+P11+P36</f>
        <v>264</v>
      </c>
      <c r="Q61" s="181">
        <f>+O61+P61</f>
        <v>820738</v>
      </c>
      <c r="R61" s="39">
        <f>+R11+R36</f>
        <v>409829</v>
      </c>
      <c r="S61" s="37">
        <f>+S11+S36</f>
        <v>414524</v>
      </c>
      <c r="T61" s="181">
        <f>SUM(R61:S61)</f>
        <v>824353</v>
      </c>
      <c r="U61" s="143">
        <f>+U11+U36</f>
        <v>315</v>
      </c>
      <c r="V61" s="181">
        <f>+T61+U61</f>
        <v>824668</v>
      </c>
      <c r="W61" s="40">
        <f>IF(Q61=0,0,((V61/Q61)-1)*100)</f>
        <v>0.47883733907776449</v>
      </c>
    </row>
    <row r="62" spans="1:23" ht="14.25" customHeight="1" thickTop="1" thickBot="1" x14ac:dyDescent="0.25">
      <c r="A62" s="3" t="str">
        <f t="shared" si="20"/>
        <v xml:space="preserve"> </v>
      </c>
      <c r="B62" s="129" t="s">
        <v>61</v>
      </c>
      <c r="C62" s="130">
        <f t="shared" ref="C62:E62" si="90">+C59+C60+C61</f>
        <v>7087</v>
      </c>
      <c r="D62" s="132">
        <f t="shared" si="90"/>
        <v>7086</v>
      </c>
      <c r="E62" s="170">
        <f t="shared" si="90"/>
        <v>14173</v>
      </c>
      <c r="F62" s="130">
        <f t="shared" ref="F62:H62" si="91">+F59+F60+F61</f>
        <v>7929</v>
      </c>
      <c r="G62" s="132">
        <f t="shared" si="91"/>
        <v>7930</v>
      </c>
      <c r="H62" s="170">
        <f t="shared" si="91"/>
        <v>15859</v>
      </c>
      <c r="I62" s="134">
        <f>IF(E62=0,0,((H62/E62)-1)*100)</f>
        <v>11.895858322161867</v>
      </c>
      <c r="J62" s="7"/>
      <c r="L62" s="41" t="s">
        <v>61</v>
      </c>
      <c r="M62" s="45">
        <f t="shared" ref="M62:Q62" si="92">+M59+M60+M61</f>
        <v>1202009</v>
      </c>
      <c r="N62" s="43">
        <f t="shared" si="92"/>
        <v>1190885</v>
      </c>
      <c r="O62" s="182">
        <f t="shared" si="92"/>
        <v>2392894</v>
      </c>
      <c r="P62" s="44">
        <f t="shared" si="92"/>
        <v>1252</v>
      </c>
      <c r="Q62" s="185">
        <f t="shared" si="92"/>
        <v>2394146</v>
      </c>
      <c r="R62" s="45">
        <f t="shared" ref="R62:V62" si="93">+R59+R60+R61</f>
        <v>1246613</v>
      </c>
      <c r="S62" s="43">
        <f t="shared" si="93"/>
        <v>1256109</v>
      </c>
      <c r="T62" s="182">
        <f t="shared" si="93"/>
        <v>2502722</v>
      </c>
      <c r="U62" s="44">
        <f t="shared" si="93"/>
        <v>416</v>
      </c>
      <c r="V62" s="185">
        <f t="shared" si="93"/>
        <v>2503138</v>
      </c>
      <c r="W62" s="46">
        <f>IF(Q62=0,0,((V62/Q62)-1)*100)</f>
        <v>4.5524374871039663</v>
      </c>
    </row>
    <row r="63" spans="1:23" ht="14.25" customHeight="1" thickTop="1" x14ac:dyDescent="0.2">
      <c r="A63" s="3" t="str">
        <f t="shared" si="20"/>
        <v xml:space="preserve"> </v>
      </c>
      <c r="B63" s="108" t="s">
        <v>16</v>
      </c>
      <c r="C63" s="122">
        <f t="shared" ref="C63:H65" si="94">+C13+C38</f>
        <v>2533</v>
      </c>
      <c r="D63" s="124">
        <f t="shared" si="94"/>
        <v>2528</v>
      </c>
      <c r="E63" s="169">
        <f t="shared" si="94"/>
        <v>5061</v>
      </c>
      <c r="F63" s="122">
        <f t="shared" si="94"/>
        <v>2524</v>
      </c>
      <c r="G63" s="124">
        <f t="shared" si="94"/>
        <v>2523</v>
      </c>
      <c r="H63" s="169">
        <f t="shared" si="94"/>
        <v>5047</v>
      </c>
      <c r="I63" s="125">
        <f t="shared" si="86"/>
        <v>-0.27662517289073207</v>
      </c>
      <c r="J63" s="7"/>
      <c r="L63" s="13" t="s">
        <v>16</v>
      </c>
      <c r="M63" s="39">
        <f t="shared" ref="M63:N65" si="95">+M13+M38</f>
        <v>402745</v>
      </c>
      <c r="N63" s="37">
        <f t="shared" si="95"/>
        <v>407514</v>
      </c>
      <c r="O63" s="181">
        <f t="shared" ref="O63" si="96">SUM(M63:N63)</f>
        <v>810259</v>
      </c>
      <c r="P63" s="143">
        <f>+P13+P38</f>
        <v>159</v>
      </c>
      <c r="Q63" s="181">
        <f>+O63+P63</f>
        <v>810418</v>
      </c>
      <c r="R63" s="39">
        <f t="shared" ref="R63:S65" si="97">+R13+R38</f>
        <v>391606</v>
      </c>
      <c r="S63" s="37">
        <f t="shared" si="97"/>
        <v>380832</v>
      </c>
      <c r="T63" s="181">
        <f t="shared" ref="T63:T65" si="98">SUM(R63:S63)</f>
        <v>772438</v>
      </c>
      <c r="U63" s="143">
        <f>+U13+U38</f>
        <v>173</v>
      </c>
      <c r="V63" s="181">
        <f>+T63+U63</f>
        <v>772611</v>
      </c>
      <c r="W63" s="40">
        <f t="shared" si="87"/>
        <v>-4.6651234301311124</v>
      </c>
    </row>
    <row r="64" spans="1:23" ht="14.25" customHeight="1" x14ac:dyDescent="0.2">
      <c r="A64" s="3" t="str">
        <f>IF(ISERROR(F64/G64)," ",IF(F64/G64&gt;0.5,IF(F64/G64&lt;1.5," ","NOT OK"),"NOT OK"))</f>
        <v xml:space="preserve"> </v>
      </c>
      <c r="B64" s="108" t="s">
        <v>17</v>
      </c>
      <c r="C64" s="122">
        <f t="shared" si="94"/>
        <v>2572</v>
      </c>
      <c r="D64" s="124">
        <f t="shared" si="94"/>
        <v>2576</v>
      </c>
      <c r="E64" s="169">
        <f t="shared" si="94"/>
        <v>5148</v>
      </c>
      <c r="F64" s="122">
        <f t="shared" si="94"/>
        <v>2499</v>
      </c>
      <c r="G64" s="124">
        <f t="shared" si="94"/>
        <v>2499</v>
      </c>
      <c r="H64" s="169">
        <f t="shared" si="94"/>
        <v>4998</v>
      </c>
      <c r="I64" s="125">
        <f>IF(E64=0,0,((H64/E64)-1)*100)</f>
        <v>-2.9137529137529095</v>
      </c>
      <c r="J64" s="3"/>
      <c r="L64" s="13" t="s">
        <v>17</v>
      </c>
      <c r="M64" s="39">
        <f t="shared" si="95"/>
        <v>363139</v>
      </c>
      <c r="N64" s="37">
        <f t="shared" si="95"/>
        <v>371219</v>
      </c>
      <c r="O64" s="181">
        <f>SUM(M64:N64)</f>
        <v>734358</v>
      </c>
      <c r="P64" s="143">
        <f>+P14+P39</f>
        <v>303</v>
      </c>
      <c r="Q64" s="181">
        <f>+O64+P64</f>
        <v>734661</v>
      </c>
      <c r="R64" s="39">
        <f t="shared" si="97"/>
        <v>343687</v>
      </c>
      <c r="S64" s="37">
        <f t="shared" si="97"/>
        <v>353751</v>
      </c>
      <c r="T64" s="181">
        <f>SUM(R64:S64)</f>
        <v>697438</v>
      </c>
      <c r="U64" s="143">
        <f>+U14+U39</f>
        <v>152</v>
      </c>
      <c r="V64" s="181">
        <f>+T64+U64</f>
        <v>697590</v>
      </c>
      <c r="W64" s="40">
        <f>IF(Q64=0,0,((V64/Q64)-1)*100)</f>
        <v>-5.0460008085361778</v>
      </c>
    </row>
    <row r="65" spans="1:23" ht="14.25" customHeight="1" thickBot="1" x14ac:dyDescent="0.25">
      <c r="A65" s="3" t="str">
        <f t="shared" ref="A65:A70" si="99">IF(ISERROR(F65/G65)," ",IF(F65/G65&gt;0.5,IF(F65/G65&lt;1.5," ","NOT OK"),"NOT OK"))</f>
        <v xml:space="preserve"> </v>
      </c>
      <c r="B65" s="108" t="s">
        <v>18</v>
      </c>
      <c r="C65" s="122">
        <f t="shared" si="94"/>
        <v>2461</v>
      </c>
      <c r="D65" s="124">
        <f t="shared" si="94"/>
        <v>2462</v>
      </c>
      <c r="E65" s="169">
        <f t="shared" si="94"/>
        <v>4923</v>
      </c>
      <c r="F65" s="122">
        <f t="shared" si="94"/>
        <v>2477</v>
      </c>
      <c r="G65" s="124">
        <f t="shared" si="94"/>
        <v>2480</v>
      </c>
      <c r="H65" s="169">
        <f t="shared" si="94"/>
        <v>4957</v>
      </c>
      <c r="I65" s="125">
        <f t="shared" si="86"/>
        <v>0.69063579118424645</v>
      </c>
      <c r="J65" s="3"/>
      <c r="L65" s="13" t="s">
        <v>18</v>
      </c>
      <c r="M65" s="39">
        <f t="shared" si="95"/>
        <v>365859</v>
      </c>
      <c r="N65" s="37">
        <f t="shared" si="95"/>
        <v>354058</v>
      </c>
      <c r="O65" s="181">
        <f t="shared" ref="O65" si="100">SUM(M65:N65)</f>
        <v>719917</v>
      </c>
      <c r="P65" s="143">
        <f>+P15+P40</f>
        <v>19</v>
      </c>
      <c r="Q65" s="181">
        <f>+O65+P65</f>
        <v>719936</v>
      </c>
      <c r="R65" s="39">
        <f t="shared" si="97"/>
        <v>360974</v>
      </c>
      <c r="S65" s="37">
        <f t="shared" si="97"/>
        <v>351598</v>
      </c>
      <c r="T65" s="181">
        <f t="shared" si="98"/>
        <v>712572</v>
      </c>
      <c r="U65" s="143">
        <f>+U15+U40</f>
        <v>337</v>
      </c>
      <c r="V65" s="181">
        <f>+T65+U65</f>
        <v>712909</v>
      </c>
      <c r="W65" s="40">
        <f t="shared" si="87"/>
        <v>-0.97605898302071115</v>
      </c>
    </row>
    <row r="66" spans="1:23" ht="14.25" customHeight="1" thickTop="1" thickBot="1" x14ac:dyDescent="0.25">
      <c r="A66" s="9" t="str">
        <f t="shared" si="99"/>
        <v xml:space="preserve"> </v>
      </c>
      <c r="B66" s="136" t="s">
        <v>19</v>
      </c>
      <c r="C66" s="130">
        <f t="shared" ref="C66:E66" si="101">+C63+C64+C65</f>
        <v>7566</v>
      </c>
      <c r="D66" s="138">
        <f t="shared" si="101"/>
        <v>7566</v>
      </c>
      <c r="E66" s="171">
        <f t="shared" si="101"/>
        <v>15132</v>
      </c>
      <c r="F66" s="130">
        <f t="shared" ref="F66" si="102">+F63+F64+F65</f>
        <v>7500</v>
      </c>
      <c r="G66" s="138">
        <f t="shared" ref="G66" si="103">+G63+G64+G65</f>
        <v>7502</v>
      </c>
      <c r="H66" s="171">
        <f t="shared" ref="H66" si="104">+H63+H64+H65</f>
        <v>15002</v>
      </c>
      <c r="I66" s="133">
        <f t="shared" si="86"/>
        <v>-0.85910652920961894</v>
      </c>
      <c r="J66" s="9"/>
      <c r="K66" s="10"/>
      <c r="L66" s="47" t="s">
        <v>19</v>
      </c>
      <c r="M66" s="48">
        <f t="shared" ref="M66:Q66" si="105">+M63+M64+M65</f>
        <v>1131743</v>
      </c>
      <c r="N66" s="49">
        <f t="shared" si="105"/>
        <v>1132791</v>
      </c>
      <c r="O66" s="183">
        <f t="shared" si="105"/>
        <v>2264534</v>
      </c>
      <c r="P66" s="49">
        <f t="shared" si="105"/>
        <v>481</v>
      </c>
      <c r="Q66" s="183">
        <f t="shared" si="105"/>
        <v>2265015</v>
      </c>
      <c r="R66" s="48">
        <f t="shared" ref="R66" si="106">+R63+R64+R65</f>
        <v>1096267</v>
      </c>
      <c r="S66" s="49">
        <f t="shared" ref="S66" si="107">+S63+S64+S65</f>
        <v>1086181</v>
      </c>
      <c r="T66" s="183">
        <f t="shared" ref="T66" si="108">+T63+T64+T65</f>
        <v>2182448</v>
      </c>
      <c r="U66" s="49">
        <f t="shared" ref="U66" si="109">+U63+U64+U65</f>
        <v>662</v>
      </c>
      <c r="V66" s="183">
        <f t="shared" ref="V66" si="110">+V63+V64+V65</f>
        <v>2183110</v>
      </c>
      <c r="W66" s="50">
        <f t="shared" si="87"/>
        <v>-3.6160908426654981</v>
      </c>
    </row>
    <row r="67" spans="1:23" ht="14.25" customHeight="1" thickTop="1" x14ac:dyDescent="0.2">
      <c r="A67" s="3" t="str">
        <f t="shared" si="99"/>
        <v xml:space="preserve"> </v>
      </c>
      <c r="B67" s="108" t="s">
        <v>21</v>
      </c>
      <c r="C67" s="122">
        <f t="shared" ref="C67:H69" si="111">+C17+C42</f>
        <v>2486</v>
      </c>
      <c r="D67" s="124">
        <f t="shared" si="111"/>
        <v>2486</v>
      </c>
      <c r="E67" s="172">
        <f t="shared" si="111"/>
        <v>4972</v>
      </c>
      <c r="F67" s="122">
        <f t="shared" si="111"/>
        <v>2575</v>
      </c>
      <c r="G67" s="124">
        <f t="shared" si="111"/>
        <v>2573</v>
      </c>
      <c r="H67" s="172">
        <f t="shared" si="111"/>
        <v>5148</v>
      </c>
      <c r="I67" s="125">
        <f t="shared" si="86"/>
        <v>3.539823008849563</v>
      </c>
      <c r="J67" s="3"/>
      <c r="L67" s="13" t="s">
        <v>21</v>
      </c>
      <c r="M67" s="39">
        <f t="shared" ref="M67:N69" si="112">+M17+M42</f>
        <v>369071</v>
      </c>
      <c r="N67" s="37">
        <f t="shared" si="112"/>
        <v>364050</v>
      </c>
      <c r="O67" s="181">
        <f t="shared" ref="O67:O69" si="113">SUM(M67:N67)</f>
        <v>733121</v>
      </c>
      <c r="P67" s="143">
        <f>+P17+P42</f>
        <v>377</v>
      </c>
      <c r="Q67" s="181">
        <f>+O67+P67</f>
        <v>733498</v>
      </c>
      <c r="R67" s="39">
        <f t="shared" ref="R67:S69" si="114">+R17+R42</f>
        <v>389158</v>
      </c>
      <c r="S67" s="37">
        <f t="shared" si="114"/>
        <v>377304</v>
      </c>
      <c r="T67" s="181">
        <f t="shared" ref="T67:T69" si="115">SUM(R67:S67)</f>
        <v>766462</v>
      </c>
      <c r="U67" s="143">
        <f>+U17+U42</f>
        <v>0</v>
      </c>
      <c r="V67" s="181">
        <f>+T67+U67</f>
        <v>766462</v>
      </c>
      <c r="W67" s="40">
        <f t="shared" si="87"/>
        <v>4.4940817834540736</v>
      </c>
    </row>
    <row r="68" spans="1:23" ht="14.25" customHeight="1" x14ac:dyDescent="0.2">
      <c r="A68" s="3" t="str">
        <f t="shared" si="99"/>
        <v xml:space="preserve"> </v>
      </c>
      <c r="B68" s="108" t="s">
        <v>22</v>
      </c>
      <c r="C68" s="122">
        <f t="shared" si="111"/>
        <v>2461</v>
      </c>
      <c r="D68" s="124">
        <f t="shared" si="111"/>
        <v>2464</v>
      </c>
      <c r="E68" s="163">
        <f t="shared" si="111"/>
        <v>4925</v>
      </c>
      <c r="F68" s="122">
        <f t="shared" si="111"/>
        <v>2629</v>
      </c>
      <c r="G68" s="124">
        <f t="shared" si="111"/>
        <v>2631</v>
      </c>
      <c r="H68" s="163">
        <f t="shared" si="111"/>
        <v>5260</v>
      </c>
      <c r="I68" s="125">
        <f t="shared" si="86"/>
        <v>6.8020304568527923</v>
      </c>
      <c r="J68" s="3"/>
      <c r="L68" s="13" t="s">
        <v>22</v>
      </c>
      <c r="M68" s="39">
        <f t="shared" si="112"/>
        <v>371221</v>
      </c>
      <c r="N68" s="37">
        <f t="shared" si="112"/>
        <v>375202</v>
      </c>
      <c r="O68" s="181">
        <f t="shared" si="113"/>
        <v>746423</v>
      </c>
      <c r="P68" s="143">
        <f>+P18+P43</f>
        <v>28</v>
      </c>
      <c r="Q68" s="181">
        <f>+O68+P68</f>
        <v>746451</v>
      </c>
      <c r="R68" s="39">
        <f t="shared" si="114"/>
        <v>399754</v>
      </c>
      <c r="S68" s="37">
        <f t="shared" si="114"/>
        <v>399661</v>
      </c>
      <c r="T68" s="181">
        <f t="shared" si="115"/>
        <v>799415</v>
      </c>
      <c r="U68" s="143">
        <f>+U18+U43</f>
        <v>0</v>
      </c>
      <c r="V68" s="181">
        <f>+T68+U68</f>
        <v>799415</v>
      </c>
      <c r="W68" s="40">
        <f t="shared" si="87"/>
        <v>7.0954422996285071</v>
      </c>
    </row>
    <row r="69" spans="1:23" ht="14.25" customHeight="1" thickBot="1" x14ac:dyDescent="0.25">
      <c r="A69" s="3" t="str">
        <f t="shared" si="99"/>
        <v xml:space="preserve"> </v>
      </c>
      <c r="B69" s="108" t="s">
        <v>23</v>
      </c>
      <c r="C69" s="122">
        <f t="shared" si="111"/>
        <v>2171</v>
      </c>
      <c r="D69" s="139">
        <f t="shared" si="111"/>
        <v>2172</v>
      </c>
      <c r="E69" s="167">
        <f t="shared" si="111"/>
        <v>4343</v>
      </c>
      <c r="F69" s="122">
        <f t="shared" si="111"/>
        <v>2350</v>
      </c>
      <c r="G69" s="139">
        <f t="shared" si="111"/>
        <v>2349</v>
      </c>
      <c r="H69" s="167">
        <f t="shared" si="111"/>
        <v>4699</v>
      </c>
      <c r="I69" s="140">
        <f t="shared" si="86"/>
        <v>8.1970987796454065</v>
      </c>
      <c r="J69" s="3"/>
      <c r="L69" s="13" t="s">
        <v>23</v>
      </c>
      <c r="M69" s="39">
        <f t="shared" si="112"/>
        <v>296650</v>
      </c>
      <c r="N69" s="37">
        <f t="shared" si="112"/>
        <v>290449</v>
      </c>
      <c r="O69" s="181">
        <f t="shared" si="113"/>
        <v>587099</v>
      </c>
      <c r="P69" s="143">
        <f>+P19+P44</f>
        <v>27</v>
      </c>
      <c r="Q69" s="186">
        <f>+O69+P69</f>
        <v>587126</v>
      </c>
      <c r="R69" s="39">
        <f t="shared" si="114"/>
        <v>334960</v>
      </c>
      <c r="S69" s="37">
        <f t="shared" si="114"/>
        <v>325260</v>
      </c>
      <c r="T69" s="181">
        <f t="shared" si="115"/>
        <v>660220</v>
      </c>
      <c r="U69" s="143">
        <f>+U19+U44</f>
        <v>0</v>
      </c>
      <c r="V69" s="186">
        <f>+T69+U69</f>
        <v>660220</v>
      </c>
      <c r="W69" s="40">
        <f t="shared" si="87"/>
        <v>12.449457186362034</v>
      </c>
    </row>
    <row r="70" spans="1:23" ht="14.25" customHeight="1" thickTop="1" thickBot="1" x14ac:dyDescent="0.25">
      <c r="A70" s="3" t="str">
        <f t="shared" si="99"/>
        <v xml:space="preserve"> </v>
      </c>
      <c r="B70" s="129" t="s">
        <v>24</v>
      </c>
      <c r="C70" s="130">
        <f t="shared" ref="C70:E70" si="116">+C67+C68+C69</f>
        <v>7118</v>
      </c>
      <c r="D70" s="132">
        <f t="shared" si="116"/>
        <v>7122</v>
      </c>
      <c r="E70" s="173">
        <f t="shared" si="116"/>
        <v>14240</v>
      </c>
      <c r="F70" s="130">
        <f t="shared" ref="F70:H70" si="117">+F67+F68+F69</f>
        <v>7554</v>
      </c>
      <c r="G70" s="132">
        <f t="shared" si="117"/>
        <v>7553</v>
      </c>
      <c r="H70" s="173">
        <f t="shared" si="117"/>
        <v>15107</v>
      </c>
      <c r="I70" s="133">
        <f t="shared" si="86"/>
        <v>6.0884831460674249</v>
      </c>
      <c r="J70" s="3"/>
      <c r="L70" s="41" t="s">
        <v>24</v>
      </c>
      <c r="M70" s="45">
        <f t="shared" ref="M70:Q70" si="118">+M67+M68+M69</f>
        <v>1036942</v>
      </c>
      <c r="N70" s="43">
        <f t="shared" si="118"/>
        <v>1029701</v>
      </c>
      <c r="O70" s="182">
        <f t="shared" si="118"/>
        <v>2066643</v>
      </c>
      <c r="P70" s="44">
        <f t="shared" si="118"/>
        <v>432</v>
      </c>
      <c r="Q70" s="185">
        <f t="shared" si="118"/>
        <v>2067075</v>
      </c>
      <c r="R70" s="45">
        <f t="shared" ref="R70:V70" si="119">+R67+R68+R69</f>
        <v>1123872</v>
      </c>
      <c r="S70" s="43">
        <f t="shared" si="119"/>
        <v>1102225</v>
      </c>
      <c r="T70" s="182">
        <f t="shared" si="119"/>
        <v>2226097</v>
      </c>
      <c r="U70" s="44">
        <f t="shared" si="119"/>
        <v>0</v>
      </c>
      <c r="V70" s="185">
        <f t="shared" si="119"/>
        <v>2226097</v>
      </c>
      <c r="W70" s="46">
        <f t="shared" si="87"/>
        <v>7.6930928969679346</v>
      </c>
    </row>
    <row r="71" spans="1:23" ht="14.25" customHeight="1" thickTop="1" x14ac:dyDescent="0.2">
      <c r="A71" s="3" t="str">
        <f t="shared" ref="A71" si="120">IF(ISERROR(F71/G71)," ",IF(F71/G71&gt;0.5,IF(F71/G71&lt;1.5," ","NOT OK"),"NOT OK"))</f>
        <v xml:space="preserve"> </v>
      </c>
      <c r="B71" s="108" t="s">
        <v>10</v>
      </c>
      <c r="C71" s="122">
        <f t="shared" ref="C71:H73" si="121">+C21+C46</f>
        <v>2492</v>
      </c>
      <c r="D71" s="124">
        <f t="shared" si="121"/>
        <v>2491</v>
      </c>
      <c r="E71" s="169">
        <f t="shared" si="121"/>
        <v>4983</v>
      </c>
      <c r="F71" s="122">
        <f t="shared" si="121"/>
        <v>2438</v>
      </c>
      <c r="G71" s="124">
        <f t="shared" si="121"/>
        <v>2436</v>
      </c>
      <c r="H71" s="169">
        <f t="shared" si="121"/>
        <v>4874</v>
      </c>
      <c r="I71" s="125">
        <f t="shared" ref="I71" si="122">IF(E71=0,0,((H71/E71)-1)*100)</f>
        <v>-2.1874372867750402</v>
      </c>
      <c r="J71" s="3"/>
      <c r="K71" s="6"/>
      <c r="L71" s="13" t="s">
        <v>10</v>
      </c>
      <c r="M71" s="39">
        <f t="shared" ref="M71:N73" si="123">+M21+M46</f>
        <v>339093</v>
      </c>
      <c r="N71" s="37">
        <f t="shared" si="123"/>
        <v>336117</v>
      </c>
      <c r="O71" s="181">
        <f>SUM(M71:N71)</f>
        <v>675210</v>
      </c>
      <c r="P71" s="143">
        <f>+P21+P46</f>
        <v>965</v>
      </c>
      <c r="Q71" s="181">
        <f>+O71+P71</f>
        <v>676175</v>
      </c>
      <c r="R71" s="39">
        <f t="shared" ref="R71:S73" si="124">+R21+R46</f>
        <v>361179</v>
      </c>
      <c r="S71" s="37">
        <f t="shared" si="124"/>
        <v>354862</v>
      </c>
      <c r="T71" s="181">
        <f>SUM(R71:S71)</f>
        <v>716041</v>
      </c>
      <c r="U71" s="143">
        <f>+U21+U46</f>
        <v>0</v>
      </c>
      <c r="V71" s="181">
        <f>+T71+U71</f>
        <v>716041</v>
      </c>
      <c r="W71" s="40">
        <f>IF(Q71=0,0,((V71/Q71)-1)*100)</f>
        <v>5.8958109956742</v>
      </c>
    </row>
    <row r="72" spans="1:23" ht="14.25" customHeight="1" x14ac:dyDescent="0.2">
      <c r="A72" s="3" t="str">
        <f>IF(ISERROR(F72/G72)," ",IF(F72/G72&gt;0.5,IF(F72/G72&lt;1.5," ","NOT OK"),"NOT OK"))</f>
        <v xml:space="preserve"> </v>
      </c>
      <c r="B72" s="108" t="s">
        <v>11</v>
      </c>
      <c r="C72" s="122">
        <f t="shared" si="121"/>
        <v>2371</v>
      </c>
      <c r="D72" s="124">
        <f t="shared" si="121"/>
        <v>2369</v>
      </c>
      <c r="E72" s="169">
        <f t="shared" si="121"/>
        <v>4740</v>
      </c>
      <c r="F72" s="122">
        <f t="shared" si="121"/>
        <v>2343</v>
      </c>
      <c r="G72" s="124">
        <f t="shared" si="121"/>
        <v>2343</v>
      </c>
      <c r="H72" s="169">
        <f t="shared" si="121"/>
        <v>4686</v>
      </c>
      <c r="I72" s="125">
        <f>IF(E72=0,0,((H72/E72)-1)*100)</f>
        <v>-1.1392405063291089</v>
      </c>
      <c r="J72" s="3"/>
      <c r="K72" s="6"/>
      <c r="L72" s="13" t="s">
        <v>11</v>
      </c>
      <c r="M72" s="39">
        <f t="shared" si="123"/>
        <v>356364</v>
      </c>
      <c r="N72" s="37">
        <f t="shared" si="123"/>
        <v>327240</v>
      </c>
      <c r="O72" s="181">
        <f>SUM(M72:N72)</f>
        <v>683604</v>
      </c>
      <c r="P72" s="143">
        <f>+P22+P47</f>
        <v>180</v>
      </c>
      <c r="Q72" s="181">
        <f>+O72+P72</f>
        <v>683784</v>
      </c>
      <c r="R72" s="39">
        <f t="shared" si="124"/>
        <v>352571</v>
      </c>
      <c r="S72" s="37">
        <f t="shared" si="124"/>
        <v>332926</v>
      </c>
      <c r="T72" s="181">
        <f>SUM(R72:S72)</f>
        <v>685497</v>
      </c>
      <c r="U72" s="143">
        <f>+U22+U47</f>
        <v>0</v>
      </c>
      <c r="V72" s="181">
        <f>+T72+U72</f>
        <v>685497</v>
      </c>
      <c r="W72" s="40">
        <f>IF(Q72=0,0,((V72/Q72)-1)*100)</f>
        <v>0.25051770734618728</v>
      </c>
    </row>
    <row r="73" spans="1:23" ht="14.25" customHeight="1" thickBot="1" x14ac:dyDescent="0.25">
      <c r="A73" s="3" t="str">
        <f>IF(ISERROR(F73/G73)," ",IF(F73/G73&gt;0.5,IF(F73/G73&lt;1.5," ","NOT OK"),"NOT OK"))</f>
        <v xml:space="preserve"> </v>
      </c>
      <c r="B73" s="113" t="s">
        <v>12</v>
      </c>
      <c r="C73" s="126">
        <f t="shared" si="121"/>
        <v>2586</v>
      </c>
      <c r="D73" s="128">
        <f t="shared" si="121"/>
        <v>2585</v>
      </c>
      <c r="E73" s="169">
        <f t="shared" si="121"/>
        <v>5171</v>
      </c>
      <c r="F73" s="126">
        <f t="shared" si="121"/>
        <v>2384</v>
      </c>
      <c r="G73" s="128">
        <f t="shared" si="121"/>
        <v>2381</v>
      </c>
      <c r="H73" s="169">
        <f t="shared" si="121"/>
        <v>4765</v>
      </c>
      <c r="I73" s="125">
        <f>IF(E73=0,0,((H73/E73)-1)*100)</f>
        <v>-7.8514794043705312</v>
      </c>
      <c r="J73" s="3"/>
      <c r="K73" s="6"/>
      <c r="L73" s="22" t="s">
        <v>12</v>
      </c>
      <c r="M73" s="39">
        <f t="shared" si="123"/>
        <v>425572</v>
      </c>
      <c r="N73" s="37">
        <f t="shared" si="123"/>
        <v>378531</v>
      </c>
      <c r="O73" s="181">
        <f t="shared" ref="O73" si="125">SUM(M73:N73)</f>
        <v>804103</v>
      </c>
      <c r="P73" s="143">
        <f>+P23+P48</f>
        <v>304</v>
      </c>
      <c r="Q73" s="181">
        <f>+O73+P73</f>
        <v>804407</v>
      </c>
      <c r="R73" s="39">
        <f t="shared" si="124"/>
        <v>386219</v>
      </c>
      <c r="S73" s="37">
        <f t="shared" si="124"/>
        <v>349939</v>
      </c>
      <c r="T73" s="181">
        <f t="shared" ref="T73" si="126">SUM(R73:S73)</f>
        <v>736158</v>
      </c>
      <c r="U73" s="143">
        <f>+U23+U48</f>
        <v>0</v>
      </c>
      <c r="V73" s="181">
        <f>+T73+U73</f>
        <v>736158</v>
      </c>
      <c r="W73" s="40">
        <f>IF(Q73=0,0,((V73/Q73)-1)*100)</f>
        <v>-8.484386635123764</v>
      </c>
    </row>
    <row r="74" spans="1:23" ht="14.25" customHeight="1" thickTop="1" thickBot="1" x14ac:dyDescent="0.25">
      <c r="A74" s="3" t="str">
        <f t="shared" ref="A74:A75" si="127">IF(ISERROR(F74/G74)," ",IF(F74/G74&gt;0.5,IF(F74/G74&lt;1.5," ","NOT OK"),"NOT OK"))</f>
        <v xml:space="preserve"> </v>
      </c>
      <c r="B74" s="129" t="s">
        <v>38</v>
      </c>
      <c r="C74" s="130">
        <f t="shared" ref="C74:H74" si="128">+C71+C72+C73</f>
        <v>7449</v>
      </c>
      <c r="D74" s="132">
        <f t="shared" si="128"/>
        <v>7445</v>
      </c>
      <c r="E74" s="173">
        <f t="shared" si="128"/>
        <v>14894</v>
      </c>
      <c r="F74" s="130">
        <f t="shared" si="128"/>
        <v>7165</v>
      </c>
      <c r="G74" s="132">
        <f t="shared" si="128"/>
        <v>7160</v>
      </c>
      <c r="H74" s="173">
        <f t="shared" si="128"/>
        <v>14325</v>
      </c>
      <c r="I74" s="133">
        <f t="shared" ref="I74:I75" si="129">IF(E74=0,0,((H74/E74)-1)*100)</f>
        <v>-3.8203303343628314</v>
      </c>
      <c r="J74" s="3"/>
      <c r="L74" s="41" t="s">
        <v>38</v>
      </c>
      <c r="M74" s="45">
        <f t="shared" ref="M74:V74" si="130">+M71+M72+M73</f>
        <v>1121029</v>
      </c>
      <c r="N74" s="43">
        <f t="shared" si="130"/>
        <v>1041888</v>
      </c>
      <c r="O74" s="182">
        <f t="shared" si="130"/>
        <v>2162917</v>
      </c>
      <c r="P74" s="43">
        <f t="shared" si="130"/>
        <v>1449</v>
      </c>
      <c r="Q74" s="182">
        <f t="shared" si="130"/>
        <v>2164366</v>
      </c>
      <c r="R74" s="45">
        <f t="shared" si="130"/>
        <v>1099969</v>
      </c>
      <c r="S74" s="43">
        <f t="shared" si="130"/>
        <v>1037727</v>
      </c>
      <c r="T74" s="182">
        <f t="shared" si="130"/>
        <v>2137696</v>
      </c>
      <c r="U74" s="43">
        <f t="shared" si="130"/>
        <v>0</v>
      </c>
      <c r="V74" s="182">
        <f t="shared" si="130"/>
        <v>2137696</v>
      </c>
      <c r="W74" s="46">
        <f>IF(Q74=0,0,((V74/Q74)-1)*100)</f>
        <v>-1.2322315172202836</v>
      </c>
    </row>
    <row r="75" spans="1:23" ht="14.25" customHeight="1" thickTop="1" thickBot="1" x14ac:dyDescent="0.25">
      <c r="A75" s="6" t="str">
        <f t="shared" si="127"/>
        <v xml:space="preserve"> </v>
      </c>
      <c r="B75" s="129" t="s">
        <v>63</v>
      </c>
      <c r="C75" s="130">
        <f t="shared" ref="C75:H75" si="131">+C62+C66+C70+C74</f>
        <v>29220</v>
      </c>
      <c r="D75" s="132">
        <f t="shared" si="131"/>
        <v>29219</v>
      </c>
      <c r="E75" s="170">
        <f t="shared" si="131"/>
        <v>58439</v>
      </c>
      <c r="F75" s="130">
        <f t="shared" si="131"/>
        <v>30148</v>
      </c>
      <c r="G75" s="132">
        <f t="shared" si="131"/>
        <v>30145</v>
      </c>
      <c r="H75" s="170">
        <f t="shared" si="131"/>
        <v>60293</v>
      </c>
      <c r="I75" s="134">
        <f t="shared" si="129"/>
        <v>3.1725388867023696</v>
      </c>
      <c r="J75" s="7"/>
      <c r="L75" s="41" t="s">
        <v>63</v>
      </c>
      <c r="M75" s="45">
        <f t="shared" ref="M75:V75" si="132">+M62+M66+M70+M74</f>
        <v>4491723</v>
      </c>
      <c r="N75" s="43">
        <f t="shared" si="132"/>
        <v>4395265</v>
      </c>
      <c r="O75" s="182">
        <f t="shared" si="132"/>
        <v>8886988</v>
      </c>
      <c r="P75" s="44">
        <f t="shared" si="132"/>
        <v>3614</v>
      </c>
      <c r="Q75" s="185">
        <f t="shared" si="132"/>
        <v>8890602</v>
      </c>
      <c r="R75" s="45">
        <f t="shared" si="132"/>
        <v>4566721</v>
      </c>
      <c r="S75" s="43">
        <f t="shared" si="132"/>
        <v>4482242</v>
      </c>
      <c r="T75" s="182">
        <f t="shared" si="132"/>
        <v>9048963</v>
      </c>
      <c r="U75" s="44">
        <f t="shared" si="132"/>
        <v>1078</v>
      </c>
      <c r="V75" s="185">
        <f t="shared" si="132"/>
        <v>9050041</v>
      </c>
      <c r="W75" s="46">
        <f>IF(Q75=0,0,((V75/Q75)-1)*100)</f>
        <v>1.7933431279456569</v>
      </c>
    </row>
    <row r="76" spans="1:23" ht="14.25" thickTop="1" thickBot="1" x14ac:dyDescent="0.25">
      <c r="B76" s="141" t="s">
        <v>60</v>
      </c>
      <c r="C76" s="104"/>
      <c r="D76" s="104"/>
      <c r="E76" s="104"/>
      <c r="F76" s="104"/>
      <c r="G76" s="104"/>
      <c r="H76" s="104"/>
      <c r="I76" s="105"/>
      <c r="J76" s="3"/>
      <c r="L76" s="53" t="s">
        <v>60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2"/>
    </row>
    <row r="77" spans="1:23" ht="13.5" thickTop="1" x14ac:dyDescent="0.2">
      <c r="L77" s="635" t="s">
        <v>33</v>
      </c>
      <c r="M77" s="636"/>
      <c r="N77" s="636"/>
      <c r="O77" s="636"/>
      <c r="P77" s="636"/>
      <c r="Q77" s="636"/>
      <c r="R77" s="636"/>
      <c r="S77" s="636"/>
      <c r="T77" s="636"/>
      <c r="U77" s="636"/>
      <c r="V77" s="636"/>
      <c r="W77" s="637"/>
    </row>
    <row r="78" spans="1:23" ht="13.5" thickBot="1" x14ac:dyDescent="0.25">
      <c r="L78" s="630" t="s">
        <v>43</v>
      </c>
      <c r="M78" s="631"/>
      <c r="N78" s="631"/>
      <c r="O78" s="631"/>
      <c r="P78" s="631"/>
      <c r="Q78" s="631"/>
      <c r="R78" s="631"/>
      <c r="S78" s="631"/>
      <c r="T78" s="631"/>
      <c r="U78" s="631"/>
      <c r="V78" s="631"/>
      <c r="W78" s="632"/>
    </row>
    <row r="79" spans="1:23" ht="14.25" thickTop="1" thickBot="1" x14ac:dyDescent="0.25">
      <c r="L79" s="54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 t="s">
        <v>34</v>
      </c>
    </row>
    <row r="80" spans="1:23" ht="24.75" customHeight="1" thickTop="1" thickBot="1" x14ac:dyDescent="0.25">
      <c r="L80" s="57"/>
      <c r="M80" s="633" t="s">
        <v>64</v>
      </c>
      <c r="N80" s="633"/>
      <c r="O80" s="633"/>
      <c r="P80" s="633"/>
      <c r="Q80" s="634"/>
      <c r="R80" s="633" t="s">
        <v>65</v>
      </c>
      <c r="S80" s="633"/>
      <c r="T80" s="633"/>
      <c r="U80" s="633"/>
      <c r="V80" s="634"/>
      <c r="W80" s="340" t="s">
        <v>2</v>
      </c>
    </row>
    <row r="81" spans="1:23" ht="13.5" thickTop="1" x14ac:dyDescent="0.2">
      <c r="L81" s="59" t="s">
        <v>3</v>
      </c>
      <c r="M81" s="60"/>
      <c r="N81" s="54"/>
      <c r="O81" s="61"/>
      <c r="P81" s="62"/>
      <c r="Q81" s="61"/>
      <c r="R81" s="60"/>
      <c r="S81" s="54"/>
      <c r="T81" s="61"/>
      <c r="U81" s="62"/>
      <c r="V81" s="61"/>
      <c r="W81" s="341" t="s">
        <v>4</v>
      </c>
    </row>
    <row r="82" spans="1:23" ht="13.5" thickBot="1" x14ac:dyDescent="0.25">
      <c r="L82" s="64"/>
      <c r="M82" s="65" t="s">
        <v>35</v>
      </c>
      <c r="N82" s="66" t="s">
        <v>36</v>
      </c>
      <c r="O82" s="67" t="s">
        <v>37</v>
      </c>
      <c r="P82" s="68" t="s">
        <v>32</v>
      </c>
      <c r="Q82" s="67" t="s">
        <v>7</v>
      </c>
      <c r="R82" s="65" t="s">
        <v>35</v>
      </c>
      <c r="S82" s="66" t="s">
        <v>36</v>
      </c>
      <c r="T82" s="67" t="s">
        <v>37</v>
      </c>
      <c r="U82" s="68" t="s">
        <v>32</v>
      </c>
      <c r="V82" s="67" t="s">
        <v>7</v>
      </c>
      <c r="W82" s="339"/>
    </row>
    <row r="83" spans="1:23" ht="6.75" customHeight="1" thickTop="1" x14ac:dyDescent="0.2">
      <c r="L83" s="59"/>
      <c r="M83" s="70"/>
      <c r="N83" s="71"/>
      <c r="O83" s="72"/>
      <c r="P83" s="73"/>
      <c r="Q83" s="72"/>
      <c r="R83" s="70"/>
      <c r="S83" s="71"/>
      <c r="T83" s="72"/>
      <c r="U83" s="73"/>
      <c r="V83" s="72"/>
      <c r="W83" s="74"/>
    </row>
    <row r="84" spans="1:23" x14ac:dyDescent="0.2">
      <c r="L84" s="59" t="s">
        <v>13</v>
      </c>
      <c r="M84" s="384">
        <v>80</v>
      </c>
      <c r="N84" s="385">
        <v>176</v>
      </c>
      <c r="O84" s="195">
        <f t="shared" ref="O84:O94" si="133">+M84+N84</f>
        <v>256</v>
      </c>
      <c r="P84" s="386">
        <v>0</v>
      </c>
      <c r="Q84" s="195">
        <f>O84+P84</f>
        <v>256</v>
      </c>
      <c r="R84" s="384">
        <v>174</v>
      </c>
      <c r="S84" s="385">
        <v>372</v>
      </c>
      <c r="T84" s="195">
        <f t="shared" ref="T84:T94" si="134">+R84+S84</f>
        <v>546</v>
      </c>
      <c r="U84" s="386">
        <v>0</v>
      </c>
      <c r="V84" s="195">
        <f>T84+U84</f>
        <v>546</v>
      </c>
      <c r="W84" s="78">
        <f t="shared" ref="W84" si="135">IF(Q84=0,0,((V84/Q84)-1)*100)</f>
        <v>113.28125</v>
      </c>
    </row>
    <row r="85" spans="1:23" x14ac:dyDescent="0.2">
      <c r="L85" s="59" t="s">
        <v>14</v>
      </c>
      <c r="M85" s="384">
        <v>65</v>
      </c>
      <c r="N85" s="385">
        <v>270</v>
      </c>
      <c r="O85" s="195">
        <f t="shared" si="133"/>
        <v>335</v>
      </c>
      <c r="P85" s="386">
        <v>0</v>
      </c>
      <c r="Q85" s="195">
        <f>O85+P85</f>
        <v>335</v>
      </c>
      <c r="R85" s="384">
        <v>61</v>
      </c>
      <c r="S85" s="385">
        <v>318</v>
      </c>
      <c r="T85" s="195">
        <f>+R85+S85</f>
        <v>379</v>
      </c>
      <c r="U85" s="386">
        <v>0</v>
      </c>
      <c r="V85" s="195">
        <f>T85+U85</f>
        <v>379</v>
      </c>
      <c r="W85" s="78">
        <f>IF(Q85=0,0,((V85/Q85)-1)*100)</f>
        <v>13.134328358208958</v>
      </c>
    </row>
    <row r="86" spans="1:23" ht="13.5" thickBot="1" x14ac:dyDescent="0.25">
      <c r="L86" s="59" t="s">
        <v>15</v>
      </c>
      <c r="M86" s="384">
        <v>78</v>
      </c>
      <c r="N86" s="385">
        <v>304</v>
      </c>
      <c r="O86" s="195">
        <f t="shared" si="133"/>
        <v>382</v>
      </c>
      <c r="P86" s="386">
        <v>0</v>
      </c>
      <c r="Q86" s="195">
        <f>O86+P86</f>
        <v>382</v>
      </c>
      <c r="R86" s="384">
        <v>183</v>
      </c>
      <c r="S86" s="385">
        <v>374</v>
      </c>
      <c r="T86" s="195">
        <f>+R86+S86</f>
        <v>557</v>
      </c>
      <c r="U86" s="386">
        <v>0</v>
      </c>
      <c r="V86" s="195">
        <f>T86+U86</f>
        <v>557</v>
      </c>
      <c r="W86" s="78">
        <f>IF(Q86=0,0,((V86/Q86)-1)*100)</f>
        <v>45.811518324607327</v>
      </c>
    </row>
    <row r="87" spans="1:23" ht="14.25" thickTop="1" thickBot="1" x14ac:dyDescent="0.25">
      <c r="L87" s="79" t="s">
        <v>61</v>
      </c>
      <c r="M87" s="80">
        <f>+M84+M85+M86</f>
        <v>223</v>
      </c>
      <c r="N87" s="81">
        <f>+N84+N85+N86</f>
        <v>750</v>
      </c>
      <c r="O87" s="196">
        <f t="shared" si="133"/>
        <v>973</v>
      </c>
      <c r="P87" s="80">
        <f>+P84+P85+P86</f>
        <v>0</v>
      </c>
      <c r="Q87" s="196">
        <f t="shared" ref="Q87:U87" si="136">+Q84+Q85+Q86</f>
        <v>973</v>
      </c>
      <c r="R87" s="80">
        <f t="shared" si="136"/>
        <v>418</v>
      </c>
      <c r="S87" s="81">
        <f t="shared" si="136"/>
        <v>1064</v>
      </c>
      <c r="T87" s="196">
        <f>+T84+T85+T86</f>
        <v>1482</v>
      </c>
      <c r="U87" s="80">
        <f t="shared" si="136"/>
        <v>0</v>
      </c>
      <c r="V87" s="196">
        <f t="shared" ref="V87" si="137">+V84+V85+V86</f>
        <v>1482</v>
      </c>
      <c r="W87" s="82">
        <f t="shared" ref="W87" si="138">IF(Q87=0,0,((V87/Q87)-1)*100)</f>
        <v>52.312435765673172</v>
      </c>
    </row>
    <row r="88" spans="1:23" ht="13.5" thickTop="1" x14ac:dyDescent="0.2">
      <c r="L88" s="59" t="s">
        <v>16</v>
      </c>
      <c r="M88" s="384">
        <v>137</v>
      </c>
      <c r="N88" s="385">
        <v>324</v>
      </c>
      <c r="O88" s="195">
        <f t="shared" si="133"/>
        <v>461</v>
      </c>
      <c r="P88" s="386">
        <v>0</v>
      </c>
      <c r="Q88" s="195">
        <f>O88+P88</f>
        <v>461</v>
      </c>
      <c r="R88" s="384">
        <v>130</v>
      </c>
      <c r="S88" s="385">
        <v>334</v>
      </c>
      <c r="T88" s="195">
        <f t="shared" si="134"/>
        <v>464</v>
      </c>
      <c r="U88" s="386">
        <v>0</v>
      </c>
      <c r="V88" s="195">
        <f>T88+U88</f>
        <v>464</v>
      </c>
      <c r="W88" s="78">
        <f>IF(Q88=0,0,((V88/Q88)-1)*100)</f>
        <v>0.65075921908894774</v>
      </c>
    </row>
    <row r="89" spans="1:23" x14ac:dyDescent="0.2">
      <c r="L89" s="59" t="s">
        <v>17</v>
      </c>
      <c r="M89" s="384">
        <v>115</v>
      </c>
      <c r="N89" s="385">
        <v>335</v>
      </c>
      <c r="O89" s="195">
        <f t="shared" si="133"/>
        <v>450</v>
      </c>
      <c r="P89" s="386">
        <v>0</v>
      </c>
      <c r="Q89" s="195">
        <f>O89+P89</f>
        <v>450</v>
      </c>
      <c r="R89" s="384">
        <v>123</v>
      </c>
      <c r="S89" s="385">
        <v>418</v>
      </c>
      <c r="T89" s="195">
        <f>+R89+S89</f>
        <v>541</v>
      </c>
      <c r="U89" s="386">
        <v>0</v>
      </c>
      <c r="V89" s="195">
        <f>T89+U89</f>
        <v>541</v>
      </c>
      <c r="W89" s="78">
        <f t="shared" ref="W89" si="139">IF(Q89=0,0,((V89/Q89)-1)*100)</f>
        <v>20.222222222222229</v>
      </c>
    </row>
    <row r="90" spans="1:23" ht="13.5" thickBot="1" x14ac:dyDescent="0.25">
      <c r="L90" s="59" t="s">
        <v>18</v>
      </c>
      <c r="M90" s="384">
        <v>108</v>
      </c>
      <c r="N90" s="385">
        <v>312</v>
      </c>
      <c r="O90" s="197">
        <f t="shared" si="133"/>
        <v>420</v>
      </c>
      <c r="P90" s="387">
        <v>0</v>
      </c>
      <c r="Q90" s="197">
        <f>O90+P90</f>
        <v>420</v>
      </c>
      <c r="R90" s="384">
        <v>84</v>
      </c>
      <c r="S90" s="385">
        <v>426</v>
      </c>
      <c r="T90" s="197">
        <f>+R90+S90</f>
        <v>510</v>
      </c>
      <c r="U90" s="387">
        <v>0</v>
      </c>
      <c r="V90" s="197">
        <f>T90+U90</f>
        <v>510</v>
      </c>
      <c r="W90" s="78">
        <f>IF(Q90=0,0,((V90/Q90)-1)*100)</f>
        <v>21.42857142857142</v>
      </c>
    </row>
    <row r="91" spans="1:23" ht="14.25" thickTop="1" thickBot="1" x14ac:dyDescent="0.25">
      <c r="A91" s="3" t="str">
        <f>IF(ISERROR(F91/G91)," ",IF(F91/G91&gt;0.5,IF(F91/G91&lt;1.5," ","NOT OK"),"NOT OK"))</f>
        <v xml:space="preserve"> </v>
      </c>
      <c r="L91" s="84" t="s">
        <v>19</v>
      </c>
      <c r="M91" s="85">
        <f>+M88+M89+M90</f>
        <v>360</v>
      </c>
      <c r="N91" s="85">
        <f>+N88+N89+N90</f>
        <v>971</v>
      </c>
      <c r="O91" s="198">
        <f t="shared" si="133"/>
        <v>1331</v>
      </c>
      <c r="P91" s="86">
        <f>+P88+P89+P90</f>
        <v>0</v>
      </c>
      <c r="Q91" s="198">
        <f t="shared" ref="Q91:U91" si="140">+Q88+Q89+Q90</f>
        <v>1331</v>
      </c>
      <c r="R91" s="85">
        <f t="shared" si="140"/>
        <v>337</v>
      </c>
      <c r="S91" s="85">
        <f t="shared" si="140"/>
        <v>1178</v>
      </c>
      <c r="T91" s="396">
        <f t="shared" si="140"/>
        <v>1515</v>
      </c>
      <c r="U91" s="397">
        <f t="shared" si="140"/>
        <v>0</v>
      </c>
      <c r="V91" s="198">
        <f t="shared" ref="V91" si="141">+V88+V89+V90</f>
        <v>1515</v>
      </c>
      <c r="W91" s="87">
        <f>IF(Q91=0,0,((V91/Q91)-1)*100)</f>
        <v>13.824192336589025</v>
      </c>
    </row>
    <row r="92" spans="1:23" ht="13.5" thickTop="1" x14ac:dyDescent="0.2">
      <c r="L92" s="59" t="s">
        <v>21</v>
      </c>
      <c r="M92" s="384">
        <v>119</v>
      </c>
      <c r="N92" s="385">
        <v>324</v>
      </c>
      <c r="O92" s="197">
        <f t="shared" si="133"/>
        <v>443</v>
      </c>
      <c r="P92" s="388">
        <v>0</v>
      </c>
      <c r="Q92" s="197">
        <f>O92+P92</f>
        <v>443</v>
      </c>
      <c r="R92" s="384">
        <v>125</v>
      </c>
      <c r="S92" s="385">
        <v>349</v>
      </c>
      <c r="T92" s="197">
        <f>+R92+S92</f>
        <v>474</v>
      </c>
      <c r="U92" s="388">
        <v>0</v>
      </c>
      <c r="V92" s="197">
        <f>T92+U92</f>
        <v>474</v>
      </c>
      <c r="W92" s="78">
        <f>IF(Q92=0,0,((V92/Q92)-1)*100)</f>
        <v>6.9977426636568918</v>
      </c>
    </row>
    <row r="93" spans="1:23" x14ac:dyDescent="0.2">
      <c r="L93" s="59" t="s">
        <v>22</v>
      </c>
      <c r="M93" s="384">
        <v>106</v>
      </c>
      <c r="N93" s="385">
        <v>322</v>
      </c>
      <c r="O93" s="197">
        <f t="shared" si="133"/>
        <v>428</v>
      </c>
      <c r="P93" s="386">
        <v>0</v>
      </c>
      <c r="Q93" s="197">
        <f>O93+P93</f>
        <v>428</v>
      </c>
      <c r="R93" s="384">
        <v>85</v>
      </c>
      <c r="S93" s="385">
        <v>309</v>
      </c>
      <c r="T93" s="197">
        <f>+R93+S93</f>
        <v>394</v>
      </c>
      <c r="U93" s="386">
        <v>0</v>
      </c>
      <c r="V93" s="197">
        <f>T93+U93</f>
        <v>394</v>
      </c>
      <c r="W93" s="78">
        <f t="shared" ref="W93" si="142">IF(Q93=0,0,((V93/Q93)-1)*100)</f>
        <v>-7.9439252336448547</v>
      </c>
    </row>
    <row r="94" spans="1:23" ht="13.5" thickBot="1" x14ac:dyDescent="0.25">
      <c r="L94" s="59" t="s">
        <v>23</v>
      </c>
      <c r="M94" s="384">
        <v>97</v>
      </c>
      <c r="N94" s="385">
        <v>318</v>
      </c>
      <c r="O94" s="197">
        <f t="shared" si="133"/>
        <v>415</v>
      </c>
      <c r="P94" s="386">
        <v>0</v>
      </c>
      <c r="Q94" s="197">
        <f>O94+P94</f>
        <v>415</v>
      </c>
      <c r="R94" s="384">
        <v>68</v>
      </c>
      <c r="S94" s="385">
        <v>331</v>
      </c>
      <c r="T94" s="197">
        <f t="shared" si="134"/>
        <v>399</v>
      </c>
      <c r="U94" s="386">
        <v>0</v>
      </c>
      <c r="V94" s="197">
        <f>T94+U94</f>
        <v>399</v>
      </c>
      <c r="W94" s="78">
        <f>IF(Q94=0,0,((V94/Q94)-1)*100)</f>
        <v>-3.8554216867469848</v>
      </c>
    </row>
    <row r="95" spans="1:23" ht="14.25" customHeight="1" thickTop="1" thickBot="1" x14ac:dyDescent="0.25">
      <c r="L95" s="79" t="s">
        <v>40</v>
      </c>
      <c r="M95" s="80">
        <f t="shared" ref="M95:Q95" si="143">+M92+M93+M94</f>
        <v>322</v>
      </c>
      <c r="N95" s="81">
        <f t="shared" si="143"/>
        <v>964</v>
      </c>
      <c r="O95" s="196">
        <f t="shared" si="143"/>
        <v>1286</v>
      </c>
      <c r="P95" s="80">
        <f t="shared" si="143"/>
        <v>0</v>
      </c>
      <c r="Q95" s="188">
        <f t="shared" si="143"/>
        <v>1286</v>
      </c>
      <c r="R95" s="80">
        <f t="shared" ref="R95:V95" si="144">+R92+R93+R94</f>
        <v>278</v>
      </c>
      <c r="S95" s="81">
        <f t="shared" si="144"/>
        <v>989</v>
      </c>
      <c r="T95" s="196">
        <f t="shared" si="144"/>
        <v>1267</v>
      </c>
      <c r="U95" s="80">
        <f t="shared" si="144"/>
        <v>0</v>
      </c>
      <c r="V95" s="196">
        <f t="shared" si="144"/>
        <v>1267</v>
      </c>
      <c r="W95" s="82">
        <f t="shared" ref="W95" si="145">IF(Q95=0,0,((V95/Q95)-1)*100)</f>
        <v>-1.4774494556765161</v>
      </c>
    </row>
    <row r="96" spans="1:23" ht="14.25" customHeight="1" thickTop="1" x14ac:dyDescent="0.2">
      <c r="L96" s="59" t="s">
        <v>10</v>
      </c>
      <c r="M96" s="75">
        <v>107</v>
      </c>
      <c r="N96" s="76">
        <v>321</v>
      </c>
      <c r="O96" s="195">
        <f>M96+N96</f>
        <v>428</v>
      </c>
      <c r="P96" s="77">
        <v>0</v>
      </c>
      <c r="Q96" s="195">
        <f t="shared" ref="Q96" si="146">O96+P96</f>
        <v>428</v>
      </c>
      <c r="R96" s="75">
        <v>168</v>
      </c>
      <c r="S96" s="76">
        <v>422</v>
      </c>
      <c r="T96" s="195">
        <f>R96+S96</f>
        <v>590</v>
      </c>
      <c r="U96" s="77">
        <v>0</v>
      </c>
      <c r="V96" s="195">
        <f t="shared" ref="V96" si="147">T96+U96</f>
        <v>590</v>
      </c>
      <c r="W96" s="78">
        <f>IF(Q96=0,0,((V96/Q96)-1)*100)</f>
        <v>37.850467289719639</v>
      </c>
    </row>
    <row r="97" spans="12:23" ht="14.25" customHeight="1" x14ac:dyDescent="0.2">
      <c r="L97" s="59" t="s">
        <v>11</v>
      </c>
      <c r="M97" s="75">
        <v>396</v>
      </c>
      <c r="N97" s="76">
        <v>322</v>
      </c>
      <c r="O97" s="195">
        <f>M97+N97</f>
        <v>718</v>
      </c>
      <c r="P97" s="77">
        <v>0</v>
      </c>
      <c r="Q97" s="195">
        <f>O97+P97</f>
        <v>718</v>
      </c>
      <c r="R97" s="75">
        <v>383</v>
      </c>
      <c r="S97" s="76">
        <v>457</v>
      </c>
      <c r="T97" s="195">
        <f>R97+S97</f>
        <v>840</v>
      </c>
      <c r="U97" s="77">
        <v>0</v>
      </c>
      <c r="V97" s="195">
        <f>T97+U97</f>
        <v>840</v>
      </c>
      <c r="W97" s="78">
        <f>IF(Q97=0,0,((V97/Q97)-1)*100)</f>
        <v>16.991643454039007</v>
      </c>
    </row>
    <row r="98" spans="12:23" ht="14.25" customHeight="1" thickBot="1" x14ac:dyDescent="0.25">
      <c r="L98" s="64" t="s">
        <v>12</v>
      </c>
      <c r="M98" s="75">
        <v>230</v>
      </c>
      <c r="N98" s="76">
        <v>342</v>
      </c>
      <c r="O98" s="195">
        <f>M98+N98</f>
        <v>572</v>
      </c>
      <c r="P98" s="77">
        <v>0</v>
      </c>
      <c r="Q98" s="195">
        <f>O98+P98</f>
        <v>572</v>
      </c>
      <c r="R98" s="75">
        <v>304</v>
      </c>
      <c r="S98" s="76">
        <v>485</v>
      </c>
      <c r="T98" s="195">
        <f>R98+S98</f>
        <v>789</v>
      </c>
      <c r="U98" s="77">
        <v>0</v>
      </c>
      <c r="V98" s="195">
        <f>T98+U98</f>
        <v>789</v>
      </c>
      <c r="W98" s="78">
        <f>IF(Q98=0,0,((V98/Q98)-1)*100)</f>
        <v>37.93706293706294</v>
      </c>
    </row>
    <row r="99" spans="12:23" ht="14.25" customHeight="1" thickTop="1" thickBot="1" x14ac:dyDescent="0.25">
      <c r="L99" s="79" t="s">
        <v>38</v>
      </c>
      <c r="M99" s="80">
        <f t="shared" ref="M99:V99" si="148">+M96+M97+M98</f>
        <v>733</v>
      </c>
      <c r="N99" s="81">
        <f t="shared" si="148"/>
        <v>985</v>
      </c>
      <c r="O99" s="196">
        <f t="shared" si="148"/>
        <v>1718</v>
      </c>
      <c r="P99" s="80">
        <f t="shared" si="148"/>
        <v>0</v>
      </c>
      <c r="Q99" s="196">
        <f t="shared" si="148"/>
        <v>1718</v>
      </c>
      <c r="R99" s="80">
        <f t="shared" si="148"/>
        <v>855</v>
      </c>
      <c r="S99" s="81">
        <f t="shared" si="148"/>
        <v>1364</v>
      </c>
      <c r="T99" s="196">
        <f t="shared" si="148"/>
        <v>2219</v>
      </c>
      <c r="U99" s="80">
        <f t="shared" si="148"/>
        <v>0</v>
      </c>
      <c r="V99" s="196">
        <f t="shared" si="148"/>
        <v>2219</v>
      </c>
      <c r="W99" s="82">
        <f t="shared" ref="W99" si="149">IF(Q99=0,0,((V99/Q99)-1)*100)</f>
        <v>29.161816065192081</v>
      </c>
    </row>
    <row r="100" spans="12:23" ht="14.25" customHeight="1" thickTop="1" thickBot="1" x14ac:dyDescent="0.25">
      <c r="L100" s="79" t="s">
        <v>63</v>
      </c>
      <c r="M100" s="80">
        <f t="shared" ref="M100:V100" si="150">+M87+M91+M95+M99</f>
        <v>1638</v>
      </c>
      <c r="N100" s="81">
        <f t="shared" si="150"/>
        <v>3670</v>
      </c>
      <c r="O100" s="196">
        <f t="shared" si="150"/>
        <v>5308</v>
      </c>
      <c r="P100" s="80">
        <f t="shared" si="150"/>
        <v>0</v>
      </c>
      <c r="Q100" s="196">
        <f t="shared" si="150"/>
        <v>5308</v>
      </c>
      <c r="R100" s="80">
        <f t="shared" si="150"/>
        <v>1888</v>
      </c>
      <c r="S100" s="81">
        <f t="shared" si="150"/>
        <v>4595</v>
      </c>
      <c r="T100" s="196">
        <f t="shared" si="150"/>
        <v>6483</v>
      </c>
      <c r="U100" s="80">
        <f t="shared" si="150"/>
        <v>0</v>
      </c>
      <c r="V100" s="196">
        <f t="shared" si="150"/>
        <v>6483</v>
      </c>
      <c r="W100" s="82">
        <f>IF(Q100=0,0,((V100/Q100)-1)*100)</f>
        <v>22.136397889977388</v>
      </c>
    </row>
    <row r="101" spans="12:23" ht="14.25" thickTop="1" thickBot="1" x14ac:dyDescent="0.25">
      <c r="L101" s="89" t="s">
        <v>60</v>
      </c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12:23" ht="13.5" thickTop="1" x14ac:dyDescent="0.2">
      <c r="L102" s="635" t="s">
        <v>41</v>
      </c>
      <c r="M102" s="636"/>
      <c r="N102" s="636"/>
      <c r="O102" s="636"/>
      <c r="P102" s="636"/>
      <c r="Q102" s="636"/>
      <c r="R102" s="636"/>
      <c r="S102" s="636"/>
      <c r="T102" s="636"/>
      <c r="U102" s="636"/>
      <c r="V102" s="636"/>
      <c r="W102" s="637"/>
    </row>
    <row r="103" spans="12:23" ht="13.5" thickBot="1" x14ac:dyDescent="0.25">
      <c r="L103" s="630" t="s">
        <v>44</v>
      </c>
      <c r="M103" s="631"/>
      <c r="N103" s="631"/>
      <c r="O103" s="631"/>
      <c r="P103" s="631"/>
      <c r="Q103" s="631"/>
      <c r="R103" s="631"/>
      <c r="S103" s="631"/>
      <c r="T103" s="631"/>
      <c r="U103" s="631"/>
      <c r="V103" s="631"/>
      <c r="W103" s="632"/>
    </row>
    <row r="104" spans="12:23" ht="14.25" thickTop="1" thickBot="1" x14ac:dyDescent="0.25">
      <c r="L104" s="54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6" t="s">
        <v>34</v>
      </c>
    </row>
    <row r="105" spans="12:23" ht="14.25" thickTop="1" thickBot="1" x14ac:dyDescent="0.25">
      <c r="L105" s="57"/>
      <c r="M105" s="633" t="s">
        <v>64</v>
      </c>
      <c r="N105" s="633"/>
      <c r="O105" s="633"/>
      <c r="P105" s="633"/>
      <c r="Q105" s="634"/>
      <c r="R105" s="633" t="s">
        <v>65</v>
      </c>
      <c r="S105" s="633"/>
      <c r="T105" s="633"/>
      <c r="U105" s="633"/>
      <c r="V105" s="634"/>
      <c r="W105" s="340" t="s">
        <v>2</v>
      </c>
    </row>
    <row r="106" spans="12:23" ht="13.5" thickTop="1" x14ac:dyDescent="0.2">
      <c r="L106" s="59" t="s">
        <v>3</v>
      </c>
      <c r="M106" s="60"/>
      <c r="N106" s="54"/>
      <c r="O106" s="61"/>
      <c r="P106" s="62"/>
      <c r="Q106" s="61"/>
      <c r="R106" s="60"/>
      <c r="S106" s="54"/>
      <c r="T106" s="61"/>
      <c r="U106" s="62"/>
      <c r="V106" s="61"/>
      <c r="W106" s="341" t="s">
        <v>4</v>
      </c>
    </row>
    <row r="107" spans="12:23" ht="13.5" thickBot="1" x14ac:dyDescent="0.25">
      <c r="L107" s="64"/>
      <c r="M107" s="65" t="s">
        <v>35</v>
      </c>
      <c r="N107" s="66" t="s">
        <v>36</v>
      </c>
      <c r="O107" s="67" t="s">
        <v>37</v>
      </c>
      <c r="P107" s="68" t="s">
        <v>32</v>
      </c>
      <c r="Q107" s="67" t="s">
        <v>7</v>
      </c>
      <c r="R107" s="65" t="s">
        <v>35</v>
      </c>
      <c r="S107" s="66" t="s">
        <v>36</v>
      </c>
      <c r="T107" s="67" t="s">
        <v>37</v>
      </c>
      <c r="U107" s="68" t="s">
        <v>32</v>
      </c>
      <c r="V107" s="67" t="s">
        <v>7</v>
      </c>
      <c r="W107" s="342"/>
    </row>
    <row r="108" spans="12:23" ht="6" customHeight="1" thickTop="1" x14ac:dyDescent="0.2">
      <c r="L108" s="59"/>
      <c r="M108" s="70"/>
      <c r="N108" s="71"/>
      <c r="O108" s="72"/>
      <c r="P108" s="73"/>
      <c r="Q108" s="72"/>
      <c r="R108" s="70"/>
      <c r="S108" s="71"/>
      <c r="T108" s="72"/>
      <c r="U108" s="73"/>
      <c r="V108" s="72"/>
      <c r="W108" s="74"/>
    </row>
    <row r="109" spans="12:23" x14ac:dyDescent="0.2">
      <c r="L109" s="59" t="s">
        <v>13</v>
      </c>
      <c r="M109" s="384">
        <v>173</v>
      </c>
      <c r="N109" s="385">
        <v>19</v>
      </c>
      <c r="O109" s="195">
        <f t="shared" ref="O109:O119" si="151">+M109+N109</f>
        <v>192</v>
      </c>
      <c r="P109" s="386">
        <v>0</v>
      </c>
      <c r="Q109" s="195">
        <f>O109+P109</f>
        <v>192</v>
      </c>
      <c r="R109" s="384">
        <v>123</v>
      </c>
      <c r="S109" s="385">
        <v>14</v>
      </c>
      <c r="T109" s="195">
        <f t="shared" ref="T109:T119" si="152">+R109+S109</f>
        <v>137</v>
      </c>
      <c r="U109" s="386">
        <v>0</v>
      </c>
      <c r="V109" s="195">
        <f>T109+U109</f>
        <v>137</v>
      </c>
      <c r="W109" s="78">
        <f t="shared" ref="W109" si="153">IF(Q109=0,0,((V109/Q109)-1)*100)</f>
        <v>-28.645833333333336</v>
      </c>
    </row>
    <row r="110" spans="12:23" x14ac:dyDescent="0.2">
      <c r="L110" s="59" t="s">
        <v>14</v>
      </c>
      <c r="M110" s="384">
        <v>229</v>
      </c>
      <c r="N110" s="385">
        <v>31</v>
      </c>
      <c r="O110" s="195">
        <f t="shared" si="151"/>
        <v>260</v>
      </c>
      <c r="P110" s="386">
        <v>0</v>
      </c>
      <c r="Q110" s="195">
        <f>O110+P110</f>
        <v>260</v>
      </c>
      <c r="R110" s="384">
        <v>150</v>
      </c>
      <c r="S110" s="385">
        <v>16</v>
      </c>
      <c r="T110" s="195">
        <f>+R110+S110</f>
        <v>166</v>
      </c>
      <c r="U110" s="386">
        <v>0</v>
      </c>
      <c r="V110" s="195">
        <f>T110+U110</f>
        <v>166</v>
      </c>
      <c r="W110" s="78">
        <f>IF(Q110=0,0,((V110/Q110)-1)*100)</f>
        <v>-36.15384615384616</v>
      </c>
    </row>
    <row r="111" spans="12:23" ht="13.5" thickBot="1" x14ac:dyDescent="0.25">
      <c r="L111" s="59" t="s">
        <v>15</v>
      </c>
      <c r="M111" s="384">
        <v>157</v>
      </c>
      <c r="N111" s="385">
        <v>24</v>
      </c>
      <c r="O111" s="195">
        <f t="shared" si="151"/>
        <v>181</v>
      </c>
      <c r="P111" s="386">
        <v>0</v>
      </c>
      <c r="Q111" s="195">
        <f>O111+P111</f>
        <v>181</v>
      </c>
      <c r="R111" s="384">
        <v>187</v>
      </c>
      <c r="S111" s="385">
        <v>13</v>
      </c>
      <c r="T111" s="195">
        <f>+R111+S111</f>
        <v>200</v>
      </c>
      <c r="U111" s="386">
        <v>0</v>
      </c>
      <c r="V111" s="195">
        <f>T111+U111</f>
        <v>200</v>
      </c>
      <c r="W111" s="78">
        <f>IF(Q111=0,0,((V111/Q111)-1)*100)</f>
        <v>10.497237569060779</v>
      </c>
    </row>
    <row r="112" spans="12:23" ht="14.25" thickTop="1" thickBot="1" x14ac:dyDescent="0.25">
      <c r="L112" s="79" t="s">
        <v>61</v>
      </c>
      <c r="M112" s="80">
        <f>+M109+M110+M111</f>
        <v>559</v>
      </c>
      <c r="N112" s="81">
        <f>+N109+N110+N111</f>
        <v>74</v>
      </c>
      <c r="O112" s="196">
        <f t="shared" si="151"/>
        <v>633</v>
      </c>
      <c r="P112" s="80">
        <f>+P109+P110+P111</f>
        <v>0</v>
      </c>
      <c r="Q112" s="196">
        <f t="shared" ref="Q112:U112" si="154">+Q109+Q110+Q111</f>
        <v>633</v>
      </c>
      <c r="R112" s="80">
        <f t="shared" si="154"/>
        <v>460</v>
      </c>
      <c r="S112" s="81">
        <f t="shared" si="154"/>
        <v>43</v>
      </c>
      <c r="T112" s="196">
        <f t="shared" si="154"/>
        <v>503</v>
      </c>
      <c r="U112" s="80">
        <f t="shared" si="154"/>
        <v>0</v>
      </c>
      <c r="V112" s="196">
        <f t="shared" ref="V112" si="155">+V109+V110+V111</f>
        <v>503</v>
      </c>
      <c r="W112" s="82">
        <f t="shared" ref="W112" si="156">IF(Q112=0,0,((V112/Q112)-1)*100)</f>
        <v>-20.53712480252765</v>
      </c>
    </row>
    <row r="113" spans="1:23" ht="13.5" thickTop="1" x14ac:dyDescent="0.2">
      <c r="L113" s="59" t="s">
        <v>16</v>
      </c>
      <c r="M113" s="384">
        <v>102</v>
      </c>
      <c r="N113" s="385">
        <v>16</v>
      </c>
      <c r="O113" s="195">
        <f t="shared" si="151"/>
        <v>118</v>
      </c>
      <c r="P113" s="386">
        <v>0</v>
      </c>
      <c r="Q113" s="195">
        <f>O113+P113</f>
        <v>118</v>
      </c>
      <c r="R113" s="384">
        <v>145</v>
      </c>
      <c r="S113" s="385">
        <v>14</v>
      </c>
      <c r="T113" s="195">
        <f t="shared" si="152"/>
        <v>159</v>
      </c>
      <c r="U113" s="386">
        <v>0</v>
      </c>
      <c r="V113" s="195">
        <f>T113+U113</f>
        <v>159</v>
      </c>
      <c r="W113" s="78">
        <f>IF(Q113=0,0,((V113/Q113)-1)*100)</f>
        <v>34.745762711864401</v>
      </c>
    </row>
    <row r="114" spans="1:23" x14ac:dyDescent="0.2">
      <c r="L114" s="59" t="s">
        <v>17</v>
      </c>
      <c r="M114" s="384">
        <v>92</v>
      </c>
      <c r="N114" s="385">
        <v>17</v>
      </c>
      <c r="O114" s="195">
        <f t="shared" si="151"/>
        <v>109</v>
      </c>
      <c r="P114" s="386">
        <v>0</v>
      </c>
      <c r="Q114" s="195">
        <f>O114+P114</f>
        <v>109</v>
      </c>
      <c r="R114" s="384">
        <v>150</v>
      </c>
      <c r="S114" s="385">
        <v>15</v>
      </c>
      <c r="T114" s="195">
        <f>+R114+S114</f>
        <v>165</v>
      </c>
      <c r="U114" s="386">
        <v>0</v>
      </c>
      <c r="V114" s="195">
        <f>T114+U114</f>
        <v>165</v>
      </c>
      <c r="W114" s="78">
        <f t="shared" ref="W114" si="157">IF(Q114=0,0,((V114/Q114)-1)*100)</f>
        <v>51.37614678899083</v>
      </c>
    </row>
    <row r="115" spans="1:23" ht="13.5" thickBot="1" x14ac:dyDescent="0.25">
      <c r="L115" s="59" t="s">
        <v>18</v>
      </c>
      <c r="M115" s="384">
        <v>95</v>
      </c>
      <c r="N115" s="385">
        <v>16</v>
      </c>
      <c r="O115" s="197">
        <f t="shared" si="151"/>
        <v>111</v>
      </c>
      <c r="P115" s="387">
        <v>0</v>
      </c>
      <c r="Q115" s="197">
        <f>O115+P115</f>
        <v>111</v>
      </c>
      <c r="R115" s="384">
        <v>129</v>
      </c>
      <c r="S115" s="385">
        <v>22</v>
      </c>
      <c r="T115" s="197">
        <f>+R115+S115</f>
        <v>151</v>
      </c>
      <c r="U115" s="387">
        <v>0</v>
      </c>
      <c r="V115" s="197">
        <f>T115+U115</f>
        <v>151</v>
      </c>
      <c r="W115" s="78">
        <f>IF(Q115=0,0,((V115/Q115)-1)*100)</f>
        <v>36.036036036036045</v>
      </c>
    </row>
    <row r="116" spans="1:23" ht="14.25" thickTop="1" thickBot="1" x14ac:dyDescent="0.25">
      <c r="A116" s="3" t="str">
        <f>IF(ISERROR(F116/G116)," ",IF(F116/G116&gt;0.5,IF(F116/G116&lt;1.5," ","NOT OK"),"NOT OK"))</f>
        <v xml:space="preserve"> </v>
      </c>
      <c r="L116" s="84" t="s">
        <v>19</v>
      </c>
      <c r="M116" s="85">
        <f>+M113+M114+M115</f>
        <v>289</v>
      </c>
      <c r="N116" s="85">
        <f>+N113+N114+N115</f>
        <v>49</v>
      </c>
      <c r="O116" s="198">
        <f t="shared" si="151"/>
        <v>338</v>
      </c>
      <c r="P116" s="86">
        <f>+P113+P114+P115</f>
        <v>0</v>
      </c>
      <c r="Q116" s="198">
        <f t="shared" ref="Q116:U116" si="158">+Q113+Q114+Q115</f>
        <v>338</v>
      </c>
      <c r="R116" s="85">
        <f t="shared" si="158"/>
        <v>424</v>
      </c>
      <c r="S116" s="85">
        <f t="shared" si="158"/>
        <v>51</v>
      </c>
      <c r="T116" s="396">
        <f t="shared" si="158"/>
        <v>475</v>
      </c>
      <c r="U116" s="397">
        <f t="shared" si="158"/>
        <v>0</v>
      </c>
      <c r="V116" s="198">
        <f t="shared" ref="V116" si="159">+V113+V114+V115</f>
        <v>475</v>
      </c>
      <c r="W116" s="87">
        <f>IF(Q116=0,0,((V116/Q116)-1)*100)</f>
        <v>40.532544378698219</v>
      </c>
    </row>
    <row r="117" spans="1:23" ht="13.5" thickTop="1" x14ac:dyDescent="0.2">
      <c r="A117" s="364"/>
      <c r="K117" s="364"/>
      <c r="L117" s="59" t="s">
        <v>21</v>
      </c>
      <c r="M117" s="384">
        <v>88</v>
      </c>
      <c r="N117" s="385">
        <v>19</v>
      </c>
      <c r="O117" s="197">
        <f t="shared" si="151"/>
        <v>107</v>
      </c>
      <c r="P117" s="388">
        <v>0</v>
      </c>
      <c r="Q117" s="197">
        <f>O117+P117</f>
        <v>107</v>
      </c>
      <c r="R117" s="384">
        <v>183</v>
      </c>
      <c r="S117" s="385">
        <v>15</v>
      </c>
      <c r="T117" s="197">
        <f>+R117+S117</f>
        <v>198</v>
      </c>
      <c r="U117" s="388">
        <v>0</v>
      </c>
      <c r="V117" s="197">
        <f>T117+U117</f>
        <v>198</v>
      </c>
      <c r="W117" s="78">
        <f>IF(Q117=0,0,((V117/Q117)-1)*100)</f>
        <v>85.046728971962608</v>
      </c>
    </row>
    <row r="118" spans="1:23" x14ac:dyDescent="0.2">
      <c r="A118" s="364"/>
      <c r="K118" s="364"/>
      <c r="L118" s="59" t="s">
        <v>22</v>
      </c>
      <c r="M118" s="384">
        <v>86</v>
      </c>
      <c r="N118" s="385">
        <v>16</v>
      </c>
      <c r="O118" s="197">
        <f t="shared" si="151"/>
        <v>102</v>
      </c>
      <c r="P118" s="386">
        <v>0</v>
      </c>
      <c r="Q118" s="197">
        <f>O118+P118</f>
        <v>102</v>
      </c>
      <c r="R118" s="384">
        <v>141</v>
      </c>
      <c r="S118" s="385">
        <v>16</v>
      </c>
      <c r="T118" s="197">
        <f>+R118+S118</f>
        <v>157</v>
      </c>
      <c r="U118" s="386">
        <v>0</v>
      </c>
      <c r="V118" s="197">
        <f>T118+U118</f>
        <v>157</v>
      </c>
      <c r="W118" s="78">
        <f t="shared" ref="W118" si="160">IF(Q118=0,0,((V118/Q118)-1)*100)</f>
        <v>53.921568627450988</v>
      </c>
    </row>
    <row r="119" spans="1:23" ht="13.5" thickBot="1" x14ac:dyDescent="0.25">
      <c r="A119" s="364"/>
      <c r="K119" s="364"/>
      <c r="L119" s="59" t="s">
        <v>23</v>
      </c>
      <c r="M119" s="384">
        <v>89</v>
      </c>
      <c r="N119" s="385">
        <v>14</v>
      </c>
      <c r="O119" s="197">
        <f t="shared" si="151"/>
        <v>103</v>
      </c>
      <c r="P119" s="386">
        <v>0</v>
      </c>
      <c r="Q119" s="197">
        <f>O119+P119</f>
        <v>103</v>
      </c>
      <c r="R119" s="384">
        <v>64</v>
      </c>
      <c r="S119" s="385">
        <v>15</v>
      </c>
      <c r="T119" s="197">
        <f t="shared" si="152"/>
        <v>79</v>
      </c>
      <c r="U119" s="386">
        <v>0</v>
      </c>
      <c r="V119" s="197">
        <f>T119+U119</f>
        <v>79</v>
      </c>
      <c r="W119" s="78">
        <f>IF(Q119=0,0,((V119/Q119)-1)*100)</f>
        <v>-23.300970873786408</v>
      </c>
    </row>
    <row r="120" spans="1:23" ht="14.25" customHeight="1" thickTop="1" thickBot="1" x14ac:dyDescent="0.25">
      <c r="L120" s="79" t="s">
        <v>40</v>
      </c>
      <c r="M120" s="80">
        <f t="shared" ref="M120:Q120" si="161">+M117+M118+M119</f>
        <v>263</v>
      </c>
      <c r="N120" s="81">
        <f t="shared" si="161"/>
        <v>49</v>
      </c>
      <c r="O120" s="196">
        <f t="shared" si="161"/>
        <v>312</v>
      </c>
      <c r="P120" s="80">
        <f t="shared" si="161"/>
        <v>0</v>
      </c>
      <c r="Q120" s="196">
        <f t="shared" si="161"/>
        <v>312</v>
      </c>
      <c r="R120" s="80">
        <f t="shared" ref="R120:V120" si="162">+R117+R118+R119</f>
        <v>388</v>
      </c>
      <c r="S120" s="81">
        <f t="shared" si="162"/>
        <v>46</v>
      </c>
      <c r="T120" s="196">
        <f t="shared" si="162"/>
        <v>434</v>
      </c>
      <c r="U120" s="80">
        <f t="shared" si="162"/>
        <v>0</v>
      </c>
      <c r="V120" s="196">
        <f t="shared" si="162"/>
        <v>434</v>
      </c>
      <c r="W120" s="82">
        <f t="shared" ref="W120" si="163">IF(Q120=0,0,((V120/Q120)-1)*100)</f>
        <v>39.102564102564095</v>
      </c>
    </row>
    <row r="121" spans="1:23" ht="14.25" customHeight="1" thickTop="1" x14ac:dyDescent="0.2">
      <c r="L121" s="59" t="s">
        <v>10</v>
      </c>
      <c r="M121" s="75">
        <v>96</v>
      </c>
      <c r="N121" s="76">
        <v>29</v>
      </c>
      <c r="O121" s="195">
        <f>M121+N121</f>
        <v>125</v>
      </c>
      <c r="P121" s="77">
        <v>0</v>
      </c>
      <c r="Q121" s="195">
        <f t="shared" ref="Q121" si="164">O121+P121</f>
        <v>125</v>
      </c>
      <c r="R121" s="75">
        <v>88</v>
      </c>
      <c r="S121" s="76">
        <v>11</v>
      </c>
      <c r="T121" s="195">
        <f>R121+S121</f>
        <v>99</v>
      </c>
      <c r="U121" s="77">
        <v>0</v>
      </c>
      <c r="V121" s="195">
        <f t="shared" ref="V121" si="165">T121+U121</f>
        <v>99</v>
      </c>
      <c r="W121" s="78">
        <f>IF(Q121=0,0,((V121/Q121)-1)*100)</f>
        <v>-20.799999999999997</v>
      </c>
    </row>
    <row r="122" spans="1:23" ht="14.25" customHeight="1" x14ac:dyDescent="0.2">
      <c r="L122" s="59" t="s">
        <v>11</v>
      </c>
      <c r="M122" s="75">
        <v>132</v>
      </c>
      <c r="N122" s="76">
        <v>16</v>
      </c>
      <c r="O122" s="195">
        <f>M122+N122</f>
        <v>148</v>
      </c>
      <c r="P122" s="77">
        <v>0</v>
      </c>
      <c r="Q122" s="195">
        <f>O122+P122</f>
        <v>148</v>
      </c>
      <c r="R122" s="75">
        <v>139</v>
      </c>
      <c r="S122" s="76">
        <v>12</v>
      </c>
      <c r="T122" s="195">
        <f>R122+S122</f>
        <v>151</v>
      </c>
      <c r="U122" s="77">
        <v>0</v>
      </c>
      <c r="V122" s="195">
        <f>T122+U122</f>
        <v>151</v>
      </c>
      <c r="W122" s="78">
        <f>IF(Q122=0,0,((V122/Q122)-1)*100)</f>
        <v>2.0270270270270174</v>
      </c>
    </row>
    <row r="123" spans="1:23" ht="14.25" customHeight="1" thickBot="1" x14ac:dyDescent="0.25">
      <c r="L123" s="64" t="s">
        <v>12</v>
      </c>
      <c r="M123" s="75">
        <v>101</v>
      </c>
      <c r="N123" s="76">
        <v>14</v>
      </c>
      <c r="O123" s="195">
        <f>M123+N123</f>
        <v>115</v>
      </c>
      <c r="P123" s="77">
        <v>0</v>
      </c>
      <c r="Q123" s="195">
        <f>O123+P123</f>
        <v>115</v>
      </c>
      <c r="R123" s="75">
        <v>168</v>
      </c>
      <c r="S123" s="76">
        <v>17</v>
      </c>
      <c r="T123" s="195">
        <f>R123+S123</f>
        <v>185</v>
      </c>
      <c r="U123" s="77">
        <v>0</v>
      </c>
      <c r="V123" s="195">
        <f>T123+U123</f>
        <v>185</v>
      </c>
      <c r="W123" s="78">
        <f>IF(Q123=0,0,((V123/Q123)-1)*100)</f>
        <v>60.869565217391312</v>
      </c>
    </row>
    <row r="124" spans="1:23" ht="14.25" customHeight="1" thickTop="1" thickBot="1" x14ac:dyDescent="0.25">
      <c r="L124" s="79" t="s">
        <v>38</v>
      </c>
      <c r="M124" s="80">
        <f t="shared" ref="M124:V124" si="166">+M121+M122+M123</f>
        <v>329</v>
      </c>
      <c r="N124" s="81">
        <f t="shared" si="166"/>
        <v>59</v>
      </c>
      <c r="O124" s="196">
        <f t="shared" si="166"/>
        <v>388</v>
      </c>
      <c r="P124" s="80">
        <f t="shared" si="166"/>
        <v>0</v>
      </c>
      <c r="Q124" s="196">
        <f t="shared" si="166"/>
        <v>388</v>
      </c>
      <c r="R124" s="80">
        <f t="shared" si="166"/>
        <v>395</v>
      </c>
      <c r="S124" s="81">
        <f t="shared" si="166"/>
        <v>40</v>
      </c>
      <c r="T124" s="196">
        <f t="shared" si="166"/>
        <v>435</v>
      </c>
      <c r="U124" s="80">
        <f t="shared" si="166"/>
        <v>0</v>
      </c>
      <c r="V124" s="196">
        <f t="shared" si="166"/>
        <v>435</v>
      </c>
      <c r="W124" s="82">
        <f t="shared" ref="W124" si="167">IF(Q124=0,0,((V124/Q124)-1)*100)</f>
        <v>12.113402061855671</v>
      </c>
    </row>
    <row r="125" spans="1:23" ht="14.25" customHeight="1" thickTop="1" thickBot="1" x14ac:dyDescent="0.25">
      <c r="L125" s="79" t="s">
        <v>63</v>
      </c>
      <c r="M125" s="80">
        <f t="shared" ref="M125:V125" si="168">+M112+M116+M120+M124</f>
        <v>1440</v>
      </c>
      <c r="N125" s="81">
        <f t="shared" si="168"/>
        <v>231</v>
      </c>
      <c r="O125" s="196">
        <f t="shared" si="168"/>
        <v>1671</v>
      </c>
      <c r="P125" s="80">
        <f t="shared" si="168"/>
        <v>0</v>
      </c>
      <c r="Q125" s="196">
        <f t="shared" si="168"/>
        <v>1671</v>
      </c>
      <c r="R125" s="80">
        <f t="shared" si="168"/>
        <v>1667</v>
      </c>
      <c r="S125" s="81">
        <f t="shared" si="168"/>
        <v>180</v>
      </c>
      <c r="T125" s="196">
        <f t="shared" si="168"/>
        <v>1847</v>
      </c>
      <c r="U125" s="80">
        <f t="shared" si="168"/>
        <v>0</v>
      </c>
      <c r="V125" s="196">
        <f t="shared" si="168"/>
        <v>1847</v>
      </c>
      <c r="W125" s="82">
        <f>IF(Q125=0,0,((V125/Q125)-1)*100)</f>
        <v>10.532615200478745</v>
      </c>
    </row>
    <row r="126" spans="1:23" ht="14.25" thickTop="1" thickBot="1" x14ac:dyDescent="0.25">
      <c r="L126" s="89" t="s">
        <v>60</v>
      </c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1:23" ht="13.5" thickTop="1" x14ac:dyDescent="0.2">
      <c r="L127" s="635" t="s">
        <v>42</v>
      </c>
      <c r="M127" s="636"/>
      <c r="N127" s="636"/>
      <c r="O127" s="636"/>
      <c r="P127" s="636"/>
      <c r="Q127" s="636"/>
      <c r="R127" s="636"/>
      <c r="S127" s="636"/>
      <c r="T127" s="636"/>
      <c r="U127" s="636"/>
      <c r="V127" s="636"/>
      <c r="W127" s="637"/>
    </row>
    <row r="128" spans="1:23" ht="13.5" thickBot="1" x14ac:dyDescent="0.25">
      <c r="L128" s="630" t="s">
        <v>45</v>
      </c>
      <c r="M128" s="631"/>
      <c r="N128" s="631"/>
      <c r="O128" s="631"/>
      <c r="P128" s="631"/>
      <c r="Q128" s="631"/>
      <c r="R128" s="631"/>
      <c r="S128" s="631"/>
      <c r="T128" s="631"/>
      <c r="U128" s="631"/>
      <c r="V128" s="631"/>
      <c r="W128" s="632"/>
    </row>
    <row r="129" spans="1:23" ht="14.25" thickTop="1" thickBot="1" x14ac:dyDescent="0.25">
      <c r="L129" s="54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6" t="s">
        <v>34</v>
      </c>
    </row>
    <row r="130" spans="1:23" ht="14.25" thickTop="1" thickBot="1" x14ac:dyDescent="0.25">
      <c r="L130" s="57"/>
      <c r="M130" s="633" t="s">
        <v>64</v>
      </c>
      <c r="N130" s="633"/>
      <c r="O130" s="633"/>
      <c r="P130" s="633"/>
      <c r="Q130" s="634"/>
      <c r="R130" s="633" t="s">
        <v>65</v>
      </c>
      <c r="S130" s="633"/>
      <c r="T130" s="633"/>
      <c r="U130" s="633"/>
      <c r="V130" s="634"/>
      <c r="W130" s="340" t="s">
        <v>2</v>
      </c>
    </row>
    <row r="131" spans="1:23" ht="13.5" thickTop="1" x14ac:dyDescent="0.2">
      <c r="L131" s="59" t="s">
        <v>3</v>
      </c>
      <c r="M131" s="60"/>
      <c r="N131" s="54"/>
      <c r="O131" s="61"/>
      <c r="P131" s="62"/>
      <c r="Q131" s="100"/>
      <c r="R131" s="60"/>
      <c r="S131" s="54"/>
      <c r="T131" s="61"/>
      <c r="U131" s="62"/>
      <c r="V131" s="100"/>
      <c r="W131" s="341" t="s">
        <v>4</v>
      </c>
    </row>
    <row r="132" spans="1:23" ht="13.5" thickBot="1" x14ac:dyDescent="0.25">
      <c r="L132" s="64"/>
      <c r="M132" s="65" t="s">
        <v>35</v>
      </c>
      <c r="N132" s="66" t="s">
        <v>36</v>
      </c>
      <c r="O132" s="67" t="s">
        <v>37</v>
      </c>
      <c r="P132" s="68" t="s">
        <v>32</v>
      </c>
      <c r="Q132" s="403" t="s">
        <v>7</v>
      </c>
      <c r="R132" s="65" t="s">
        <v>35</v>
      </c>
      <c r="S132" s="66" t="s">
        <v>36</v>
      </c>
      <c r="T132" s="67" t="s">
        <v>37</v>
      </c>
      <c r="U132" s="68" t="s">
        <v>32</v>
      </c>
      <c r="V132" s="101" t="s">
        <v>7</v>
      </c>
      <c r="W132" s="342"/>
    </row>
    <row r="133" spans="1:23" ht="5.25" customHeight="1" thickTop="1" x14ac:dyDescent="0.2">
      <c r="L133" s="59"/>
      <c r="M133" s="70"/>
      <c r="N133" s="71"/>
      <c r="O133" s="72"/>
      <c r="P133" s="73"/>
      <c r="Q133" s="146"/>
      <c r="R133" s="70"/>
      <c r="S133" s="71"/>
      <c r="T133" s="72"/>
      <c r="U133" s="73"/>
      <c r="V133" s="146"/>
      <c r="W133" s="74"/>
    </row>
    <row r="134" spans="1:23" ht="14.25" customHeight="1" x14ac:dyDescent="0.2">
      <c r="L134" s="59" t="s">
        <v>13</v>
      </c>
      <c r="M134" s="75">
        <f t="shared" ref="M134:N136" si="169">+M84+M109</f>
        <v>253</v>
      </c>
      <c r="N134" s="76">
        <f t="shared" si="169"/>
        <v>195</v>
      </c>
      <c r="O134" s="195">
        <f t="shared" ref="O134:O135" si="170">M134+N134</f>
        <v>448</v>
      </c>
      <c r="P134" s="77">
        <f>+P84+P109</f>
        <v>0</v>
      </c>
      <c r="Q134" s="202">
        <f>O134+P134</f>
        <v>448</v>
      </c>
      <c r="R134" s="75">
        <f t="shared" ref="R134:S136" si="171">+R84+R109</f>
        <v>297</v>
      </c>
      <c r="S134" s="76">
        <f t="shared" si="171"/>
        <v>386</v>
      </c>
      <c r="T134" s="195">
        <f t="shared" ref="T134:T144" si="172">R134+S134</f>
        <v>683</v>
      </c>
      <c r="U134" s="77">
        <f>+U84+U109</f>
        <v>0</v>
      </c>
      <c r="V134" s="202">
        <f>T134+U134</f>
        <v>683</v>
      </c>
      <c r="W134" s="78">
        <f>IF(Q134=0,0,((V134/Q134)-1)*100)</f>
        <v>52.455357142857139</v>
      </c>
    </row>
    <row r="135" spans="1:23" ht="14.25" customHeight="1" x14ac:dyDescent="0.2">
      <c r="L135" s="59" t="s">
        <v>14</v>
      </c>
      <c r="M135" s="75">
        <f t="shared" si="169"/>
        <v>294</v>
      </c>
      <c r="N135" s="76">
        <f t="shared" si="169"/>
        <v>301</v>
      </c>
      <c r="O135" s="195">
        <f t="shared" si="170"/>
        <v>595</v>
      </c>
      <c r="P135" s="77">
        <f>+P85+P110</f>
        <v>0</v>
      </c>
      <c r="Q135" s="202">
        <f>O135+P135</f>
        <v>595</v>
      </c>
      <c r="R135" s="75">
        <f t="shared" si="171"/>
        <v>211</v>
      </c>
      <c r="S135" s="76">
        <f t="shared" si="171"/>
        <v>334</v>
      </c>
      <c r="T135" s="195">
        <f t="shared" si="172"/>
        <v>545</v>
      </c>
      <c r="U135" s="77">
        <f>+U85+U110</f>
        <v>0</v>
      </c>
      <c r="V135" s="202">
        <f>T135+U135</f>
        <v>545</v>
      </c>
      <c r="W135" s="78">
        <f t="shared" ref="W135:W145" si="173">IF(Q135=0,0,((V135/Q135)-1)*100)</f>
        <v>-8.403361344537819</v>
      </c>
    </row>
    <row r="136" spans="1:23" ht="14.25" customHeight="1" thickBot="1" x14ac:dyDescent="0.25">
      <c r="L136" s="59" t="s">
        <v>15</v>
      </c>
      <c r="M136" s="75">
        <f t="shared" si="169"/>
        <v>235</v>
      </c>
      <c r="N136" s="76">
        <f t="shared" si="169"/>
        <v>328</v>
      </c>
      <c r="O136" s="195">
        <f>M136+N136</f>
        <v>563</v>
      </c>
      <c r="P136" s="77">
        <f>+P86+P111</f>
        <v>0</v>
      </c>
      <c r="Q136" s="202">
        <f>O136+P136</f>
        <v>563</v>
      </c>
      <c r="R136" s="75">
        <f t="shared" si="171"/>
        <v>370</v>
      </c>
      <c r="S136" s="76">
        <f t="shared" si="171"/>
        <v>387</v>
      </c>
      <c r="T136" s="195">
        <f>R136+S136</f>
        <v>757</v>
      </c>
      <c r="U136" s="77">
        <f>+U86+U111</f>
        <v>0</v>
      </c>
      <c r="V136" s="202">
        <f>T136+U136</f>
        <v>757</v>
      </c>
      <c r="W136" s="78">
        <f>IF(Q136=0,0,((V136/Q136)-1)*100)</f>
        <v>34.458259325044402</v>
      </c>
    </row>
    <row r="137" spans="1:23" ht="14.25" customHeight="1" thickTop="1" thickBot="1" x14ac:dyDescent="0.25">
      <c r="L137" s="79" t="s">
        <v>61</v>
      </c>
      <c r="M137" s="80">
        <f t="shared" ref="M137:Q137" si="174">+M134+M135+M136</f>
        <v>782</v>
      </c>
      <c r="N137" s="81">
        <f t="shared" si="174"/>
        <v>824</v>
      </c>
      <c r="O137" s="196">
        <f t="shared" si="174"/>
        <v>1606</v>
      </c>
      <c r="P137" s="80">
        <f t="shared" si="174"/>
        <v>0</v>
      </c>
      <c r="Q137" s="196">
        <f t="shared" si="174"/>
        <v>1606</v>
      </c>
      <c r="R137" s="80">
        <f t="shared" ref="R137" si="175">+R134+R135+R136</f>
        <v>878</v>
      </c>
      <c r="S137" s="81">
        <f t="shared" ref="S137" si="176">+S134+S135+S136</f>
        <v>1107</v>
      </c>
      <c r="T137" s="196">
        <f t="shared" ref="T137" si="177">+T134+T135+T136</f>
        <v>1985</v>
      </c>
      <c r="U137" s="80">
        <f t="shared" ref="U137" si="178">+U134+U135+U136</f>
        <v>0</v>
      </c>
      <c r="V137" s="196">
        <f t="shared" ref="V137" si="179">+V134+V135+V136</f>
        <v>1985</v>
      </c>
      <c r="W137" s="82">
        <f>IF(Q137=0,0,((V137/Q137)-1)*100)</f>
        <v>23.599003735990042</v>
      </c>
    </row>
    <row r="138" spans="1:23" ht="14.25" customHeight="1" thickTop="1" x14ac:dyDescent="0.2">
      <c r="L138" s="59" t="s">
        <v>16</v>
      </c>
      <c r="M138" s="75">
        <f t="shared" ref="M138:N140" si="180">+M88+M113</f>
        <v>239</v>
      </c>
      <c r="N138" s="76">
        <f t="shared" si="180"/>
        <v>340</v>
      </c>
      <c r="O138" s="195">
        <f t="shared" ref="O138" si="181">M138+N138</f>
        <v>579</v>
      </c>
      <c r="P138" s="77">
        <f>+P88+P113</f>
        <v>0</v>
      </c>
      <c r="Q138" s="202">
        <f>O138+P138</f>
        <v>579</v>
      </c>
      <c r="R138" s="75">
        <f t="shared" ref="R138:S140" si="182">+R88+R113</f>
        <v>275</v>
      </c>
      <c r="S138" s="76">
        <f t="shared" si="182"/>
        <v>348</v>
      </c>
      <c r="T138" s="195">
        <f t="shared" si="172"/>
        <v>623</v>
      </c>
      <c r="U138" s="77">
        <f>+U88+U113</f>
        <v>0</v>
      </c>
      <c r="V138" s="202">
        <f>T138+U138</f>
        <v>623</v>
      </c>
      <c r="W138" s="78">
        <f t="shared" si="173"/>
        <v>7.5993091537132962</v>
      </c>
    </row>
    <row r="139" spans="1:23" ht="14.25" customHeight="1" x14ac:dyDescent="0.2">
      <c r="L139" s="59" t="s">
        <v>17</v>
      </c>
      <c r="M139" s="75">
        <f t="shared" si="180"/>
        <v>207</v>
      </c>
      <c r="N139" s="76">
        <f t="shared" si="180"/>
        <v>352</v>
      </c>
      <c r="O139" s="195">
        <f>M139+N139</f>
        <v>559</v>
      </c>
      <c r="P139" s="77">
        <f>+P89+P114</f>
        <v>0</v>
      </c>
      <c r="Q139" s="202">
        <f>O139+P139</f>
        <v>559</v>
      </c>
      <c r="R139" s="75">
        <f t="shared" si="182"/>
        <v>273</v>
      </c>
      <c r="S139" s="76">
        <f t="shared" si="182"/>
        <v>433</v>
      </c>
      <c r="T139" s="195">
        <f>R139+S139</f>
        <v>706</v>
      </c>
      <c r="U139" s="77">
        <f>+U89+U114</f>
        <v>0</v>
      </c>
      <c r="V139" s="202">
        <f>T139+U139</f>
        <v>706</v>
      </c>
      <c r="W139" s="78">
        <f>IF(Q139=0,0,((V139/Q139)-1)*100)</f>
        <v>26.296958855098396</v>
      </c>
    </row>
    <row r="140" spans="1:23" ht="14.25" customHeight="1" thickBot="1" x14ac:dyDescent="0.25">
      <c r="L140" s="59" t="s">
        <v>18</v>
      </c>
      <c r="M140" s="75">
        <f t="shared" si="180"/>
        <v>203</v>
      </c>
      <c r="N140" s="76">
        <f t="shared" si="180"/>
        <v>328</v>
      </c>
      <c r="O140" s="197">
        <f t="shared" ref="O140" si="183">M140+N140</f>
        <v>531</v>
      </c>
      <c r="P140" s="83">
        <f>+P90+P115</f>
        <v>0</v>
      </c>
      <c r="Q140" s="202">
        <f>O140+P140</f>
        <v>531</v>
      </c>
      <c r="R140" s="75">
        <f t="shared" si="182"/>
        <v>213</v>
      </c>
      <c r="S140" s="76">
        <f t="shared" si="182"/>
        <v>448</v>
      </c>
      <c r="T140" s="197">
        <f t="shared" si="172"/>
        <v>661</v>
      </c>
      <c r="U140" s="83">
        <f>+U90+U115</f>
        <v>0</v>
      </c>
      <c r="V140" s="202">
        <f>T140+U140</f>
        <v>661</v>
      </c>
      <c r="W140" s="78">
        <f t="shared" si="173"/>
        <v>24.482109227871931</v>
      </c>
    </row>
    <row r="141" spans="1:23" ht="14.25" customHeight="1" thickTop="1" thickBot="1" x14ac:dyDescent="0.25">
      <c r="L141" s="84" t="s">
        <v>39</v>
      </c>
      <c r="M141" s="80">
        <f t="shared" ref="M141:Q141" si="184">+M138+M139+M140</f>
        <v>649</v>
      </c>
      <c r="N141" s="81">
        <f t="shared" si="184"/>
        <v>1020</v>
      </c>
      <c r="O141" s="196">
        <f t="shared" si="184"/>
        <v>1669</v>
      </c>
      <c r="P141" s="80">
        <f t="shared" si="184"/>
        <v>0</v>
      </c>
      <c r="Q141" s="196">
        <f t="shared" si="184"/>
        <v>1669</v>
      </c>
      <c r="R141" s="80">
        <f t="shared" ref="R141" si="185">+R138+R139+R140</f>
        <v>761</v>
      </c>
      <c r="S141" s="81">
        <f t="shared" ref="S141" si="186">+S138+S139+S140</f>
        <v>1229</v>
      </c>
      <c r="T141" s="196">
        <f t="shared" ref="T141" si="187">+T138+T139+T140</f>
        <v>1990</v>
      </c>
      <c r="U141" s="80">
        <f t="shared" ref="U141" si="188">+U138+U139+U140</f>
        <v>0</v>
      </c>
      <c r="V141" s="196">
        <f t="shared" ref="V141" si="189">+V138+V139+V140</f>
        <v>1990</v>
      </c>
      <c r="W141" s="87">
        <f t="shared" si="173"/>
        <v>19.233073696824455</v>
      </c>
    </row>
    <row r="142" spans="1:23" ht="14.25" customHeight="1" thickTop="1" x14ac:dyDescent="0.2">
      <c r="L142" s="59" t="s">
        <v>21</v>
      </c>
      <c r="M142" s="75">
        <f t="shared" ref="M142:N144" si="190">+M92+M117</f>
        <v>207</v>
      </c>
      <c r="N142" s="76">
        <f t="shared" si="190"/>
        <v>343</v>
      </c>
      <c r="O142" s="197">
        <f t="shared" ref="O142:O144" si="191">M142+N142</f>
        <v>550</v>
      </c>
      <c r="P142" s="88">
        <f>+P92+P117</f>
        <v>0</v>
      </c>
      <c r="Q142" s="202">
        <f>O142+P142</f>
        <v>550</v>
      </c>
      <c r="R142" s="75">
        <f t="shared" ref="R142:S144" si="192">+R92+R117</f>
        <v>308</v>
      </c>
      <c r="S142" s="76">
        <f t="shared" si="192"/>
        <v>364</v>
      </c>
      <c r="T142" s="197">
        <f t="shared" si="172"/>
        <v>672</v>
      </c>
      <c r="U142" s="88">
        <f>+U92+U117</f>
        <v>0</v>
      </c>
      <c r="V142" s="202">
        <f>T142+U142</f>
        <v>672</v>
      </c>
      <c r="W142" s="78">
        <f t="shared" si="173"/>
        <v>22.181818181818191</v>
      </c>
    </row>
    <row r="143" spans="1:23" ht="14.25" customHeight="1" x14ac:dyDescent="0.2">
      <c r="L143" s="59" t="s">
        <v>22</v>
      </c>
      <c r="M143" s="75">
        <f t="shared" si="190"/>
        <v>192</v>
      </c>
      <c r="N143" s="76">
        <f t="shared" si="190"/>
        <v>338</v>
      </c>
      <c r="O143" s="197">
        <f t="shared" si="191"/>
        <v>530</v>
      </c>
      <c r="P143" s="77">
        <f>+P93+P118</f>
        <v>0</v>
      </c>
      <c r="Q143" s="202">
        <f>O143+P143</f>
        <v>530</v>
      </c>
      <c r="R143" s="75">
        <f t="shared" si="192"/>
        <v>226</v>
      </c>
      <c r="S143" s="76">
        <f t="shared" si="192"/>
        <v>325</v>
      </c>
      <c r="T143" s="197">
        <f t="shared" si="172"/>
        <v>551</v>
      </c>
      <c r="U143" s="77">
        <f>+U93+U118</f>
        <v>0</v>
      </c>
      <c r="V143" s="202">
        <f>T143+U143</f>
        <v>551</v>
      </c>
      <c r="W143" s="78">
        <f t="shared" si="173"/>
        <v>3.9622641509434064</v>
      </c>
    </row>
    <row r="144" spans="1:23" ht="14.25" customHeight="1" thickBot="1" x14ac:dyDescent="0.25">
      <c r="A144" s="364"/>
      <c r="K144" s="364"/>
      <c r="L144" s="59" t="s">
        <v>23</v>
      </c>
      <c r="M144" s="75">
        <f t="shared" si="190"/>
        <v>186</v>
      </c>
      <c r="N144" s="76">
        <f t="shared" si="190"/>
        <v>332</v>
      </c>
      <c r="O144" s="197">
        <f t="shared" si="191"/>
        <v>518</v>
      </c>
      <c r="P144" s="77">
        <f>+P94+P119</f>
        <v>0</v>
      </c>
      <c r="Q144" s="202">
        <f>O144+P144</f>
        <v>518</v>
      </c>
      <c r="R144" s="75">
        <f t="shared" si="192"/>
        <v>132</v>
      </c>
      <c r="S144" s="76">
        <f t="shared" si="192"/>
        <v>346</v>
      </c>
      <c r="T144" s="197">
        <f t="shared" si="172"/>
        <v>478</v>
      </c>
      <c r="U144" s="77">
        <f>+U94+U119</f>
        <v>0</v>
      </c>
      <c r="V144" s="202">
        <f>T144+U144</f>
        <v>478</v>
      </c>
      <c r="W144" s="78">
        <f t="shared" si="173"/>
        <v>-7.7220077220077172</v>
      </c>
    </row>
    <row r="145" spans="1:23" ht="14.25" customHeight="1" thickTop="1" thickBot="1" x14ac:dyDescent="0.25">
      <c r="A145" s="364"/>
      <c r="K145" s="364"/>
      <c r="L145" s="79" t="s">
        <v>40</v>
      </c>
      <c r="M145" s="80">
        <f t="shared" ref="M145:Q145" si="193">+M142+M143+M144</f>
        <v>585</v>
      </c>
      <c r="N145" s="81">
        <f t="shared" si="193"/>
        <v>1013</v>
      </c>
      <c r="O145" s="196">
        <f t="shared" si="193"/>
        <v>1598</v>
      </c>
      <c r="P145" s="80">
        <f t="shared" si="193"/>
        <v>0</v>
      </c>
      <c r="Q145" s="196">
        <f t="shared" si="193"/>
        <v>1598</v>
      </c>
      <c r="R145" s="80">
        <f t="shared" ref="R145:V145" si="194">+R142+R143+R144</f>
        <v>666</v>
      </c>
      <c r="S145" s="81">
        <f t="shared" si="194"/>
        <v>1035</v>
      </c>
      <c r="T145" s="196">
        <f t="shared" si="194"/>
        <v>1701</v>
      </c>
      <c r="U145" s="80">
        <f t="shared" si="194"/>
        <v>0</v>
      </c>
      <c r="V145" s="196">
        <f t="shared" si="194"/>
        <v>1701</v>
      </c>
      <c r="W145" s="82">
        <f t="shared" si="173"/>
        <v>6.4455569461827178</v>
      </c>
    </row>
    <row r="146" spans="1:23" ht="14.25" customHeight="1" thickTop="1" x14ac:dyDescent="0.2">
      <c r="L146" s="59" t="s">
        <v>10</v>
      </c>
      <c r="M146" s="75">
        <f t="shared" ref="M146:N148" si="195">+M96+M121</f>
        <v>203</v>
      </c>
      <c r="N146" s="76">
        <f t="shared" si="195"/>
        <v>350</v>
      </c>
      <c r="O146" s="195">
        <f>M146+N146</f>
        <v>553</v>
      </c>
      <c r="P146" s="77">
        <f>+P96+P121</f>
        <v>0</v>
      </c>
      <c r="Q146" s="202">
        <f>O146+P146</f>
        <v>553</v>
      </c>
      <c r="R146" s="75">
        <f t="shared" ref="R146:S148" si="196">+R96+R121</f>
        <v>256</v>
      </c>
      <c r="S146" s="76">
        <f t="shared" si="196"/>
        <v>433</v>
      </c>
      <c r="T146" s="195">
        <f>R146+S146</f>
        <v>689</v>
      </c>
      <c r="U146" s="77">
        <f>+U96+U121</f>
        <v>0</v>
      </c>
      <c r="V146" s="202">
        <f>T146+U146</f>
        <v>689</v>
      </c>
      <c r="W146" s="78">
        <f>IF(Q146=0,0,((V146/Q146)-1)*100)</f>
        <v>24.593128390596753</v>
      </c>
    </row>
    <row r="147" spans="1:23" ht="14.25" customHeight="1" x14ac:dyDescent="0.2">
      <c r="L147" s="59" t="s">
        <v>11</v>
      </c>
      <c r="M147" s="75">
        <f t="shared" si="195"/>
        <v>528</v>
      </c>
      <c r="N147" s="76">
        <f t="shared" si="195"/>
        <v>338</v>
      </c>
      <c r="O147" s="195">
        <f>M147+N147</f>
        <v>866</v>
      </c>
      <c r="P147" s="77">
        <f>+P97+P122</f>
        <v>0</v>
      </c>
      <c r="Q147" s="202">
        <f>O147+P147</f>
        <v>866</v>
      </c>
      <c r="R147" s="75">
        <f t="shared" si="196"/>
        <v>522</v>
      </c>
      <c r="S147" s="76">
        <f t="shared" si="196"/>
        <v>469</v>
      </c>
      <c r="T147" s="195">
        <f>R147+S147</f>
        <v>991</v>
      </c>
      <c r="U147" s="77">
        <f>+U97+U122</f>
        <v>0</v>
      </c>
      <c r="V147" s="202">
        <f>T147+U147</f>
        <v>991</v>
      </c>
      <c r="W147" s="78">
        <f>IF(Q147=0,0,((V147/Q147)-1)*100)</f>
        <v>14.43418013856812</v>
      </c>
    </row>
    <row r="148" spans="1:23" ht="14.25" customHeight="1" thickBot="1" x14ac:dyDescent="0.25">
      <c r="L148" s="64" t="s">
        <v>12</v>
      </c>
      <c r="M148" s="75">
        <f t="shared" si="195"/>
        <v>331</v>
      </c>
      <c r="N148" s="76">
        <f t="shared" si="195"/>
        <v>356</v>
      </c>
      <c r="O148" s="195">
        <f>M148+N148</f>
        <v>687</v>
      </c>
      <c r="P148" s="77">
        <f>+P98+P123</f>
        <v>0</v>
      </c>
      <c r="Q148" s="202">
        <f>O148+P148</f>
        <v>687</v>
      </c>
      <c r="R148" s="75">
        <f t="shared" si="196"/>
        <v>472</v>
      </c>
      <c r="S148" s="76">
        <f t="shared" si="196"/>
        <v>502</v>
      </c>
      <c r="T148" s="195">
        <f>R148+S148</f>
        <v>974</v>
      </c>
      <c r="U148" s="77">
        <f>+U98+U123</f>
        <v>0</v>
      </c>
      <c r="V148" s="202">
        <f>T148+U148</f>
        <v>974</v>
      </c>
      <c r="W148" s="78">
        <f>IF(Q148=0,0,((V148/Q148)-1)*100)</f>
        <v>41.775836972343527</v>
      </c>
    </row>
    <row r="149" spans="1:23" ht="14.25" customHeight="1" thickTop="1" thickBot="1" x14ac:dyDescent="0.25">
      <c r="L149" s="79" t="s">
        <v>38</v>
      </c>
      <c r="M149" s="80">
        <f t="shared" ref="M149:V149" si="197">+M146+M147+M148</f>
        <v>1062</v>
      </c>
      <c r="N149" s="81">
        <f t="shared" si="197"/>
        <v>1044</v>
      </c>
      <c r="O149" s="196">
        <f t="shared" si="197"/>
        <v>2106</v>
      </c>
      <c r="P149" s="80">
        <f t="shared" si="197"/>
        <v>0</v>
      </c>
      <c r="Q149" s="196">
        <f t="shared" si="197"/>
        <v>2106</v>
      </c>
      <c r="R149" s="80">
        <f t="shared" si="197"/>
        <v>1250</v>
      </c>
      <c r="S149" s="81">
        <f t="shared" si="197"/>
        <v>1404</v>
      </c>
      <c r="T149" s="196">
        <f t="shared" si="197"/>
        <v>2654</v>
      </c>
      <c r="U149" s="80">
        <f t="shared" si="197"/>
        <v>0</v>
      </c>
      <c r="V149" s="196">
        <f t="shared" si="197"/>
        <v>2654</v>
      </c>
      <c r="W149" s="82">
        <f t="shared" ref="W149" si="198">IF(Q149=0,0,((V149/Q149)-1)*100)</f>
        <v>26.02089268755936</v>
      </c>
    </row>
    <row r="150" spans="1:23" ht="14.25" customHeight="1" thickTop="1" thickBot="1" x14ac:dyDescent="0.25">
      <c r="L150" s="79" t="s">
        <v>63</v>
      </c>
      <c r="M150" s="80">
        <f t="shared" ref="M150:V150" si="199">+M137+M141+M145+M149</f>
        <v>3078</v>
      </c>
      <c r="N150" s="81">
        <f t="shared" si="199"/>
        <v>3901</v>
      </c>
      <c r="O150" s="196">
        <f t="shared" si="199"/>
        <v>6979</v>
      </c>
      <c r="P150" s="80">
        <f t="shared" si="199"/>
        <v>0</v>
      </c>
      <c r="Q150" s="196">
        <f t="shared" si="199"/>
        <v>6979</v>
      </c>
      <c r="R150" s="80">
        <f t="shared" si="199"/>
        <v>3555</v>
      </c>
      <c r="S150" s="81">
        <f t="shared" si="199"/>
        <v>4775</v>
      </c>
      <c r="T150" s="196">
        <f t="shared" si="199"/>
        <v>8330</v>
      </c>
      <c r="U150" s="80">
        <f t="shared" si="199"/>
        <v>0</v>
      </c>
      <c r="V150" s="196">
        <f t="shared" si="199"/>
        <v>8330</v>
      </c>
      <c r="W150" s="82">
        <f>IF(Q150=0,0,((V150/Q150)-1)*100)</f>
        <v>19.358074222667998</v>
      </c>
    </row>
    <row r="151" spans="1:23" ht="14.25" thickTop="1" thickBot="1" x14ac:dyDescent="0.25">
      <c r="L151" s="89" t="s">
        <v>60</v>
      </c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1:23" ht="13.5" thickTop="1" x14ac:dyDescent="0.2">
      <c r="L152" s="656" t="s">
        <v>54</v>
      </c>
      <c r="M152" s="657"/>
      <c r="N152" s="657"/>
      <c r="O152" s="657"/>
      <c r="P152" s="657"/>
      <c r="Q152" s="657"/>
      <c r="R152" s="657"/>
      <c r="S152" s="657"/>
      <c r="T152" s="657"/>
      <c r="U152" s="657"/>
      <c r="V152" s="657"/>
      <c r="W152" s="658"/>
    </row>
    <row r="153" spans="1:23" ht="24.75" customHeight="1" thickBot="1" x14ac:dyDescent="0.25">
      <c r="L153" s="659" t="s">
        <v>51</v>
      </c>
      <c r="M153" s="660"/>
      <c r="N153" s="660"/>
      <c r="O153" s="660"/>
      <c r="P153" s="660"/>
      <c r="Q153" s="660"/>
      <c r="R153" s="660"/>
      <c r="S153" s="660"/>
      <c r="T153" s="660"/>
      <c r="U153" s="660"/>
      <c r="V153" s="660"/>
      <c r="W153" s="661"/>
    </row>
    <row r="154" spans="1:23" ht="14.25" thickTop="1" thickBot="1" x14ac:dyDescent="0.25">
      <c r="L154" s="226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8" t="s">
        <v>34</v>
      </c>
    </row>
    <row r="155" spans="1:23" ht="14.25" thickTop="1" thickBot="1" x14ac:dyDescent="0.25">
      <c r="L155" s="229"/>
      <c r="M155" s="230" t="s">
        <v>64</v>
      </c>
      <c r="N155" s="231"/>
      <c r="O155" s="268"/>
      <c r="P155" s="230"/>
      <c r="Q155" s="230"/>
      <c r="R155" s="230" t="s">
        <v>65</v>
      </c>
      <c r="S155" s="231"/>
      <c r="T155" s="268"/>
      <c r="U155" s="230"/>
      <c r="V155" s="230"/>
      <c r="W155" s="337" t="s">
        <v>2</v>
      </c>
    </row>
    <row r="156" spans="1:23" ht="13.5" thickTop="1" x14ac:dyDescent="0.2">
      <c r="L156" s="233" t="s">
        <v>3</v>
      </c>
      <c r="M156" s="234"/>
      <c r="N156" s="226"/>
      <c r="O156" s="235"/>
      <c r="P156" s="236"/>
      <c r="Q156" s="235"/>
      <c r="R156" s="234"/>
      <c r="S156" s="226"/>
      <c r="T156" s="235"/>
      <c r="U156" s="236"/>
      <c r="V156" s="235"/>
      <c r="W156" s="338" t="s">
        <v>4</v>
      </c>
    </row>
    <row r="157" spans="1:23" ht="13.5" thickBot="1" x14ac:dyDescent="0.25">
      <c r="L157" s="238"/>
      <c r="M157" s="239" t="s">
        <v>35</v>
      </c>
      <c r="N157" s="240" t="s">
        <v>36</v>
      </c>
      <c r="O157" s="241" t="s">
        <v>37</v>
      </c>
      <c r="P157" s="242" t="s">
        <v>32</v>
      </c>
      <c r="Q157" s="241" t="s">
        <v>7</v>
      </c>
      <c r="R157" s="239" t="s">
        <v>35</v>
      </c>
      <c r="S157" s="240" t="s">
        <v>36</v>
      </c>
      <c r="T157" s="241" t="s">
        <v>37</v>
      </c>
      <c r="U157" s="242" t="s">
        <v>32</v>
      </c>
      <c r="V157" s="241" t="s">
        <v>7</v>
      </c>
      <c r="W157" s="339"/>
    </row>
    <row r="158" spans="1:23" ht="5.25" customHeight="1" thickTop="1" x14ac:dyDescent="0.2">
      <c r="L158" s="233"/>
      <c r="M158" s="244"/>
      <c r="N158" s="245"/>
      <c r="O158" s="287"/>
      <c r="P158" s="288"/>
      <c r="Q158" s="246"/>
      <c r="R158" s="244"/>
      <c r="S158" s="245"/>
      <c r="T158" s="287"/>
      <c r="U158" s="288"/>
      <c r="V158" s="246"/>
      <c r="W158" s="248"/>
    </row>
    <row r="159" spans="1:23" x14ac:dyDescent="0.2">
      <c r="L159" s="233" t="s">
        <v>13</v>
      </c>
      <c r="M159" s="389">
        <v>3</v>
      </c>
      <c r="N159" s="390">
        <v>0</v>
      </c>
      <c r="O159" s="251">
        <f t="shared" ref="O159:O169" si="200">+M159+N159</f>
        <v>3</v>
      </c>
      <c r="P159" s="390">
        <v>0</v>
      </c>
      <c r="Q159" s="251">
        <f>O159+P159</f>
        <v>3</v>
      </c>
      <c r="R159" s="389">
        <v>51</v>
      </c>
      <c r="S159" s="390">
        <v>0</v>
      </c>
      <c r="T159" s="251">
        <f t="shared" ref="T159:T169" si="201">+R159+S159</f>
        <v>51</v>
      </c>
      <c r="U159" s="390">
        <v>0</v>
      </c>
      <c r="V159" s="251">
        <f>T159+U159</f>
        <v>51</v>
      </c>
      <c r="W159" s="274">
        <f t="shared" ref="W159" si="202">IF(Q159=0,0,((V159/Q159)-1)*100)</f>
        <v>1600</v>
      </c>
    </row>
    <row r="160" spans="1:23" x14ac:dyDescent="0.2">
      <c r="L160" s="233" t="s">
        <v>14</v>
      </c>
      <c r="M160" s="389">
        <v>3</v>
      </c>
      <c r="N160" s="390">
        <v>0</v>
      </c>
      <c r="O160" s="251">
        <f t="shared" si="200"/>
        <v>3</v>
      </c>
      <c r="P160" s="390">
        <v>0</v>
      </c>
      <c r="Q160" s="251">
        <f>O160+P160</f>
        <v>3</v>
      </c>
      <c r="R160" s="389">
        <v>33</v>
      </c>
      <c r="S160" s="390">
        <v>0</v>
      </c>
      <c r="T160" s="251">
        <f>+R160+S160</f>
        <v>33</v>
      </c>
      <c r="U160" s="390">
        <v>0</v>
      </c>
      <c r="V160" s="251">
        <f>T160+U160</f>
        <v>33</v>
      </c>
      <c r="W160" s="274">
        <f>IF(Q160=0,0,((V160/Q160)-1)*100)</f>
        <v>1000</v>
      </c>
    </row>
    <row r="161" spans="1:23" ht="13.5" thickBot="1" x14ac:dyDescent="0.25">
      <c r="L161" s="233" t="s">
        <v>15</v>
      </c>
      <c r="M161" s="389">
        <v>11</v>
      </c>
      <c r="N161" s="390">
        <v>0</v>
      </c>
      <c r="O161" s="251">
        <f t="shared" si="200"/>
        <v>11</v>
      </c>
      <c r="P161" s="390">
        <v>0</v>
      </c>
      <c r="Q161" s="251">
        <f>O161+P161</f>
        <v>11</v>
      </c>
      <c r="R161" s="389">
        <v>34</v>
      </c>
      <c r="S161" s="390">
        <v>2</v>
      </c>
      <c r="T161" s="251">
        <f>+R161+S161</f>
        <v>36</v>
      </c>
      <c r="U161" s="390">
        <v>0</v>
      </c>
      <c r="V161" s="251">
        <f>T161+U161</f>
        <v>36</v>
      </c>
      <c r="W161" s="274">
        <f>IF(Q161=0,0,((V161/Q161)-1)*100)</f>
        <v>227.27272727272728</v>
      </c>
    </row>
    <row r="162" spans="1:23" ht="14.25" thickTop="1" thickBot="1" x14ac:dyDescent="0.25">
      <c r="L162" s="254" t="s">
        <v>61</v>
      </c>
      <c r="M162" s="255">
        <f>+M159+M160+M161</f>
        <v>17</v>
      </c>
      <c r="N162" s="289">
        <f>+N159+N160+N161</f>
        <v>0</v>
      </c>
      <c r="O162" s="276">
        <f t="shared" si="200"/>
        <v>17</v>
      </c>
      <c r="P162" s="289">
        <f>+P159+P160+P161</f>
        <v>0</v>
      </c>
      <c r="Q162" s="276">
        <f t="shared" ref="Q162" si="203">+Q159+Q160+Q161</f>
        <v>17</v>
      </c>
      <c r="R162" s="255">
        <f>+R159+R160+R161</f>
        <v>118</v>
      </c>
      <c r="S162" s="289">
        <f>+S159+S160+S161</f>
        <v>2</v>
      </c>
      <c r="T162" s="276">
        <f t="shared" ref="T162" si="204">+R162+S162</f>
        <v>120</v>
      </c>
      <c r="U162" s="289">
        <f>+U159+U160+U161</f>
        <v>0</v>
      </c>
      <c r="V162" s="276">
        <f t="shared" ref="V162" si="205">+V159+V160+V161</f>
        <v>120</v>
      </c>
      <c r="W162" s="277">
        <f t="shared" ref="W162" si="206">IF(Q162=0,0,((V162/Q162)-1)*100)</f>
        <v>605.88235294117646</v>
      </c>
    </row>
    <row r="163" spans="1:23" ht="13.5" thickTop="1" x14ac:dyDescent="0.2">
      <c r="L163" s="233" t="s">
        <v>16</v>
      </c>
      <c r="M163" s="389">
        <v>17</v>
      </c>
      <c r="N163" s="390">
        <v>0</v>
      </c>
      <c r="O163" s="251">
        <f t="shared" si="200"/>
        <v>17</v>
      </c>
      <c r="P163" s="390">
        <v>0</v>
      </c>
      <c r="Q163" s="251">
        <f t="shared" ref="Q163" si="207">O163+P163</f>
        <v>17</v>
      </c>
      <c r="R163" s="389">
        <v>42</v>
      </c>
      <c r="S163" s="390">
        <v>3</v>
      </c>
      <c r="T163" s="251">
        <f t="shared" si="201"/>
        <v>45</v>
      </c>
      <c r="U163" s="390">
        <v>0</v>
      </c>
      <c r="V163" s="251">
        <f t="shared" ref="V163" si="208">T163+U163</f>
        <v>45</v>
      </c>
      <c r="W163" s="274">
        <f>IF(Q163=0,0,((V163/Q163)-1)*100)</f>
        <v>164.70588235294116</v>
      </c>
    </row>
    <row r="164" spans="1:23" x14ac:dyDescent="0.2">
      <c r="L164" s="233" t="s">
        <v>17</v>
      </c>
      <c r="M164" s="389">
        <v>6</v>
      </c>
      <c r="N164" s="390">
        <v>0</v>
      </c>
      <c r="O164" s="251">
        <f t="shared" si="200"/>
        <v>6</v>
      </c>
      <c r="P164" s="390">
        <v>0</v>
      </c>
      <c r="Q164" s="251">
        <f>O164+P164</f>
        <v>6</v>
      </c>
      <c r="R164" s="389">
        <v>37</v>
      </c>
      <c r="S164" s="390">
        <v>1</v>
      </c>
      <c r="T164" s="251">
        <f>+R164+S164</f>
        <v>38</v>
      </c>
      <c r="U164" s="390">
        <v>0</v>
      </c>
      <c r="V164" s="251">
        <f>T164+U164</f>
        <v>38</v>
      </c>
      <c r="W164" s="274">
        <f t="shared" ref="W164" si="209">IF(Q164=0,0,((V164/Q164)-1)*100)</f>
        <v>533.33333333333326</v>
      </c>
    </row>
    <row r="165" spans="1:23" ht="13.5" thickBot="1" x14ac:dyDescent="0.25">
      <c r="L165" s="233" t="s">
        <v>18</v>
      </c>
      <c r="M165" s="389">
        <v>1</v>
      </c>
      <c r="N165" s="390">
        <v>0</v>
      </c>
      <c r="O165" s="251">
        <f t="shared" si="200"/>
        <v>1</v>
      </c>
      <c r="P165" s="391">
        <v>0</v>
      </c>
      <c r="Q165" s="251">
        <f>O165+P165</f>
        <v>1</v>
      </c>
      <c r="R165" s="389">
        <v>37</v>
      </c>
      <c r="S165" s="390">
        <v>0</v>
      </c>
      <c r="T165" s="251">
        <f>+R165+S165</f>
        <v>37</v>
      </c>
      <c r="U165" s="391">
        <v>0</v>
      </c>
      <c r="V165" s="251">
        <f>T165+U165</f>
        <v>37</v>
      </c>
      <c r="W165" s="274">
        <f>IF(Q165=0,0,((V165/Q165)-1)*100)</f>
        <v>3600</v>
      </c>
    </row>
    <row r="166" spans="1:23" ht="14.25" thickTop="1" thickBot="1" x14ac:dyDescent="0.25">
      <c r="L166" s="261" t="s">
        <v>19</v>
      </c>
      <c r="M166" s="262">
        <f>+M163+M164+M165</f>
        <v>24</v>
      </c>
      <c r="N166" s="290">
        <f>+N163+N164+N165</f>
        <v>0</v>
      </c>
      <c r="O166" s="280">
        <f t="shared" si="200"/>
        <v>24</v>
      </c>
      <c r="P166" s="290">
        <f>+P163+P164+P165</f>
        <v>0</v>
      </c>
      <c r="Q166" s="280">
        <f t="shared" ref="Q166:U166" si="210">+Q163+Q164+Q165</f>
        <v>24</v>
      </c>
      <c r="R166" s="262">
        <f t="shared" si="210"/>
        <v>116</v>
      </c>
      <c r="S166" s="290">
        <f t="shared" si="210"/>
        <v>4</v>
      </c>
      <c r="T166" s="280">
        <f t="shared" si="210"/>
        <v>120</v>
      </c>
      <c r="U166" s="290">
        <f t="shared" si="210"/>
        <v>0</v>
      </c>
      <c r="V166" s="280">
        <f t="shared" ref="V166" si="211">+V163+V164+V165</f>
        <v>120</v>
      </c>
      <c r="W166" s="265">
        <f>IF(Q166=0,0,((V166/Q166)-1)*100)</f>
        <v>400</v>
      </c>
    </row>
    <row r="167" spans="1:23" ht="13.5" thickTop="1" x14ac:dyDescent="0.2">
      <c r="A167" s="364"/>
      <c r="K167" s="364"/>
      <c r="L167" s="233" t="s">
        <v>21</v>
      </c>
      <c r="M167" s="389">
        <v>0</v>
      </c>
      <c r="N167" s="390">
        <v>0</v>
      </c>
      <c r="O167" s="251">
        <f t="shared" si="200"/>
        <v>0</v>
      </c>
      <c r="P167" s="392">
        <v>0</v>
      </c>
      <c r="Q167" s="251">
        <f>O167+P167</f>
        <v>0</v>
      </c>
      <c r="R167" s="389">
        <v>31</v>
      </c>
      <c r="S167" s="390">
        <v>2</v>
      </c>
      <c r="T167" s="251">
        <f>+R167+S167</f>
        <v>33</v>
      </c>
      <c r="U167" s="392">
        <v>0</v>
      </c>
      <c r="V167" s="251">
        <f>T167+U167</f>
        <v>33</v>
      </c>
      <c r="W167" s="274">
        <f>IF(Q167=0,0,((V167/Q167)-1)*100)</f>
        <v>0</v>
      </c>
    </row>
    <row r="168" spans="1:23" x14ac:dyDescent="0.2">
      <c r="A168" s="364"/>
      <c r="K168" s="364"/>
      <c r="L168" s="233" t="s">
        <v>22</v>
      </c>
      <c r="M168" s="389">
        <v>0</v>
      </c>
      <c r="N168" s="390">
        <v>0</v>
      </c>
      <c r="O168" s="251">
        <f t="shared" si="200"/>
        <v>0</v>
      </c>
      <c r="P168" s="390">
        <v>0</v>
      </c>
      <c r="Q168" s="251">
        <f>O168+P168</f>
        <v>0</v>
      </c>
      <c r="R168" s="389">
        <v>28</v>
      </c>
      <c r="S168" s="390">
        <v>0</v>
      </c>
      <c r="T168" s="251">
        <f>+R168+S168</f>
        <v>28</v>
      </c>
      <c r="U168" s="390">
        <v>0</v>
      </c>
      <c r="V168" s="251">
        <f>T168+U168</f>
        <v>28</v>
      </c>
      <c r="W168" s="274">
        <f t="shared" ref="W168" si="212">IF(Q168=0,0,((V168/Q168)-1)*100)</f>
        <v>0</v>
      </c>
    </row>
    <row r="169" spans="1:23" ht="13.5" thickBot="1" x14ac:dyDescent="0.25">
      <c r="A169" s="364"/>
      <c r="K169" s="364"/>
      <c r="L169" s="233" t="s">
        <v>23</v>
      </c>
      <c r="M169" s="389">
        <v>25</v>
      </c>
      <c r="N169" s="390">
        <v>0</v>
      </c>
      <c r="O169" s="251">
        <f t="shared" si="200"/>
        <v>25</v>
      </c>
      <c r="P169" s="390">
        <v>0</v>
      </c>
      <c r="Q169" s="251">
        <f>O169+P169</f>
        <v>25</v>
      </c>
      <c r="R169" s="389">
        <v>29</v>
      </c>
      <c r="S169" s="390">
        <v>0</v>
      </c>
      <c r="T169" s="251">
        <f t="shared" si="201"/>
        <v>29</v>
      </c>
      <c r="U169" s="390">
        <v>0</v>
      </c>
      <c r="V169" s="251">
        <f>T169+U169</f>
        <v>29</v>
      </c>
      <c r="W169" s="274">
        <f>IF(Q169=0,0,((V169/Q169)-1)*100)</f>
        <v>15.999999999999993</v>
      </c>
    </row>
    <row r="170" spans="1:23" ht="14.25" customHeight="1" thickTop="1" thickBot="1" x14ac:dyDescent="0.25">
      <c r="L170" s="254" t="s">
        <v>40</v>
      </c>
      <c r="M170" s="255">
        <f t="shared" ref="M170:Q170" si="213">+M167+M168+M169</f>
        <v>25</v>
      </c>
      <c r="N170" s="289">
        <f t="shared" si="213"/>
        <v>0</v>
      </c>
      <c r="O170" s="276">
        <f t="shared" si="213"/>
        <v>25</v>
      </c>
      <c r="P170" s="289">
        <f t="shared" si="213"/>
        <v>0</v>
      </c>
      <c r="Q170" s="276">
        <f t="shared" si="213"/>
        <v>25</v>
      </c>
      <c r="R170" s="255">
        <f t="shared" ref="R170:V170" si="214">+R167+R168+R169</f>
        <v>88</v>
      </c>
      <c r="S170" s="289">
        <f t="shared" si="214"/>
        <v>2</v>
      </c>
      <c r="T170" s="276">
        <f t="shared" si="214"/>
        <v>90</v>
      </c>
      <c r="U170" s="289">
        <f t="shared" si="214"/>
        <v>0</v>
      </c>
      <c r="V170" s="276">
        <f t="shared" si="214"/>
        <v>90</v>
      </c>
      <c r="W170" s="277">
        <f t="shared" ref="W170" si="215">IF(Q170=0,0,((V170/Q170)-1)*100)</f>
        <v>260</v>
      </c>
    </row>
    <row r="171" spans="1:23" ht="14.25" customHeight="1" thickTop="1" x14ac:dyDescent="0.2">
      <c r="L171" s="233" t="s">
        <v>10</v>
      </c>
      <c r="M171" s="249">
        <v>42</v>
      </c>
      <c r="N171" s="250">
        <v>1</v>
      </c>
      <c r="O171" s="251">
        <f>M171+N171</f>
        <v>43</v>
      </c>
      <c r="P171" s="250">
        <v>0</v>
      </c>
      <c r="Q171" s="251">
        <f t="shared" ref="Q171" si="216">O171+P171</f>
        <v>43</v>
      </c>
      <c r="R171" s="249">
        <v>35</v>
      </c>
      <c r="S171" s="250">
        <v>2</v>
      </c>
      <c r="T171" s="251">
        <f>R171+S171</f>
        <v>37</v>
      </c>
      <c r="U171" s="250">
        <v>0</v>
      </c>
      <c r="V171" s="251">
        <f t="shared" ref="V171" si="217">T171+U171</f>
        <v>37</v>
      </c>
      <c r="W171" s="274">
        <f>IF(Q171=0,0,((V171/Q171)-1)*100)</f>
        <v>-13.953488372093027</v>
      </c>
    </row>
    <row r="172" spans="1:23" ht="14.25" customHeight="1" x14ac:dyDescent="0.2">
      <c r="L172" s="233" t="s">
        <v>11</v>
      </c>
      <c r="M172" s="249">
        <v>56</v>
      </c>
      <c r="N172" s="250">
        <v>0</v>
      </c>
      <c r="O172" s="251">
        <f>M172+N172</f>
        <v>56</v>
      </c>
      <c r="P172" s="250">
        <v>0</v>
      </c>
      <c r="Q172" s="251">
        <f>O172+P172</f>
        <v>56</v>
      </c>
      <c r="R172" s="249">
        <v>36</v>
      </c>
      <c r="S172" s="250">
        <v>0</v>
      </c>
      <c r="T172" s="251">
        <f>R172+S172</f>
        <v>36</v>
      </c>
      <c r="U172" s="250">
        <v>0</v>
      </c>
      <c r="V172" s="251">
        <f>T172+U172</f>
        <v>36</v>
      </c>
      <c r="W172" s="274">
        <f>IF(Q172=0,0,((V172/Q172)-1)*100)</f>
        <v>-35.714285714285708</v>
      </c>
    </row>
    <row r="173" spans="1:23" ht="14.25" customHeight="1" thickBot="1" x14ac:dyDescent="0.25">
      <c r="L173" s="238" t="s">
        <v>12</v>
      </c>
      <c r="M173" s="249">
        <v>46</v>
      </c>
      <c r="N173" s="250">
        <v>0</v>
      </c>
      <c r="O173" s="291">
        <f>M173+N173</f>
        <v>46</v>
      </c>
      <c r="P173" s="250">
        <v>0</v>
      </c>
      <c r="Q173" s="251">
        <f>O173+P173</f>
        <v>46</v>
      </c>
      <c r="R173" s="249">
        <v>35</v>
      </c>
      <c r="S173" s="250">
        <v>0</v>
      </c>
      <c r="T173" s="291">
        <f>R173+S173</f>
        <v>35</v>
      </c>
      <c r="U173" s="250">
        <v>0</v>
      </c>
      <c r="V173" s="251">
        <f>T173+U173</f>
        <v>35</v>
      </c>
      <c r="W173" s="274">
        <f>IF(Q173=0,0,((V173/Q173)-1)*100)</f>
        <v>-23.913043478260864</v>
      </c>
    </row>
    <row r="174" spans="1:23" ht="14.25" customHeight="1" thickTop="1" thickBot="1" x14ac:dyDescent="0.25">
      <c r="L174" s="254" t="s">
        <v>38</v>
      </c>
      <c r="M174" s="255">
        <f t="shared" ref="M174:V174" si="218">+M171+M172+M173</f>
        <v>144</v>
      </c>
      <c r="N174" s="289">
        <f t="shared" si="218"/>
        <v>1</v>
      </c>
      <c r="O174" s="276">
        <f t="shared" si="218"/>
        <v>145</v>
      </c>
      <c r="P174" s="289">
        <f t="shared" si="218"/>
        <v>0</v>
      </c>
      <c r="Q174" s="276">
        <f t="shared" si="218"/>
        <v>145</v>
      </c>
      <c r="R174" s="255">
        <f t="shared" si="218"/>
        <v>106</v>
      </c>
      <c r="S174" s="289">
        <f t="shared" si="218"/>
        <v>2</v>
      </c>
      <c r="T174" s="276">
        <f t="shared" si="218"/>
        <v>108</v>
      </c>
      <c r="U174" s="289">
        <f t="shared" si="218"/>
        <v>0</v>
      </c>
      <c r="V174" s="276">
        <f t="shared" si="218"/>
        <v>108</v>
      </c>
      <c r="W174" s="277">
        <f t="shared" ref="W174" si="219">IF(Q174=0,0,((V174/Q174)-1)*100)</f>
        <v>-25.517241379310342</v>
      </c>
    </row>
    <row r="175" spans="1:23" ht="14.25" customHeight="1" thickTop="1" thickBot="1" x14ac:dyDescent="0.25">
      <c r="L175" s="254" t="s">
        <v>63</v>
      </c>
      <c r="M175" s="255">
        <f t="shared" ref="M175:V175" si="220">+M162+M166+M170+M174</f>
        <v>210</v>
      </c>
      <c r="N175" s="289">
        <f t="shared" si="220"/>
        <v>1</v>
      </c>
      <c r="O175" s="276">
        <f t="shared" si="220"/>
        <v>211</v>
      </c>
      <c r="P175" s="289">
        <f t="shared" si="220"/>
        <v>0</v>
      </c>
      <c r="Q175" s="276">
        <f t="shared" si="220"/>
        <v>211</v>
      </c>
      <c r="R175" s="255">
        <f t="shared" si="220"/>
        <v>428</v>
      </c>
      <c r="S175" s="289">
        <f t="shared" si="220"/>
        <v>10</v>
      </c>
      <c r="T175" s="276">
        <f t="shared" si="220"/>
        <v>438</v>
      </c>
      <c r="U175" s="289">
        <f t="shared" si="220"/>
        <v>0</v>
      </c>
      <c r="V175" s="276">
        <f t="shared" si="220"/>
        <v>438</v>
      </c>
      <c r="W175" s="277">
        <f>IF(Q175=0,0,((V175/Q175)-1)*100)</f>
        <v>107.58293838862558</v>
      </c>
    </row>
    <row r="176" spans="1:23" ht="14.25" thickTop="1" thickBot="1" x14ac:dyDescent="0.25">
      <c r="L176" s="267" t="s">
        <v>60</v>
      </c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</row>
    <row r="177" spans="1:23" ht="13.5" thickTop="1" x14ac:dyDescent="0.2">
      <c r="L177" s="656" t="s">
        <v>55</v>
      </c>
      <c r="M177" s="657"/>
      <c r="N177" s="657"/>
      <c r="O177" s="657"/>
      <c r="P177" s="657"/>
      <c r="Q177" s="657"/>
      <c r="R177" s="657"/>
      <c r="S177" s="657"/>
      <c r="T177" s="657"/>
      <c r="U177" s="657"/>
      <c r="V177" s="657"/>
      <c r="W177" s="658"/>
    </row>
    <row r="178" spans="1:23" ht="13.5" thickBot="1" x14ac:dyDescent="0.25">
      <c r="L178" s="659" t="s">
        <v>52</v>
      </c>
      <c r="M178" s="660"/>
      <c r="N178" s="660"/>
      <c r="O178" s="660"/>
      <c r="P178" s="660"/>
      <c r="Q178" s="660"/>
      <c r="R178" s="660"/>
      <c r="S178" s="660"/>
      <c r="T178" s="660"/>
      <c r="U178" s="660"/>
      <c r="V178" s="660"/>
      <c r="W178" s="661"/>
    </row>
    <row r="179" spans="1:23" ht="14.25" thickTop="1" thickBot="1" x14ac:dyDescent="0.25">
      <c r="L179" s="226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8" t="s">
        <v>34</v>
      </c>
    </row>
    <row r="180" spans="1:23" ht="14.25" thickTop="1" thickBot="1" x14ac:dyDescent="0.25">
      <c r="L180" s="229"/>
      <c r="M180" s="230" t="s">
        <v>64</v>
      </c>
      <c r="N180" s="231"/>
      <c r="O180" s="268"/>
      <c r="P180" s="230"/>
      <c r="Q180" s="230"/>
      <c r="R180" s="230" t="s">
        <v>65</v>
      </c>
      <c r="S180" s="231"/>
      <c r="T180" s="268"/>
      <c r="U180" s="230"/>
      <c r="V180" s="230"/>
      <c r="W180" s="337" t="s">
        <v>2</v>
      </c>
    </row>
    <row r="181" spans="1:23" ht="13.5" thickTop="1" x14ac:dyDescent="0.2">
      <c r="L181" s="233" t="s">
        <v>3</v>
      </c>
      <c r="M181" s="234"/>
      <c r="N181" s="226"/>
      <c r="O181" s="235"/>
      <c r="P181" s="236"/>
      <c r="Q181" s="235"/>
      <c r="R181" s="234"/>
      <c r="S181" s="226"/>
      <c r="T181" s="235"/>
      <c r="U181" s="236"/>
      <c r="V181" s="235"/>
      <c r="W181" s="338" t="s">
        <v>4</v>
      </c>
    </row>
    <row r="182" spans="1:23" ht="13.5" thickBot="1" x14ac:dyDescent="0.25">
      <c r="L182" s="238"/>
      <c r="M182" s="239" t="s">
        <v>35</v>
      </c>
      <c r="N182" s="240" t="s">
        <v>36</v>
      </c>
      <c r="O182" s="241" t="s">
        <v>37</v>
      </c>
      <c r="P182" s="242" t="s">
        <v>32</v>
      </c>
      <c r="Q182" s="241" t="s">
        <v>7</v>
      </c>
      <c r="R182" s="239" t="s">
        <v>35</v>
      </c>
      <c r="S182" s="240" t="s">
        <v>36</v>
      </c>
      <c r="T182" s="241" t="s">
        <v>37</v>
      </c>
      <c r="U182" s="242" t="s">
        <v>32</v>
      </c>
      <c r="V182" s="241" t="s">
        <v>7</v>
      </c>
      <c r="W182" s="339"/>
    </row>
    <row r="183" spans="1:23" ht="6" customHeight="1" thickTop="1" x14ac:dyDescent="0.2">
      <c r="L183" s="233"/>
      <c r="M183" s="244"/>
      <c r="N183" s="245"/>
      <c r="O183" s="246"/>
      <c r="P183" s="247"/>
      <c r="Q183" s="246"/>
      <c r="R183" s="244"/>
      <c r="S183" s="245"/>
      <c r="T183" s="246"/>
      <c r="U183" s="247"/>
      <c r="V183" s="246"/>
      <c r="W183" s="248"/>
    </row>
    <row r="184" spans="1:23" x14ac:dyDescent="0.2">
      <c r="L184" s="233" t="s">
        <v>13</v>
      </c>
      <c r="M184" s="249">
        <v>0</v>
      </c>
      <c r="N184" s="250">
        <v>0</v>
      </c>
      <c r="O184" s="251">
        <f>M184+N184</f>
        <v>0</v>
      </c>
      <c r="P184" s="252">
        <v>0</v>
      </c>
      <c r="Q184" s="251">
        <f>O184+P184</f>
        <v>0</v>
      </c>
      <c r="R184" s="389">
        <v>0</v>
      </c>
      <c r="S184" s="390">
        <v>0</v>
      </c>
      <c r="T184" s="251">
        <f t="shared" ref="T184:T194" si="221">+R184+S184</f>
        <v>0</v>
      </c>
      <c r="U184" s="423">
        <v>0</v>
      </c>
      <c r="V184" s="251">
        <f>T184+U184</f>
        <v>0</v>
      </c>
      <c r="W184" s="253">
        <f t="shared" ref="W184" si="222">IF(Q184=0,0,((V184/Q184)-1)*100)</f>
        <v>0</v>
      </c>
    </row>
    <row r="185" spans="1:23" x14ac:dyDescent="0.2">
      <c r="L185" s="233" t="s">
        <v>14</v>
      </c>
      <c r="M185" s="249">
        <v>0</v>
      </c>
      <c r="N185" s="250">
        <v>0</v>
      </c>
      <c r="O185" s="251">
        <f>M185+N185</f>
        <v>0</v>
      </c>
      <c r="P185" s="252">
        <v>0</v>
      </c>
      <c r="Q185" s="251">
        <f>O185+P185</f>
        <v>0</v>
      </c>
      <c r="R185" s="389">
        <v>0</v>
      </c>
      <c r="S185" s="390">
        <v>0</v>
      </c>
      <c r="T185" s="251">
        <f>+R185+S185</f>
        <v>0</v>
      </c>
      <c r="U185" s="423">
        <v>0</v>
      </c>
      <c r="V185" s="251">
        <f>T185+U185</f>
        <v>0</v>
      </c>
      <c r="W185" s="253">
        <f>IF(Q185=0,0,((V185/Q185)-1)*100)</f>
        <v>0</v>
      </c>
    </row>
    <row r="186" spans="1:23" ht="13.5" thickBot="1" x14ac:dyDescent="0.25">
      <c r="L186" s="233" t="s">
        <v>15</v>
      </c>
      <c r="M186" s="249">
        <v>0</v>
      </c>
      <c r="N186" s="250">
        <v>0</v>
      </c>
      <c r="O186" s="251">
        <f>M186+N186</f>
        <v>0</v>
      </c>
      <c r="P186" s="252">
        <v>0</v>
      </c>
      <c r="Q186" s="251">
        <f>O186+P186</f>
        <v>0</v>
      </c>
      <c r="R186" s="389">
        <v>0</v>
      </c>
      <c r="S186" s="390">
        <v>0</v>
      </c>
      <c r="T186" s="251">
        <f>+R186+S186</f>
        <v>0</v>
      </c>
      <c r="U186" s="423">
        <v>0</v>
      </c>
      <c r="V186" s="251">
        <f>T186+U186</f>
        <v>0</v>
      </c>
      <c r="W186" s="253">
        <f>IF(Q186=0,0,((V186/Q186)-1)*100)</f>
        <v>0</v>
      </c>
    </row>
    <row r="187" spans="1:23" ht="14.25" thickTop="1" thickBot="1" x14ac:dyDescent="0.25">
      <c r="L187" s="254" t="s">
        <v>61</v>
      </c>
      <c r="M187" s="255">
        <f t="shared" ref="M187:U187" si="223">+M184+M185+M186</f>
        <v>0</v>
      </c>
      <c r="N187" s="289">
        <f t="shared" si="223"/>
        <v>0</v>
      </c>
      <c r="O187" s="276">
        <f t="shared" si="223"/>
        <v>0</v>
      </c>
      <c r="P187" s="289">
        <f t="shared" si="223"/>
        <v>0</v>
      </c>
      <c r="Q187" s="276">
        <f t="shared" si="223"/>
        <v>0</v>
      </c>
      <c r="R187" s="255">
        <f t="shared" si="223"/>
        <v>0</v>
      </c>
      <c r="S187" s="289">
        <f t="shared" si="223"/>
        <v>0</v>
      </c>
      <c r="T187" s="276">
        <f t="shared" si="223"/>
        <v>0</v>
      </c>
      <c r="U187" s="289">
        <f t="shared" si="223"/>
        <v>0</v>
      </c>
      <c r="V187" s="276">
        <f t="shared" ref="V187" si="224">+V184+V185+V186</f>
        <v>0</v>
      </c>
      <c r="W187" s="277">
        <f t="shared" ref="W187" si="225">IF(Q187=0,0,((V187/Q187)-1)*100)</f>
        <v>0</v>
      </c>
    </row>
    <row r="188" spans="1:23" ht="13.5" thickTop="1" x14ac:dyDescent="0.2">
      <c r="L188" s="233" t="s">
        <v>16</v>
      </c>
      <c r="M188" s="249">
        <v>0</v>
      </c>
      <c r="N188" s="250">
        <v>0</v>
      </c>
      <c r="O188" s="251">
        <f>SUM(M188:N188)</f>
        <v>0</v>
      </c>
      <c r="P188" s="252">
        <v>0</v>
      </c>
      <c r="Q188" s="251">
        <f>O188+P188</f>
        <v>0</v>
      </c>
      <c r="R188" s="389">
        <v>0</v>
      </c>
      <c r="S188" s="390">
        <v>0</v>
      </c>
      <c r="T188" s="251">
        <f t="shared" si="221"/>
        <v>0</v>
      </c>
      <c r="U188" s="423">
        <v>0</v>
      </c>
      <c r="V188" s="251">
        <f>T188+U188</f>
        <v>0</v>
      </c>
      <c r="W188" s="253">
        <f>IF(Q188=0,0,((V188/Q188)-1)*100)</f>
        <v>0</v>
      </c>
    </row>
    <row r="189" spans="1:23" x14ac:dyDescent="0.2">
      <c r="L189" s="233" t="s">
        <v>17</v>
      </c>
      <c r="M189" s="249">
        <v>0</v>
      </c>
      <c r="N189" s="250">
        <v>0</v>
      </c>
      <c r="O189" s="251">
        <f>SUM(M189:N189)</f>
        <v>0</v>
      </c>
      <c r="P189" s="252">
        <v>0</v>
      </c>
      <c r="Q189" s="251">
        <f>O189+P189</f>
        <v>0</v>
      </c>
      <c r="R189" s="389">
        <v>0</v>
      </c>
      <c r="S189" s="390">
        <v>0</v>
      </c>
      <c r="T189" s="251">
        <f>+R189+S189</f>
        <v>0</v>
      </c>
      <c r="U189" s="423">
        <v>0</v>
      </c>
      <c r="V189" s="251">
        <f>T189+U189</f>
        <v>0</v>
      </c>
      <c r="W189" s="253">
        <f t="shared" ref="W189" si="226">IF(Q189=0,0,((V189/Q189)-1)*100)</f>
        <v>0</v>
      </c>
    </row>
    <row r="190" spans="1:23" ht="13.5" thickBot="1" x14ac:dyDescent="0.25">
      <c r="L190" s="233" t="s">
        <v>18</v>
      </c>
      <c r="M190" s="249">
        <v>0</v>
      </c>
      <c r="N190" s="250">
        <v>0</v>
      </c>
      <c r="O190" s="259">
        <f>SUM(M190:N190)</f>
        <v>0</v>
      </c>
      <c r="P190" s="260">
        <v>0</v>
      </c>
      <c r="Q190" s="259">
        <f>O190+P190</f>
        <v>0</v>
      </c>
      <c r="R190" s="389">
        <v>0</v>
      </c>
      <c r="S190" s="390">
        <v>0</v>
      </c>
      <c r="T190" s="259">
        <f>+R190+S190</f>
        <v>0</v>
      </c>
      <c r="U190" s="424">
        <v>0</v>
      </c>
      <c r="V190" s="259">
        <f>T190+U190</f>
        <v>0</v>
      </c>
      <c r="W190" s="253">
        <f>IF(Q190=0,0,((V190/Q190)-1)*100)</f>
        <v>0</v>
      </c>
    </row>
    <row r="191" spans="1:23" ht="14.25" thickTop="1" thickBot="1" x14ac:dyDescent="0.25">
      <c r="L191" s="261" t="s">
        <v>19</v>
      </c>
      <c r="M191" s="262">
        <f t="shared" ref="M191:U191" si="227">+M188+M189+M190</f>
        <v>0</v>
      </c>
      <c r="N191" s="290">
        <f t="shared" si="227"/>
        <v>0</v>
      </c>
      <c r="O191" s="280">
        <f t="shared" si="227"/>
        <v>0</v>
      </c>
      <c r="P191" s="290">
        <f t="shared" si="227"/>
        <v>0</v>
      </c>
      <c r="Q191" s="280">
        <f t="shared" si="227"/>
        <v>0</v>
      </c>
      <c r="R191" s="262">
        <f t="shared" si="227"/>
        <v>0</v>
      </c>
      <c r="S191" s="290">
        <f t="shared" si="227"/>
        <v>0</v>
      </c>
      <c r="T191" s="280">
        <f t="shared" si="227"/>
        <v>0</v>
      </c>
      <c r="U191" s="290">
        <f t="shared" si="227"/>
        <v>0</v>
      </c>
      <c r="V191" s="280">
        <f t="shared" ref="V191" si="228">+V188+V189+V190</f>
        <v>0</v>
      </c>
      <c r="W191" s="265">
        <f>IF(Q191=0,0,((V191/Q191)-1)*100)</f>
        <v>0</v>
      </c>
    </row>
    <row r="192" spans="1:23" ht="13.5" thickTop="1" x14ac:dyDescent="0.2">
      <c r="A192" s="364"/>
      <c r="K192" s="364"/>
      <c r="L192" s="233" t="s">
        <v>21</v>
      </c>
      <c r="M192" s="249">
        <v>0</v>
      </c>
      <c r="N192" s="250">
        <v>0</v>
      </c>
      <c r="O192" s="259">
        <f>SUM(M192:N192)</f>
        <v>0</v>
      </c>
      <c r="P192" s="266">
        <v>0</v>
      </c>
      <c r="Q192" s="259">
        <f>O192+P192</f>
        <v>0</v>
      </c>
      <c r="R192" s="389">
        <v>0</v>
      </c>
      <c r="S192" s="390">
        <v>0</v>
      </c>
      <c r="T192" s="259">
        <f>+R192+S192</f>
        <v>0</v>
      </c>
      <c r="U192" s="425">
        <v>0</v>
      </c>
      <c r="V192" s="259">
        <f>T192+U192</f>
        <v>0</v>
      </c>
      <c r="W192" s="253">
        <f>IF(Q192=0,0,((V192/Q192)-1)*100)</f>
        <v>0</v>
      </c>
    </row>
    <row r="193" spans="1:23" x14ac:dyDescent="0.2">
      <c r="A193" s="364"/>
      <c r="K193" s="364"/>
      <c r="L193" s="233" t="s">
        <v>22</v>
      </c>
      <c r="M193" s="249">
        <v>0</v>
      </c>
      <c r="N193" s="250">
        <v>0</v>
      </c>
      <c r="O193" s="259">
        <f>SUM(M193:N193)</f>
        <v>0</v>
      </c>
      <c r="P193" s="252">
        <v>0</v>
      </c>
      <c r="Q193" s="259">
        <f>O193+P193</f>
        <v>0</v>
      </c>
      <c r="R193" s="389">
        <v>0</v>
      </c>
      <c r="S193" s="390">
        <v>0</v>
      </c>
      <c r="T193" s="259">
        <f>+R193+S193</f>
        <v>0</v>
      </c>
      <c r="U193" s="423">
        <v>0</v>
      </c>
      <c r="V193" s="259">
        <f>T193+U193</f>
        <v>0</v>
      </c>
      <c r="W193" s="253">
        <f t="shared" ref="W193" si="229">IF(Q193=0,0,((V193/Q193)-1)*100)</f>
        <v>0</v>
      </c>
    </row>
    <row r="194" spans="1:23" ht="13.5" thickBot="1" x14ac:dyDescent="0.25">
      <c r="A194" s="364"/>
      <c r="K194" s="364"/>
      <c r="L194" s="233" t="s">
        <v>23</v>
      </c>
      <c r="M194" s="249">
        <v>0</v>
      </c>
      <c r="N194" s="250">
        <v>0</v>
      </c>
      <c r="O194" s="259">
        <f>SUM(M194:N194)</f>
        <v>0</v>
      </c>
      <c r="P194" s="252">
        <v>0</v>
      </c>
      <c r="Q194" s="259">
        <f>O194+P194</f>
        <v>0</v>
      </c>
      <c r="R194" s="389">
        <v>0</v>
      </c>
      <c r="S194" s="390">
        <v>0</v>
      </c>
      <c r="T194" s="259">
        <f t="shared" si="221"/>
        <v>0</v>
      </c>
      <c r="U194" s="423">
        <v>0</v>
      </c>
      <c r="V194" s="259">
        <f>T194+U194</f>
        <v>0</v>
      </c>
      <c r="W194" s="253">
        <f>IF(Q194=0,0,((V194/Q194)-1)*100)</f>
        <v>0</v>
      </c>
    </row>
    <row r="195" spans="1:23" ht="14.25" customHeight="1" thickTop="1" thickBot="1" x14ac:dyDescent="0.25">
      <c r="A195" s="364"/>
      <c r="K195" s="364"/>
      <c r="L195" s="254" t="s">
        <v>40</v>
      </c>
      <c r="M195" s="255">
        <f t="shared" ref="M195:Q195" si="230">+M192+M193+M194</f>
        <v>0</v>
      </c>
      <c r="N195" s="256">
        <f t="shared" si="230"/>
        <v>0</v>
      </c>
      <c r="O195" s="257">
        <f t="shared" si="230"/>
        <v>0</v>
      </c>
      <c r="P195" s="255">
        <f t="shared" si="230"/>
        <v>0</v>
      </c>
      <c r="Q195" s="257">
        <f t="shared" si="230"/>
        <v>0</v>
      </c>
      <c r="R195" s="255">
        <f t="shared" ref="R195:V195" si="231">+R192+R193+R194</f>
        <v>0</v>
      </c>
      <c r="S195" s="256">
        <f t="shared" si="231"/>
        <v>0</v>
      </c>
      <c r="T195" s="257">
        <f t="shared" si="231"/>
        <v>0</v>
      </c>
      <c r="U195" s="255">
        <f t="shared" si="231"/>
        <v>0</v>
      </c>
      <c r="V195" s="257">
        <f t="shared" si="231"/>
        <v>0</v>
      </c>
      <c r="W195" s="258">
        <f t="shared" ref="W195" si="232">IF(Q195=0,0,((V195/Q195)-1)*100)</f>
        <v>0</v>
      </c>
    </row>
    <row r="196" spans="1:23" ht="14.25" customHeight="1" thickTop="1" x14ac:dyDescent="0.2">
      <c r="L196" s="233" t="s">
        <v>10</v>
      </c>
      <c r="M196" s="249">
        <v>0</v>
      </c>
      <c r="N196" s="250">
        <v>0</v>
      </c>
      <c r="O196" s="251">
        <f>M196+N196</f>
        <v>0</v>
      </c>
      <c r="P196" s="252">
        <v>0</v>
      </c>
      <c r="Q196" s="251">
        <f t="shared" ref="Q196" si="233">O196+P196</f>
        <v>0</v>
      </c>
      <c r="R196" s="249">
        <v>0</v>
      </c>
      <c r="S196" s="250">
        <v>0</v>
      </c>
      <c r="T196" s="251">
        <f>R196+S196</f>
        <v>0</v>
      </c>
      <c r="U196" s="252">
        <v>0</v>
      </c>
      <c r="V196" s="251">
        <f t="shared" ref="V196" si="234">T196+U196</f>
        <v>0</v>
      </c>
      <c r="W196" s="253">
        <f>IF(Q196=0,0,((V196/Q196)-1)*100)</f>
        <v>0</v>
      </c>
    </row>
    <row r="197" spans="1:23" ht="14.25" customHeight="1" x14ac:dyDescent="0.2">
      <c r="L197" s="233" t="s">
        <v>11</v>
      </c>
      <c r="M197" s="249">
        <v>0</v>
      </c>
      <c r="N197" s="250">
        <v>0</v>
      </c>
      <c r="O197" s="251">
        <f>M197+N197</f>
        <v>0</v>
      </c>
      <c r="P197" s="252">
        <v>0</v>
      </c>
      <c r="Q197" s="251">
        <f>O197+P197</f>
        <v>0</v>
      </c>
      <c r="R197" s="249">
        <v>0</v>
      </c>
      <c r="S197" s="250">
        <v>0</v>
      </c>
      <c r="T197" s="251">
        <f>R197+S197</f>
        <v>0</v>
      </c>
      <c r="U197" s="252">
        <v>0</v>
      </c>
      <c r="V197" s="251">
        <f>T197+U197</f>
        <v>0</v>
      </c>
      <c r="W197" s="253">
        <f>IF(Q197=0,0,((V197/Q197)-1)*100)</f>
        <v>0</v>
      </c>
    </row>
    <row r="198" spans="1:23" ht="14.25" customHeight="1" thickBot="1" x14ac:dyDescent="0.25">
      <c r="L198" s="238" t="s">
        <v>12</v>
      </c>
      <c r="M198" s="249">
        <v>0</v>
      </c>
      <c r="N198" s="250">
        <v>0</v>
      </c>
      <c r="O198" s="251">
        <f>M198+N198</f>
        <v>0</v>
      </c>
      <c r="P198" s="252">
        <v>0</v>
      </c>
      <c r="Q198" s="251">
        <f>O198+P198</f>
        <v>0</v>
      </c>
      <c r="R198" s="249">
        <v>0</v>
      </c>
      <c r="S198" s="250">
        <v>0</v>
      </c>
      <c r="T198" s="251">
        <f>R198+S198</f>
        <v>0</v>
      </c>
      <c r="U198" s="252">
        <v>0</v>
      </c>
      <c r="V198" s="251">
        <f>T198+U198</f>
        <v>0</v>
      </c>
      <c r="W198" s="253">
        <f>IF(Q198=0,0,((V198/Q198)-1)*100)</f>
        <v>0</v>
      </c>
    </row>
    <row r="199" spans="1:23" ht="14.25" customHeight="1" thickTop="1" thickBot="1" x14ac:dyDescent="0.25">
      <c r="L199" s="254" t="s">
        <v>38</v>
      </c>
      <c r="M199" s="255">
        <f t="shared" ref="M199:V199" si="235">+M196+M197+M198</f>
        <v>0</v>
      </c>
      <c r="N199" s="289">
        <f t="shared" si="235"/>
        <v>0</v>
      </c>
      <c r="O199" s="276">
        <f t="shared" si="235"/>
        <v>0</v>
      </c>
      <c r="P199" s="289">
        <f t="shared" si="235"/>
        <v>0</v>
      </c>
      <c r="Q199" s="276">
        <f t="shared" si="235"/>
        <v>0</v>
      </c>
      <c r="R199" s="255">
        <f t="shared" si="235"/>
        <v>0</v>
      </c>
      <c r="S199" s="289">
        <f t="shared" si="235"/>
        <v>0</v>
      </c>
      <c r="T199" s="276">
        <f t="shared" si="235"/>
        <v>0</v>
      </c>
      <c r="U199" s="289">
        <f t="shared" si="235"/>
        <v>0</v>
      </c>
      <c r="V199" s="276">
        <f t="shared" si="235"/>
        <v>0</v>
      </c>
      <c r="W199" s="277">
        <f t="shared" ref="W199" si="236">IF(Q199=0,0,((V199/Q199)-1)*100)</f>
        <v>0</v>
      </c>
    </row>
    <row r="200" spans="1:23" ht="14.25" customHeight="1" thickTop="1" thickBot="1" x14ac:dyDescent="0.25">
      <c r="L200" s="254" t="s">
        <v>63</v>
      </c>
      <c r="M200" s="255">
        <f t="shared" ref="M200:V200" si="237">+M187+M191+M195+M199</f>
        <v>0</v>
      </c>
      <c r="N200" s="289">
        <f t="shared" si="237"/>
        <v>0</v>
      </c>
      <c r="O200" s="276">
        <f t="shared" si="237"/>
        <v>0</v>
      </c>
      <c r="P200" s="289">
        <f t="shared" si="237"/>
        <v>0</v>
      </c>
      <c r="Q200" s="276">
        <f t="shared" si="237"/>
        <v>0</v>
      </c>
      <c r="R200" s="255">
        <f t="shared" si="237"/>
        <v>0</v>
      </c>
      <c r="S200" s="289">
        <f t="shared" si="237"/>
        <v>0</v>
      </c>
      <c r="T200" s="276">
        <f t="shared" si="237"/>
        <v>0</v>
      </c>
      <c r="U200" s="289">
        <f t="shared" si="237"/>
        <v>0</v>
      </c>
      <c r="V200" s="276">
        <f t="shared" si="237"/>
        <v>0</v>
      </c>
      <c r="W200" s="277">
        <f>IF(Q200=0,0,((V200/Q200)-1)*100)</f>
        <v>0</v>
      </c>
    </row>
    <row r="201" spans="1:23" ht="14.25" thickTop="1" thickBot="1" x14ac:dyDescent="0.25">
      <c r="L201" s="267" t="s">
        <v>60</v>
      </c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  <c r="W201" s="227"/>
    </row>
    <row r="202" spans="1:23" ht="13.5" thickTop="1" x14ac:dyDescent="0.2">
      <c r="L202" s="624" t="s">
        <v>56</v>
      </c>
      <c r="M202" s="625"/>
      <c r="N202" s="625"/>
      <c r="O202" s="625"/>
      <c r="P202" s="625"/>
      <c r="Q202" s="625"/>
      <c r="R202" s="625"/>
      <c r="S202" s="625"/>
      <c r="T202" s="625"/>
      <c r="U202" s="625"/>
      <c r="V202" s="625"/>
      <c r="W202" s="626"/>
    </row>
    <row r="203" spans="1:23" ht="13.5" thickBot="1" x14ac:dyDescent="0.25">
      <c r="L203" s="627" t="s">
        <v>53</v>
      </c>
      <c r="M203" s="628"/>
      <c r="N203" s="628"/>
      <c r="O203" s="628"/>
      <c r="P203" s="628"/>
      <c r="Q203" s="628"/>
      <c r="R203" s="628"/>
      <c r="S203" s="628"/>
      <c r="T203" s="628"/>
      <c r="U203" s="628"/>
      <c r="V203" s="628"/>
      <c r="W203" s="629"/>
    </row>
    <row r="204" spans="1:23" ht="14.25" thickTop="1" thickBot="1" x14ac:dyDescent="0.25">
      <c r="L204" s="226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8" t="s">
        <v>34</v>
      </c>
    </row>
    <row r="205" spans="1:23" ht="12.75" customHeight="1" thickTop="1" thickBot="1" x14ac:dyDescent="0.25">
      <c r="L205" s="229"/>
      <c r="M205" s="230" t="s">
        <v>64</v>
      </c>
      <c r="N205" s="231"/>
      <c r="O205" s="268"/>
      <c r="P205" s="230"/>
      <c r="Q205" s="230"/>
      <c r="R205" s="230" t="s">
        <v>65</v>
      </c>
      <c r="S205" s="231"/>
      <c r="T205" s="268"/>
      <c r="U205" s="230"/>
      <c r="V205" s="230"/>
      <c r="W205" s="337" t="s">
        <v>2</v>
      </c>
    </row>
    <row r="206" spans="1:23" ht="13.5" thickTop="1" x14ac:dyDescent="0.2">
      <c r="L206" s="233" t="s">
        <v>3</v>
      </c>
      <c r="M206" s="234"/>
      <c r="N206" s="226"/>
      <c r="O206" s="235"/>
      <c r="P206" s="236"/>
      <c r="Q206" s="336"/>
      <c r="R206" s="234"/>
      <c r="S206" s="226"/>
      <c r="T206" s="235"/>
      <c r="U206" s="236"/>
      <c r="V206" s="336"/>
      <c r="W206" s="338" t="s">
        <v>4</v>
      </c>
    </row>
    <row r="207" spans="1:23" ht="13.5" thickBot="1" x14ac:dyDescent="0.25">
      <c r="L207" s="238"/>
      <c r="M207" s="239" t="s">
        <v>35</v>
      </c>
      <c r="N207" s="240" t="s">
        <v>36</v>
      </c>
      <c r="O207" s="241" t="s">
        <v>37</v>
      </c>
      <c r="P207" s="242" t="s">
        <v>32</v>
      </c>
      <c r="Q207" s="405" t="s">
        <v>7</v>
      </c>
      <c r="R207" s="239" t="s">
        <v>35</v>
      </c>
      <c r="S207" s="240" t="s">
        <v>36</v>
      </c>
      <c r="T207" s="241" t="s">
        <v>37</v>
      </c>
      <c r="U207" s="242" t="s">
        <v>32</v>
      </c>
      <c r="V207" s="332" t="s">
        <v>7</v>
      </c>
      <c r="W207" s="339"/>
    </row>
    <row r="208" spans="1:23" ht="4.5" customHeight="1" thickTop="1" x14ac:dyDescent="0.2">
      <c r="L208" s="233"/>
      <c r="M208" s="244"/>
      <c r="N208" s="245"/>
      <c r="O208" s="246"/>
      <c r="P208" s="247"/>
      <c r="Q208" s="285"/>
      <c r="R208" s="244"/>
      <c r="S208" s="245"/>
      <c r="T208" s="246"/>
      <c r="U208" s="247"/>
      <c r="V208" s="285"/>
      <c r="W208" s="248"/>
    </row>
    <row r="209" spans="1:23" ht="14.25" customHeight="1" x14ac:dyDescent="0.2">
      <c r="L209" s="233" t="s">
        <v>13</v>
      </c>
      <c r="M209" s="249">
        <f t="shared" ref="M209:N211" si="238">+M159+M184</f>
        <v>3</v>
      </c>
      <c r="N209" s="250">
        <f t="shared" si="238"/>
        <v>0</v>
      </c>
      <c r="O209" s="251">
        <f t="shared" ref="O209:O210" si="239">M209+N209</f>
        <v>3</v>
      </c>
      <c r="P209" s="252">
        <f>+P159+P184</f>
        <v>0</v>
      </c>
      <c r="Q209" s="286">
        <f>O209+P209</f>
        <v>3</v>
      </c>
      <c r="R209" s="249">
        <f t="shared" ref="R209:S211" si="240">+R159+R184</f>
        <v>51</v>
      </c>
      <c r="S209" s="250">
        <f t="shared" si="240"/>
        <v>0</v>
      </c>
      <c r="T209" s="251">
        <f t="shared" ref="T209:T210" si="241">R209+S209</f>
        <v>51</v>
      </c>
      <c r="U209" s="252">
        <f>+U159+U184</f>
        <v>0</v>
      </c>
      <c r="V209" s="286">
        <f>T209+U209</f>
        <v>51</v>
      </c>
      <c r="W209" s="253">
        <f>IF(Q209=0,0,((V209/Q209)-1)*100)</f>
        <v>1600</v>
      </c>
    </row>
    <row r="210" spans="1:23" ht="14.25" customHeight="1" x14ac:dyDescent="0.2">
      <c r="L210" s="233" t="s">
        <v>14</v>
      </c>
      <c r="M210" s="249">
        <f t="shared" si="238"/>
        <v>3</v>
      </c>
      <c r="N210" s="250">
        <f t="shared" si="238"/>
        <v>0</v>
      </c>
      <c r="O210" s="251">
        <f t="shared" si="239"/>
        <v>3</v>
      </c>
      <c r="P210" s="252">
        <f>+P160+P185</f>
        <v>0</v>
      </c>
      <c r="Q210" s="286">
        <f>O210+P210</f>
        <v>3</v>
      </c>
      <c r="R210" s="249">
        <f t="shared" si="240"/>
        <v>33</v>
      </c>
      <c r="S210" s="250">
        <f t="shared" si="240"/>
        <v>0</v>
      </c>
      <c r="T210" s="251">
        <f t="shared" si="241"/>
        <v>33</v>
      </c>
      <c r="U210" s="252">
        <f>+U160+U185</f>
        <v>0</v>
      </c>
      <c r="V210" s="286">
        <f>T210+U210</f>
        <v>33</v>
      </c>
      <c r="W210" s="253">
        <f t="shared" ref="W210:W220" si="242">IF(Q210=0,0,((V210/Q210)-1)*100)</f>
        <v>1000</v>
      </c>
    </row>
    <row r="211" spans="1:23" ht="14.25" customHeight="1" thickBot="1" x14ac:dyDescent="0.25">
      <c r="L211" s="233" t="s">
        <v>15</v>
      </c>
      <c r="M211" s="249">
        <f t="shared" si="238"/>
        <v>11</v>
      </c>
      <c r="N211" s="250">
        <f t="shared" si="238"/>
        <v>0</v>
      </c>
      <c r="O211" s="251">
        <f>M211+N211</f>
        <v>11</v>
      </c>
      <c r="P211" s="252">
        <f>+P161+P186</f>
        <v>0</v>
      </c>
      <c r="Q211" s="286">
        <f>O211+P211</f>
        <v>11</v>
      </c>
      <c r="R211" s="249">
        <f t="shared" si="240"/>
        <v>34</v>
      </c>
      <c r="S211" s="250">
        <f t="shared" si="240"/>
        <v>2</v>
      </c>
      <c r="T211" s="251">
        <f>R211+S211</f>
        <v>36</v>
      </c>
      <c r="U211" s="252">
        <f>+U161+U186</f>
        <v>0</v>
      </c>
      <c r="V211" s="286">
        <f>T211+U211</f>
        <v>36</v>
      </c>
      <c r="W211" s="253">
        <f>IF(Q211=0,0,((V211/Q211)-1)*100)</f>
        <v>227.27272727272728</v>
      </c>
    </row>
    <row r="212" spans="1:23" ht="14.25" customHeight="1" thickTop="1" thickBot="1" x14ac:dyDescent="0.25">
      <c r="L212" s="254" t="s">
        <v>61</v>
      </c>
      <c r="M212" s="255">
        <f t="shared" ref="M212:Q212" si="243">+M209+M210+M211</f>
        <v>17</v>
      </c>
      <c r="N212" s="289">
        <f t="shared" si="243"/>
        <v>0</v>
      </c>
      <c r="O212" s="276">
        <f t="shared" si="243"/>
        <v>17</v>
      </c>
      <c r="P212" s="289">
        <f t="shared" si="243"/>
        <v>0</v>
      </c>
      <c r="Q212" s="276">
        <f t="shared" si="243"/>
        <v>17</v>
      </c>
      <c r="R212" s="255">
        <f t="shared" ref="R212" si="244">+R209+R210+R211</f>
        <v>118</v>
      </c>
      <c r="S212" s="289">
        <f t="shared" ref="S212" si="245">+S209+S210+S211</f>
        <v>2</v>
      </c>
      <c r="T212" s="276">
        <f t="shared" ref="T212" si="246">+T209+T210+T211</f>
        <v>120</v>
      </c>
      <c r="U212" s="289">
        <f t="shared" ref="U212" si="247">+U209+U210+U211</f>
        <v>0</v>
      </c>
      <c r="V212" s="276">
        <f t="shared" ref="V212" si="248">+V209+V210+V211</f>
        <v>120</v>
      </c>
      <c r="W212" s="277">
        <f t="shared" si="242"/>
        <v>605.88235294117646</v>
      </c>
    </row>
    <row r="213" spans="1:23" ht="14.25" customHeight="1" thickTop="1" x14ac:dyDescent="0.2">
      <c r="L213" s="233" t="s">
        <v>16</v>
      </c>
      <c r="M213" s="249">
        <f t="shared" ref="M213:N215" si="249">+M163+M188</f>
        <v>17</v>
      </c>
      <c r="N213" s="250">
        <f t="shared" si="249"/>
        <v>0</v>
      </c>
      <c r="O213" s="251">
        <f t="shared" ref="O213" si="250">M213+N213</f>
        <v>17</v>
      </c>
      <c r="P213" s="252">
        <f>+P163+P188</f>
        <v>0</v>
      </c>
      <c r="Q213" s="286">
        <f>O213+P213</f>
        <v>17</v>
      </c>
      <c r="R213" s="249">
        <f t="shared" ref="R213:S215" si="251">+R163+R188</f>
        <v>42</v>
      </c>
      <c r="S213" s="250">
        <f t="shared" si="251"/>
        <v>3</v>
      </c>
      <c r="T213" s="251">
        <f t="shared" ref="T213:T215" si="252">R213+S213</f>
        <v>45</v>
      </c>
      <c r="U213" s="252">
        <f>+U163+U188</f>
        <v>0</v>
      </c>
      <c r="V213" s="286">
        <f>T213+U213</f>
        <v>45</v>
      </c>
      <c r="W213" s="253">
        <f t="shared" si="242"/>
        <v>164.70588235294116</v>
      </c>
    </row>
    <row r="214" spans="1:23" ht="14.25" customHeight="1" x14ac:dyDescent="0.2">
      <c r="L214" s="233" t="s">
        <v>17</v>
      </c>
      <c r="M214" s="249">
        <f t="shared" si="249"/>
        <v>6</v>
      </c>
      <c r="N214" s="250">
        <f t="shared" si="249"/>
        <v>0</v>
      </c>
      <c r="O214" s="251">
        <f>M214+N214</f>
        <v>6</v>
      </c>
      <c r="P214" s="252">
        <f>+P164+P189</f>
        <v>0</v>
      </c>
      <c r="Q214" s="286">
        <f>O214+P214</f>
        <v>6</v>
      </c>
      <c r="R214" s="249">
        <f t="shared" si="251"/>
        <v>37</v>
      </c>
      <c r="S214" s="250">
        <f t="shared" si="251"/>
        <v>1</v>
      </c>
      <c r="T214" s="251">
        <f>R214+S214</f>
        <v>38</v>
      </c>
      <c r="U214" s="252">
        <f>+U164+U189</f>
        <v>0</v>
      </c>
      <c r="V214" s="286">
        <f>T214+U214</f>
        <v>38</v>
      </c>
      <c r="W214" s="253">
        <f>IF(Q214=0,0,((V214/Q214)-1)*100)</f>
        <v>533.33333333333326</v>
      </c>
    </row>
    <row r="215" spans="1:23" ht="14.25" customHeight="1" thickBot="1" x14ac:dyDescent="0.25">
      <c r="L215" s="233" t="s">
        <v>18</v>
      </c>
      <c r="M215" s="249">
        <f t="shared" si="249"/>
        <v>1</v>
      </c>
      <c r="N215" s="250">
        <f t="shared" si="249"/>
        <v>0</v>
      </c>
      <c r="O215" s="259">
        <f t="shared" ref="O215" si="253">M215+N215</f>
        <v>1</v>
      </c>
      <c r="P215" s="260">
        <f>+P165+P190</f>
        <v>0</v>
      </c>
      <c r="Q215" s="286">
        <f>O215+P215</f>
        <v>1</v>
      </c>
      <c r="R215" s="249">
        <f t="shared" si="251"/>
        <v>37</v>
      </c>
      <c r="S215" s="250">
        <f t="shared" si="251"/>
        <v>0</v>
      </c>
      <c r="T215" s="259">
        <f t="shared" si="252"/>
        <v>37</v>
      </c>
      <c r="U215" s="260">
        <f>+U165+U190</f>
        <v>0</v>
      </c>
      <c r="V215" s="286">
        <f>T215+U215</f>
        <v>37</v>
      </c>
      <c r="W215" s="253">
        <f t="shared" si="242"/>
        <v>3600</v>
      </c>
    </row>
    <row r="216" spans="1:23" ht="14.25" customHeight="1" thickTop="1" thickBot="1" x14ac:dyDescent="0.25">
      <c r="L216" s="261" t="s">
        <v>39</v>
      </c>
      <c r="M216" s="262">
        <f t="shared" ref="M216:Q216" si="254">+M213+M214+M215</f>
        <v>24</v>
      </c>
      <c r="N216" s="262">
        <f t="shared" si="254"/>
        <v>0</v>
      </c>
      <c r="O216" s="263">
        <f t="shared" si="254"/>
        <v>24</v>
      </c>
      <c r="P216" s="264">
        <f t="shared" si="254"/>
        <v>0</v>
      </c>
      <c r="Q216" s="263">
        <f t="shared" si="254"/>
        <v>24</v>
      </c>
      <c r="R216" s="262">
        <f t="shared" ref="R216" si="255">+R213+R214+R215</f>
        <v>116</v>
      </c>
      <c r="S216" s="262">
        <f t="shared" ref="S216" si="256">+S213+S214+S215</f>
        <v>4</v>
      </c>
      <c r="T216" s="263">
        <f t="shared" ref="T216" si="257">+T213+T214+T215</f>
        <v>120</v>
      </c>
      <c r="U216" s="264">
        <f t="shared" ref="U216" si="258">+U213+U214+U215</f>
        <v>0</v>
      </c>
      <c r="V216" s="263">
        <f t="shared" ref="V216" si="259">+V213+V214+V215</f>
        <v>120</v>
      </c>
      <c r="W216" s="361">
        <f t="shared" si="242"/>
        <v>400</v>
      </c>
    </row>
    <row r="217" spans="1:23" ht="14.25" customHeight="1" thickTop="1" x14ac:dyDescent="0.2">
      <c r="A217" s="364"/>
      <c r="K217" s="364"/>
      <c r="L217" s="233" t="s">
        <v>21</v>
      </c>
      <c r="M217" s="249">
        <f t="shared" ref="M217:N219" si="260">+M167+M192</f>
        <v>0</v>
      </c>
      <c r="N217" s="250">
        <f t="shared" si="260"/>
        <v>0</v>
      </c>
      <c r="O217" s="259">
        <f t="shared" ref="O217:O219" si="261">M217+N217</f>
        <v>0</v>
      </c>
      <c r="P217" s="266">
        <f>+P167+P192</f>
        <v>0</v>
      </c>
      <c r="Q217" s="286">
        <f>O217+P217</f>
        <v>0</v>
      </c>
      <c r="R217" s="249">
        <f t="shared" ref="R217:S219" si="262">+R167+R192</f>
        <v>31</v>
      </c>
      <c r="S217" s="250">
        <f t="shared" si="262"/>
        <v>2</v>
      </c>
      <c r="T217" s="259">
        <f t="shared" ref="T217:T219" si="263">R217+S217</f>
        <v>33</v>
      </c>
      <c r="U217" s="266">
        <f>+U167+U192</f>
        <v>0</v>
      </c>
      <c r="V217" s="286">
        <f>T217+U217</f>
        <v>33</v>
      </c>
      <c r="W217" s="253">
        <f t="shared" si="242"/>
        <v>0</v>
      </c>
    </row>
    <row r="218" spans="1:23" ht="14.25" customHeight="1" x14ac:dyDescent="0.2">
      <c r="A218" s="364"/>
      <c r="K218" s="364"/>
      <c r="L218" s="233" t="s">
        <v>22</v>
      </c>
      <c r="M218" s="249">
        <f t="shared" si="260"/>
        <v>0</v>
      </c>
      <c r="N218" s="250">
        <f t="shared" si="260"/>
        <v>0</v>
      </c>
      <c r="O218" s="259">
        <f t="shared" si="261"/>
        <v>0</v>
      </c>
      <c r="P218" s="252">
        <f>+P168+P193</f>
        <v>0</v>
      </c>
      <c r="Q218" s="286">
        <f>O218+P218</f>
        <v>0</v>
      </c>
      <c r="R218" s="249">
        <f t="shared" si="262"/>
        <v>28</v>
      </c>
      <c r="S218" s="250">
        <f t="shared" si="262"/>
        <v>0</v>
      </c>
      <c r="T218" s="259">
        <f t="shared" si="263"/>
        <v>28</v>
      </c>
      <c r="U218" s="252">
        <f>+U168+U193</f>
        <v>0</v>
      </c>
      <c r="V218" s="286">
        <f>T218+U218</f>
        <v>28</v>
      </c>
      <c r="W218" s="253">
        <f t="shared" si="242"/>
        <v>0</v>
      </c>
    </row>
    <row r="219" spans="1:23" ht="14.25" customHeight="1" thickBot="1" x14ac:dyDescent="0.25">
      <c r="A219" s="364"/>
      <c r="K219" s="364"/>
      <c r="L219" s="233" t="s">
        <v>23</v>
      </c>
      <c r="M219" s="249">
        <f t="shared" si="260"/>
        <v>25</v>
      </c>
      <c r="N219" s="250">
        <f t="shared" si="260"/>
        <v>0</v>
      </c>
      <c r="O219" s="259">
        <f t="shared" si="261"/>
        <v>25</v>
      </c>
      <c r="P219" s="252">
        <f>+P169+P194</f>
        <v>0</v>
      </c>
      <c r="Q219" s="286">
        <f>O219+P219</f>
        <v>25</v>
      </c>
      <c r="R219" s="249">
        <f t="shared" si="262"/>
        <v>29</v>
      </c>
      <c r="S219" s="250">
        <f t="shared" si="262"/>
        <v>0</v>
      </c>
      <c r="T219" s="259">
        <f t="shared" si="263"/>
        <v>29</v>
      </c>
      <c r="U219" s="252">
        <f>+U169+U194</f>
        <v>0</v>
      </c>
      <c r="V219" s="286">
        <f>T219+U219</f>
        <v>29</v>
      </c>
      <c r="W219" s="253">
        <f t="shared" si="242"/>
        <v>15.999999999999993</v>
      </c>
    </row>
    <row r="220" spans="1:23" ht="14.25" customHeight="1" thickTop="1" thickBot="1" x14ac:dyDescent="0.25">
      <c r="L220" s="254" t="s">
        <v>40</v>
      </c>
      <c r="M220" s="255">
        <f t="shared" ref="M220:Q220" si="264">+M217+M218+M219</f>
        <v>25</v>
      </c>
      <c r="N220" s="256">
        <f t="shared" si="264"/>
        <v>0</v>
      </c>
      <c r="O220" s="257">
        <f t="shared" si="264"/>
        <v>25</v>
      </c>
      <c r="P220" s="255">
        <f t="shared" si="264"/>
        <v>0</v>
      </c>
      <c r="Q220" s="257">
        <f t="shared" si="264"/>
        <v>25</v>
      </c>
      <c r="R220" s="255">
        <f t="shared" ref="R220:V220" si="265">+R217+R218+R219</f>
        <v>88</v>
      </c>
      <c r="S220" s="256">
        <f t="shared" si="265"/>
        <v>2</v>
      </c>
      <c r="T220" s="257">
        <f t="shared" si="265"/>
        <v>90</v>
      </c>
      <c r="U220" s="255">
        <f t="shared" si="265"/>
        <v>0</v>
      </c>
      <c r="V220" s="257">
        <f t="shared" si="265"/>
        <v>90</v>
      </c>
      <c r="W220" s="258">
        <f t="shared" si="242"/>
        <v>260</v>
      </c>
    </row>
    <row r="221" spans="1:23" ht="14.25" customHeight="1" thickTop="1" x14ac:dyDescent="0.2">
      <c r="L221" s="233" t="s">
        <v>10</v>
      </c>
      <c r="M221" s="249">
        <f t="shared" ref="M221:N223" si="266">+M171+M196</f>
        <v>42</v>
      </c>
      <c r="N221" s="250">
        <f t="shared" si="266"/>
        <v>1</v>
      </c>
      <c r="O221" s="251">
        <f>M221+N221</f>
        <v>43</v>
      </c>
      <c r="P221" s="252">
        <f>+P171+P196</f>
        <v>0</v>
      </c>
      <c r="Q221" s="286">
        <f>O221+P221</f>
        <v>43</v>
      </c>
      <c r="R221" s="249">
        <f t="shared" ref="R221:S223" si="267">+R171+R196</f>
        <v>35</v>
      </c>
      <c r="S221" s="250">
        <f t="shared" si="267"/>
        <v>2</v>
      </c>
      <c r="T221" s="251">
        <f>R221+S221</f>
        <v>37</v>
      </c>
      <c r="U221" s="252">
        <f>+U171+U196</f>
        <v>0</v>
      </c>
      <c r="V221" s="286">
        <f>T221+U221</f>
        <v>37</v>
      </c>
      <c r="W221" s="253">
        <f>IF(Q221=0,0,((V221/Q221)-1)*100)</f>
        <v>-13.953488372093027</v>
      </c>
    </row>
    <row r="222" spans="1:23" ht="14.25" customHeight="1" x14ac:dyDescent="0.2">
      <c r="L222" s="233" t="s">
        <v>11</v>
      </c>
      <c r="M222" s="249">
        <f t="shared" si="266"/>
        <v>56</v>
      </c>
      <c r="N222" s="250">
        <f t="shared" si="266"/>
        <v>0</v>
      </c>
      <c r="O222" s="251">
        <f>M222+N222</f>
        <v>56</v>
      </c>
      <c r="P222" s="252">
        <f>+P172+P197</f>
        <v>0</v>
      </c>
      <c r="Q222" s="286">
        <f>O222+P222</f>
        <v>56</v>
      </c>
      <c r="R222" s="249">
        <f t="shared" si="267"/>
        <v>36</v>
      </c>
      <c r="S222" s="250">
        <f t="shared" si="267"/>
        <v>0</v>
      </c>
      <c r="T222" s="251">
        <f>R222+S222</f>
        <v>36</v>
      </c>
      <c r="U222" s="252">
        <f>+U172+U197</f>
        <v>0</v>
      </c>
      <c r="V222" s="286">
        <f>T222+U222</f>
        <v>36</v>
      </c>
      <c r="W222" s="253">
        <f>IF(Q222=0,0,((V222/Q222)-1)*100)</f>
        <v>-35.714285714285708</v>
      </c>
    </row>
    <row r="223" spans="1:23" ht="14.25" customHeight="1" thickBot="1" x14ac:dyDescent="0.25">
      <c r="L223" s="238" t="s">
        <v>12</v>
      </c>
      <c r="M223" s="249">
        <f t="shared" si="266"/>
        <v>46</v>
      </c>
      <c r="N223" s="250">
        <f t="shared" si="266"/>
        <v>0</v>
      </c>
      <c r="O223" s="251">
        <f t="shared" ref="O223" si="268">M223+N223</f>
        <v>46</v>
      </c>
      <c r="P223" s="252">
        <f>+P173+P198</f>
        <v>0</v>
      </c>
      <c r="Q223" s="286">
        <f>O223+P223</f>
        <v>46</v>
      </c>
      <c r="R223" s="249">
        <f t="shared" si="267"/>
        <v>35</v>
      </c>
      <c r="S223" s="250">
        <f t="shared" si="267"/>
        <v>0</v>
      </c>
      <c r="T223" s="251">
        <f t="shared" ref="T223" si="269">R223+S223</f>
        <v>35</v>
      </c>
      <c r="U223" s="252">
        <f>+U173+U198</f>
        <v>0</v>
      </c>
      <c r="V223" s="286">
        <f>T223+U223</f>
        <v>35</v>
      </c>
      <c r="W223" s="253">
        <f>IF(Q223=0,0,((V223/Q223)-1)*100)</f>
        <v>-23.913043478260864</v>
      </c>
    </row>
    <row r="224" spans="1:23" ht="14.25" customHeight="1" thickTop="1" thickBot="1" x14ac:dyDescent="0.25">
      <c r="L224" s="254" t="s">
        <v>38</v>
      </c>
      <c r="M224" s="255">
        <f t="shared" ref="M224:V224" si="270">+M221+M222+M223</f>
        <v>144</v>
      </c>
      <c r="N224" s="289">
        <f t="shared" si="270"/>
        <v>1</v>
      </c>
      <c r="O224" s="276">
        <f t="shared" si="270"/>
        <v>145</v>
      </c>
      <c r="P224" s="289">
        <f t="shared" si="270"/>
        <v>0</v>
      </c>
      <c r="Q224" s="276">
        <f t="shared" si="270"/>
        <v>145</v>
      </c>
      <c r="R224" s="255">
        <f t="shared" si="270"/>
        <v>106</v>
      </c>
      <c r="S224" s="289">
        <f t="shared" si="270"/>
        <v>2</v>
      </c>
      <c r="T224" s="276">
        <f t="shared" si="270"/>
        <v>108</v>
      </c>
      <c r="U224" s="289">
        <f t="shared" si="270"/>
        <v>0</v>
      </c>
      <c r="V224" s="276">
        <f t="shared" si="270"/>
        <v>108</v>
      </c>
      <c r="W224" s="277">
        <f t="shared" ref="W224" si="271">IF(Q224=0,0,((V224/Q224)-1)*100)</f>
        <v>-25.517241379310342</v>
      </c>
    </row>
    <row r="225" spans="12:23" ht="14.25" customHeight="1" thickTop="1" thickBot="1" x14ac:dyDescent="0.25">
      <c r="L225" s="254" t="s">
        <v>63</v>
      </c>
      <c r="M225" s="255">
        <f t="shared" ref="M225:V225" si="272">+M212+M216+M220+M224</f>
        <v>210</v>
      </c>
      <c r="N225" s="289">
        <f t="shared" si="272"/>
        <v>1</v>
      </c>
      <c r="O225" s="276">
        <f t="shared" si="272"/>
        <v>211</v>
      </c>
      <c r="P225" s="289">
        <f t="shared" si="272"/>
        <v>0</v>
      </c>
      <c r="Q225" s="276">
        <f t="shared" si="272"/>
        <v>211</v>
      </c>
      <c r="R225" s="255">
        <f t="shared" si="272"/>
        <v>428</v>
      </c>
      <c r="S225" s="289">
        <f t="shared" si="272"/>
        <v>10</v>
      </c>
      <c r="T225" s="276">
        <f t="shared" si="272"/>
        <v>438</v>
      </c>
      <c r="U225" s="289">
        <f t="shared" si="272"/>
        <v>0</v>
      </c>
      <c r="V225" s="276">
        <f t="shared" si="272"/>
        <v>438</v>
      </c>
      <c r="W225" s="277">
        <f>IF(Q225=0,0,((V225/Q225)-1)*100)</f>
        <v>107.58293838862558</v>
      </c>
    </row>
    <row r="226" spans="12:23" ht="13.5" thickTop="1" x14ac:dyDescent="0.2">
      <c r="L226" s="267" t="s">
        <v>60</v>
      </c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</row>
  </sheetData>
  <sheetProtection algorithmName="SHA-512" hashValue="PbKUnLeOWYz2nxmXYy3xweFOZRiI6yclucTQLzpu2LBQox422SS+8uFswBZFfseo8EJ3+f2+V58FouxcvulcRg==" saltValue="Q1UmNQphQQ2AxAP15NKg1A==" spinCount="100000" sheet="1" objects="1" scenarios="1"/>
  <mergeCells count="42">
    <mergeCell ref="R105:V105"/>
    <mergeCell ref="R130:V130"/>
    <mergeCell ref="L127:W127"/>
    <mergeCell ref="L128:W128"/>
    <mergeCell ref="L202:W202"/>
    <mergeCell ref="M105:Q105"/>
    <mergeCell ref="M130:Q130"/>
    <mergeCell ref="L203:W203"/>
    <mergeCell ref="L152:W152"/>
    <mergeCell ref="L153:W153"/>
    <mergeCell ref="L177:W177"/>
    <mergeCell ref="L178:W178"/>
    <mergeCell ref="B2:I2"/>
    <mergeCell ref="L2:W2"/>
    <mergeCell ref="B3:I3"/>
    <mergeCell ref="L3:W3"/>
    <mergeCell ref="C5:E5"/>
    <mergeCell ref="F5:H5"/>
    <mergeCell ref="M5:Q5"/>
    <mergeCell ref="B27:I27"/>
    <mergeCell ref="L27:W27"/>
    <mergeCell ref="B28:I28"/>
    <mergeCell ref="L28:W28"/>
    <mergeCell ref="C30:E30"/>
    <mergeCell ref="F30:H30"/>
    <mergeCell ref="M30:Q30"/>
    <mergeCell ref="B52:I52"/>
    <mergeCell ref="L52:W52"/>
    <mergeCell ref="B53:I53"/>
    <mergeCell ref="L53:W53"/>
    <mergeCell ref="C55:E55"/>
    <mergeCell ref="F55:H55"/>
    <mergeCell ref="M55:Q55"/>
    <mergeCell ref="L78:W78"/>
    <mergeCell ref="L102:W102"/>
    <mergeCell ref="L103:W103"/>
    <mergeCell ref="R5:V5"/>
    <mergeCell ref="R30:V30"/>
    <mergeCell ref="R55:V55"/>
    <mergeCell ref="L77:W77"/>
    <mergeCell ref="M80:Q80"/>
    <mergeCell ref="R80:V80"/>
  </mergeCells>
  <conditionalFormatting sqref="A1:A8 K1:K8 A26:A29 K26:K29 A76:A83 K76:K83 A101:A108 K101:K108 A151:A158 K151:K158 A176:A183 K176:K183 A226:A1048576 K226:K1048576 A51:A54 K51:K54 K31:K33 A31:A33 K20:K23 A20:A23 K45:K48 A45:A48 A56:A73 K56:K73 K97:K98 A95:A98 K120:K123 A120:A123 K126:K148 A126:A148 K170:K173 A170:A173 K195:K198 A195:A198 K201:K223 A201:A223">
    <cfRule type="containsText" dxfId="104" priority="156" operator="containsText" text="NOT OK">
      <formula>NOT(ISERROR(SEARCH("NOT OK",A1)))</formula>
    </cfRule>
  </conditionalFormatting>
  <conditionalFormatting sqref="K95:K97">
    <cfRule type="containsText" dxfId="103" priority="152" operator="containsText" text="NOT OK">
      <formula>NOT(ISERROR(SEARCH("NOT OK",K95)))</formula>
    </cfRule>
  </conditionalFormatting>
  <conditionalFormatting sqref="A25 K25">
    <cfRule type="containsText" dxfId="102" priority="148" operator="containsText" text="NOT OK">
      <formula>NOT(ISERROR(SEARCH("NOT OK",A25)))</formula>
    </cfRule>
  </conditionalFormatting>
  <conditionalFormatting sqref="A100 K100">
    <cfRule type="containsText" dxfId="101" priority="145" operator="containsText" text="NOT OK">
      <formula>NOT(ISERROR(SEARCH("NOT OK",A100)))</formula>
    </cfRule>
  </conditionalFormatting>
  <conditionalFormatting sqref="A175 K175">
    <cfRule type="containsText" dxfId="100" priority="142" operator="containsText" text="NOT OK">
      <formula>NOT(ISERROR(SEARCH("NOT OK",A175)))</formula>
    </cfRule>
  </conditionalFormatting>
  <conditionalFormatting sqref="A24 K24">
    <cfRule type="containsText" dxfId="99" priority="139" operator="containsText" text="NOT OK">
      <formula>NOT(ISERROR(SEARCH("NOT OK",A24)))</formula>
    </cfRule>
  </conditionalFormatting>
  <conditionalFormatting sqref="A50 K50">
    <cfRule type="containsText" dxfId="98" priority="138" operator="containsText" text="NOT OK">
      <formula>NOT(ISERROR(SEARCH("NOT OK",A50)))</formula>
    </cfRule>
  </conditionalFormatting>
  <conditionalFormatting sqref="A49 K49">
    <cfRule type="containsText" dxfId="97" priority="137" operator="containsText" text="NOT OK">
      <formula>NOT(ISERROR(SEARCH("NOT OK",A49)))</formula>
    </cfRule>
  </conditionalFormatting>
  <conditionalFormatting sqref="A75 K75">
    <cfRule type="containsText" dxfId="96" priority="136" operator="containsText" text="NOT OK">
      <formula>NOT(ISERROR(SEARCH("NOT OK",A75)))</formula>
    </cfRule>
  </conditionalFormatting>
  <conditionalFormatting sqref="A74 K74">
    <cfRule type="containsText" dxfId="95" priority="135" operator="containsText" text="NOT OK">
      <formula>NOT(ISERROR(SEARCH("NOT OK",A74)))</formula>
    </cfRule>
  </conditionalFormatting>
  <conditionalFormatting sqref="A99 K99">
    <cfRule type="containsText" dxfId="94" priority="134" operator="containsText" text="NOT OK">
      <formula>NOT(ISERROR(SEARCH("NOT OK",A99)))</formula>
    </cfRule>
  </conditionalFormatting>
  <conditionalFormatting sqref="A125 K125">
    <cfRule type="containsText" dxfId="93" priority="133" operator="containsText" text="NOT OK">
      <formula>NOT(ISERROR(SEARCH("NOT OK",A125)))</formula>
    </cfRule>
  </conditionalFormatting>
  <conditionalFormatting sqref="A124 K124">
    <cfRule type="containsText" dxfId="92" priority="132" operator="containsText" text="NOT OK">
      <formula>NOT(ISERROR(SEARCH("NOT OK",A124)))</formula>
    </cfRule>
  </conditionalFormatting>
  <conditionalFormatting sqref="A150 K150">
    <cfRule type="containsText" dxfId="91" priority="131" operator="containsText" text="NOT OK">
      <formula>NOT(ISERROR(SEARCH("NOT OK",A150)))</formula>
    </cfRule>
  </conditionalFormatting>
  <conditionalFormatting sqref="A149 K149">
    <cfRule type="containsText" dxfId="90" priority="130" operator="containsText" text="NOT OK">
      <formula>NOT(ISERROR(SEARCH("NOT OK",A149)))</formula>
    </cfRule>
  </conditionalFormatting>
  <conditionalFormatting sqref="A174 K174">
    <cfRule type="containsText" dxfId="89" priority="129" operator="containsText" text="NOT OK">
      <formula>NOT(ISERROR(SEARCH("NOT OK",A174)))</formula>
    </cfRule>
  </conditionalFormatting>
  <conditionalFormatting sqref="A200 K200">
    <cfRule type="containsText" dxfId="88" priority="128" operator="containsText" text="NOT OK">
      <formula>NOT(ISERROR(SEARCH("NOT OK",A200)))</formula>
    </cfRule>
  </conditionalFormatting>
  <conditionalFormatting sqref="A199 K199">
    <cfRule type="containsText" dxfId="87" priority="127" operator="containsText" text="NOT OK">
      <formula>NOT(ISERROR(SEARCH("NOT OK",A199)))</formula>
    </cfRule>
  </conditionalFormatting>
  <conditionalFormatting sqref="A225 K225">
    <cfRule type="containsText" dxfId="86" priority="126" operator="containsText" text="NOT OK">
      <formula>NOT(ISERROR(SEARCH("NOT OK",A225)))</formula>
    </cfRule>
  </conditionalFormatting>
  <conditionalFormatting sqref="A224 K224">
    <cfRule type="containsText" dxfId="85" priority="125" operator="containsText" text="NOT OK">
      <formula>NOT(ISERROR(SEARCH("NOT OK",A224)))</formula>
    </cfRule>
  </conditionalFormatting>
  <conditionalFormatting sqref="A9:A10 K9:K10 K13:K19 A13:A19">
    <cfRule type="containsText" dxfId="84" priority="83" operator="containsText" text="NOT OK">
      <formula>NOT(ISERROR(SEARCH("NOT OK",A9)))</formula>
    </cfRule>
  </conditionalFormatting>
  <conditionalFormatting sqref="A11:A12 K11:K12">
    <cfRule type="containsText" dxfId="83" priority="82" operator="containsText" text="NOT OK">
      <formula>NOT(ISERROR(SEARCH("NOT OK",A11)))</formula>
    </cfRule>
  </conditionalFormatting>
  <conditionalFormatting sqref="K34:K35 A34:A35 K38:K40 A38:A40 A42:A44 K42:K44">
    <cfRule type="containsText" dxfId="82" priority="81" operator="containsText" text="NOT OK">
      <formula>NOT(ISERROR(SEARCH("NOT OK",A34)))</formula>
    </cfRule>
  </conditionalFormatting>
  <conditionalFormatting sqref="K36 A36">
    <cfRule type="containsText" dxfId="81" priority="80" operator="containsText" text="NOT OK">
      <formula>NOT(ISERROR(SEARCH("NOT OK",A36)))</formula>
    </cfRule>
  </conditionalFormatting>
  <conditionalFormatting sqref="A37:A40 K37:K40">
    <cfRule type="containsText" dxfId="80" priority="79" operator="containsText" text="NOT OK">
      <formula>NOT(ISERROR(SEARCH("NOT OK",A37)))</formula>
    </cfRule>
  </conditionalFormatting>
  <conditionalFormatting sqref="A41:A43 K41:K43">
    <cfRule type="containsText" dxfId="79" priority="78" operator="containsText" text="NOT OK">
      <formula>NOT(ISERROR(SEARCH("NOT OK",A41)))</formula>
    </cfRule>
  </conditionalFormatting>
  <conditionalFormatting sqref="K84:K85 A84:A85 A88:A94 K88:K94">
    <cfRule type="containsText" dxfId="78" priority="77" operator="containsText" text="NOT OK">
      <formula>NOT(ISERROR(SEARCH("NOT OK",A84)))</formula>
    </cfRule>
  </conditionalFormatting>
  <conditionalFormatting sqref="K86:K93 A86:A93">
    <cfRule type="containsText" dxfId="77" priority="76" operator="containsText" text="NOT OK">
      <formula>NOT(ISERROR(SEARCH("NOT OK",A86)))</formula>
    </cfRule>
  </conditionalFormatting>
  <conditionalFormatting sqref="A109:A110 K109:K110 K113:K115 A113:A115 K117:K119 A117:A119">
    <cfRule type="containsText" dxfId="76" priority="75" operator="containsText" text="NOT OK">
      <formula>NOT(ISERROR(SEARCH("NOT OK",A109)))</formula>
    </cfRule>
  </conditionalFormatting>
  <conditionalFormatting sqref="A111 K111">
    <cfRule type="containsText" dxfId="75" priority="74" operator="containsText" text="NOT OK">
      <formula>NOT(ISERROR(SEARCH("NOT OK",A111)))</formula>
    </cfRule>
  </conditionalFormatting>
  <conditionalFormatting sqref="K112:K115 A112:A115">
    <cfRule type="containsText" dxfId="74" priority="73" operator="containsText" text="NOT OK">
      <formula>NOT(ISERROR(SEARCH("NOT OK",A112)))</formula>
    </cfRule>
  </conditionalFormatting>
  <conditionalFormatting sqref="K116:K118 A116:A118">
    <cfRule type="containsText" dxfId="73" priority="72" operator="containsText" text="NOT OK">
      <formula>NOT(ISERROR(SEARCH("NOT OK",A116)))</formula>
    </cfRule>
  </conditionalFormatting>
  <conditionalFormatting sqref="K116:K118 A116:A118">
    <cfRule type="containsText" dxfId="72" priority="71" operator="containsText" text="NOT OK">
      <formula>NOT(ISERROR(SEARCH("NOT OK",A116)))</formula>
    </cfRule>
  </conditionalFormatting>
  <conditionalFormatting sqref="A159:A160 K159:K160 K163:K169 A163:A169">
    <cfRule type="containsText" dxfId="71" priority="70" operator="containsText" text="NOT OK">
      <formula>NOT(ISERROR(SEARCH("NOT OK",A159)))</formula>
    </cfRule>
  </conditionalFormatting>
  <conditionalFormatting sqref="A161:A168 K161:K168">
    <cfRule type="containsText" dxfId="70" priority="69" operator="containsText" text="NOT OK">
      <formula>NOT(ISERROR(SEARCH("NOT OK",A161)))</formula>
    </cfRule>
  </conditionalFormatting>
  <conditionalFormatting sqref="K184:K185 A184:A185 K188:K190 A188:A190 K192:K194 A192:A194">
    <cfRule type="containsText" dxfId="69" priority="68" operator="containsText" text="NOT OK">
      <formula>NOT(ISERROR(SEARCH("NOT OK",A184)))</formula>
    </cfRule>
  </conditionalFormatting>
  <conditionalFormatting sqref="K186 A186">
    <cfRule type="containsText" dxfId="68" priority="67" operator="containsText" text="NOT OK">
      <formula>NOT(ISERROR(SEARCH("NOT OK",A186)))</formula>
    </cfRule>
  </conditionalFormatting>
  <conditionalFormatting sqref="A187:A190 K187:K190">
    <cfRule type="containsText" dxfId="67" priority="66" operator="containsText" text="NOT OK">
      <formula>NOT(ISERROR(SEARCH("NOT OK",A187)))</formula>
    </cfRule>
  </conditionalFormatting>
  <conditionalFormatting sqref="A191:A193 K191:K193">
    <cfRule type="containsText" dxfId="66" priority="65" operator="containsText" text="NOT OK">
      <formula>NOT(ISERROR(SEARCH("NOT OK",A191)))</formula>
    </cfRule>
  </conditionalFormatting>
  <conditionalFormatting sqref="A191:A193 K191:K193">
    <cfRule type="containsText" dxfId="65" priority="64" operator="containsText" text="NOT OK">
      <formula>NOT(ISERROR(SEARCH("NOT OK",A191)))</formula>
    </cfRule>
  </conditionalFormatting>
  <conditionalFormatting sqref="A30 K30">
    <cfRule type="containsText" dxfId="64" priority="30" operator="containsText" text="NOT OK">
      <formula>NOT(ISERROR(SEARCH("NOT OK",A30)))</formula>
    </cfRule>
  </conditionalFormatting>
  <conditionalFormatting sqref="A55 K55">
    <cfRule type="containsText" dxfId="63" priority="29" operator="containsText" text="NOT OK">
      <formula>NOT(ISERROR(SEARCH("NOT OK",A55)))</formula>
    </cfRule>
  </conditionalFormatting>
  <printOptions horizontalCentered="1"/>
  <pageMargins left="0.55118110236220474" right="0.51181102362204722" top="0.74803149606299213" bottom="0.74803149606299213" header="0.31496062992125984" footer="0.31496062992125984"/>
  <pageSetup paperSize="9" scale="67" fitToHeight="4" orientation="portrait" r:id="rId1"/>
  <headerFooter alignWithMargins="0">
    <oddHeader>&amp;LMonthly Air Transport Statistics : Phuket International Airport</oddHeader>
  </headerFooter>
  <rowBreaks count="2" manualBreakCount="2">
    <brk id="76" min="11" max="22" man="1"/>
    <brk id="151" min="1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W226"/>
  <sheetViews>
    <sheetView zoomScaleNormal="100" workbookViewId="0">
      <selection activeCell="G1" sqref="G1:G1048576"/>
    </sheetView>
  </sheetViews>
  <sheetFormatPr defaultColWidth="7" defaultRowHeight="12.75" x14ac:dyDescent="0.2"/>
  <cols>
    <col min="1" max="1" width="7" style="3"/>
    <col min="2" max="2" width="12.42578125" style="1" customWidth="1"/>
    <col min="3" max="3" width="12" style="1" customWidth="1"/>
    <col min="4" max="4" width="13" style="1" customWidth="1"/>
    <col min="5" max="5" width="12.5703125" style="1" customWidth="1"/>
    <col min="6" max="6" width="12" style="1" customWidth="1"/>
    <col min="7" max="7" width="12.140625" style="1" customWidth="1"/>
    <col min="8" max="8" width="12.5703125" style="1" customWidth="1"/>
    <col min="9" max="9" width="12.140625" style="2" customWidth="1"/>
    <col min="10" max="10" width="7" style="1" customWidth="1"/>
    <col min="11" max="11" width="7" style="3"/>
    <col min="12" max="12" width="13" style="1" customWidth="1"/>
    <col min="13" max="13" width="11.85546875" style="1" customWidth="1"/>
    <col min="14" max="14" width="12.7109375" style="1" customWidth="1"/>
    <col min="15" max="15" width="14.7109375" style="1" customWidth="1"/>
    <col min="16" max="16" width="12.28515625" style="1" customWidth="1"/>
    <col min="17" max="17" width="12.5703125" style="1" customWidth="1"/>
    <col min="18" max="18" width="11.85546875" style="1" customWidth="1"/>
    <col min="19" max="19" width="12" style="1" customWidth="1"/>
    <col min="20" max="20" width="15" style="1" customWidth="1"/>
    <col min="21" max="21" width="11.7109375" style="1" customWidth="1"/>
    <col min="22" max="22" width="12.5703125" style="1" customWidth="1"/>
    <col min="23" max="23" width="13.5703125" style="2" customWidth="1"/>
    <col min="24" max="16384" width="7" style="1"/>
  </cols>
  <sheetData>
    <row r="1" spans="1:23" ht="13.5" thickBot="1" x14ac:dyDescent="0.25"/>
    <row r="2" spans="1:23" ht="13.5" thickTop="1" x14ac:dyDescent="0.2">
      <c r="B2" s="638" t="s">
        <v>0</v>
      </c>
      <c r="C2" s="639"/>
      <c r="D2" s="639"/>
      <c r="E2" s="639"/>
      <c r="F2" s="639"/>
      <c r="G2" s="639"/>
      <c r="H2" s="639"/>
      <c r="I2" s="640"/>
      <c r="J2" s="3"/>
      <c r="L2" s="641" t="s">
        <v>1</v>
      </c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3"/>
    </row>
    <row r="3" spans="1:23" ht="13.5" thickBot="1" x14ac:dyDescent="0.25">
      <c r="B3" s="644" t="s">
        <v>46</v>
      </c>
      <c r="C3" s="645"/>
      <c r="D3" s="645"/>
      <c r="E3" s="645"/>
      <c r="F3" s="645"/>
      <c r="G3" s="645"/>
      <c r="H3" s="645"/>
      <c r="I3" s="646"/>
      <c r="J3" s="3"/>
      <c r="L3" s="647" t="s">
        <v>48</v>
      </c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9"/>
    </row>
    <row r="4" spans="1:23" ht="14.25" thickTop="1" thickBot="1" x14ac:dyDescent="0.25">
      <c r="B4" s="103"/>
      <c r="C4" s="104"/>
      <c r="D4" s="104"/>
      <c r="E4" s="104"/>
      <c r="F4" s="104"/>
      <c r="G4" s="104"/>
      <c r="H4" s="104"/>
      <c r="I4" s="105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6"/>
      <c r="C5" s="650" t="s">
        <v>64</v>
      </c>
      <c r="D5" s="651"/>
      <c r="E5" s="652"/>
      <c r="F5" s="650" t="s">
        <v>65</v>
      </c>
      <c r="G5" s="651"/>
      <c r="H5" s="652"/>
      <c r="I5" s="107" t="s">
        <v>2</v>
      </c>
      <c r="J5" s="3"/>
      <c r="L5" s="11"/>
      <c r="M5" s="653" t="s">
        <v>64</v>
      </c>
      <c r="N5" s="654"/>
      <c r="O5" s="654"/>
      <c r="P5" s="654"/>
      <c r="Q5" s="655"/>
      <c r="R5" s="653" t="s">
        <v>65</v>
      </c>
      <c r="S5" s="654"/>
      <c r="T5" s="654"/>
      <c r="U5" s="654"/>
      <c r="V5" s="655"/>
      <c r="W5" s="12" t="s">
        <v>2</v>
      </c>
    </row>
    <row r="6" spans="1:23" ht="13.5" thickTop="1" x14ac:dyDescent="0.2">
      <c r="B6" s="108" t="s">
        <v>3</v>
      </c>
      <c r="C6" s="109"/>
      <c r="D6" s="110"/>
      <c r="E6" s="111"/>
      <c r="F6" s="109"/>
      <c r="G6" s="110"/>
      <c r="H6" s="111"/>
      <c r="I6" s="112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3"/>
      <c r="C7" s="114" t="s">
        <v>5</v>
      </c>
      <c r="D7" s="115" t="s">
        <v>6</v>
      </c>
      <c r="E7" s="404" t="s">
        <v>7</v>
      </c>
      <c r="F7" s="114" t="s">
        <v>5</v>
      </c>
      <c r="G7" s="115" t="s">
        <v>6</v>
      </c>
      <c r="H7" s="116" t="s">
        <v>7</v>
      </c>
      <c r="I7" s="117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8"/>
      <c r="C8" s="118"/>
      <c r="D8" s="119"/>
      <c r="E8" s="157"/>
      <c r="F8" s="118"/>
      <c r="G8" s="119"/>
      <c r="H8" s="157"/>
      <c r="I8" s="121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 t="shared" ref="A9:A13" si="0">IF(ISERROR(F9/G9)," ",IF(F9/G9&gt;0.5,IF(F9/G9&lt;1.5," ","NOT OK"),"NOT OK"))</f>
        <v xml:space="preserve"> </v>
      </c>
      <c r="B9" s="108" t="s">
        <v>13</v>
      </c>
      <c r="C9" s="122">
        <v>31</v>
      </c>
      <c r="D9" s="123">
        <v>30</v>
      </c>
      <c r="E9" s="154">
        <f>SUM(C9:D9)</f>
        <v>61</v>
      </c>
      <c r="F9" s="122">
        <v>34</v>
      </c>
      <c r="G9" s="123">
        <v>34</v>
      </c>
      <c r="H9" s="154">
        <f>SUM(F9:G9)</f>
        <v>68</v>
      </c>
      <c r="I9" s="125">
        <f t="shared" ref="I9:I14" si="1">IF(E9=0,0,((H9/E9)-1)*100)</f>
        <v>11.475409836065564</v>
      </c>
      <c r="J9" s="3"/>
      <c r="L9" s="13" t="s">
        <v>13</v>
      </c>
      <c r="M9" s="39">
        <v>4793</v>
      </c>
      <c r="N9" s="37">
        <v>4691</v>
      </c>
      <c r="O9" s="176">
        <f t="shared" ref="O9" si="2">+M9+N9</f>
        <v>9484</v>
      </c>
      <c r="P9" s="143">
        <v>0</v>
      </c>
      <c r="Q9" s="176">
        <f>O9+P9</f>
        <v>9484</v>
      </c>
      <c r="R9" s="39">
        <v>5077</v>
      </c>
      <c r="S9" s="408">
        <v>5792</v>
      </c>
      <c r="T9" s="176">
        <f t="shared" ref="T9" si="3">+R9+S9</f>
        <v>10869</v>
      </c>
      <c r="U9" s="143">
        <v>0</v>
      </c>
      <c r="V9" s="176">
        <f>T9+U9</f>
        <v>10869</v>
      </c>
      <c r="W9" s="40">
        <f t="shared" ref="W9" si="4">IF(Q9=0,0,((V9/Q9)-1)*100)</f>
        <v>14.603542808941384</v>
      </c>
    </row>
    <row r="10" spans="1:23" x14ac:dyDescent="0.2">
      <c r="A10" s="3" t="str">
        <f t="shared" si="0"/>
        <v xml:space="preserve"> </v>
      </c>
      <c r="B10" s="108" t="s">
        <v>14</v>
      </c>
      <c r="C10" s="122">
        <v>28</v>
      </c>
      <c r="D10" s="123">
        <v>28</v>
      </c>
      <c r="E10" s="154">
        <f>SUM(C10:D10)</f>
        <v>56</v>
      </c>
      <c r="F10" s="122">
        <v>68</v>
      </c>
      <c r="G10" s="123">
        <v>68</v>
      </c>
      <c r="H10" s="154">
        <f>SUM(F10:G10)</f>
        <v>136</v>
      </c>
      <c r="I10" s="125">
        <f t="shared" si="1"/>
        <v>142.85714285714283</v>
      </c>
      <c r="J10" s="3"/>
      <c r="L10" s="13" t="s">
        <v>14</v>
      </c>
      <c r="M10" s="39">
        <v>4634</v>
      </c>
      <c r="N10" s="37">
        <v>4792</v>
      </c>
      <c r="O10" s="328">
        <f>+M10+N10</f>
        <v>9426</v>
      </c>
      <c r="P10" s="143">
        <v>0</v>
      </c>
      <c r="Q10" s="176">
        <f>O10+P10</f>
        <v>9426</v>
      </c>
      <c r="R10" s="37">
        <v>9445</v>
      </c>
      <c r="S10" s="408">
        <v>8824</v>
      </c>
      <c r="T10" s="330">
        <f>+R10+S10</f>
        <v>18269</v>
      </c>
      <c r="U10" s="143">
        <v>0</v>
      </c>
      <c r="V10" s="176">
        <f>T10+U10</f>
        <v>18269</v>
      </c>
      <c r="W10" s="40">
        <f>IF(Q10=0,0,((V10/Q10)-1)*100)</f>
        <v>93.814979842987483</v>
      </c>
    </row>
    <row r="11" spans="1:23" ht="13.5" thickBot="1" x14ac:dyDescent="0.25">
      <c r="A11" s="7" t="str">
        <f t="shared" si="0"/>
        <v xml:space="preserve"> </v>
      </c>
      <c r="B11" s="108" t="s">
        <v>15</v>
      </c>
      <c r="C11" s="122">
        <v>31</v>
      </c>
      <c r="D11" s="123">
        <v>31</v>
      </c>
      <c r="E11" s="154">
        <f>SUM(C11:D11)</f>
        <v>62</v>
      </c>
      <c r="F11" s="122">
        <v>74</v>
      </c>
      <c r="G11" s="123">
        <v>75</v>
      </c>
      <c r="H11" s="154">
        <f>SUM(F11:G11)</f>
        <v>149</v>
      </c>
      <c r="I11" s="125">
        <f t="shared" si="1"/>
        <v>140.32258064516131</v>
      </c>
      <c r="J11" s="7"/>
      <c r="L11" s="13" t="s">
        <v>15</v>
      </c>
      <c r="M11" s="39">
        <v>5550</v>
      </c>
      <c r="N11" s="37">
        <v>5506</v>
      </c>
      <c r="O11" s="176">
        <f>+M11+N11</f>
        <v>11056</v>
      </c>
      <c r="P11" s="143">
        <v>0</v>
      </c>
      <c r="Q11" s="176">
        <f>O11+P11</f>
        <v>11056</v>
      </c>
      <c r="R11" s="37">
        <v>9662</v>
      </c>
      <c r="S11" s="408">
        <v>8416</v>
      </c>
      <c r="T11" s="426">
        <f>+R11+S11</f>
        <v>18078</v>
      </c>
      <c r="U11" s="410">
        <v>0</v>
      </c>
      <c r="V11" s="176">
        <f>T11+U11</f>
        <v>18078</v>
      </c>
      <c r="W11" s="40">
        <f>IF(Q11=0,0,((V11/Q11)-1)*100)</f>
        <v>63.513024602026057</v>
      </c>
    </row>
    <row r="12" spans="1:23" ht="14.25" thickTop="1" thickBot="1" x14ac:dyDescent="0.25">
      <c r="A12" s="3" t="str">
        <f t="shared" si="0"/>
        <v xml:space="preserve"> </v>
      </c>
      <c r="B12" s="129" t="s">
        <v>61</v>
      </c>
      <c r="C12" s="130">
        <f t="shared" ref="C12:G12" si="5">+C9+C10+C11</f>
        <v>90</v>
      </c>
      <c r="D12" s="131">
        <f t="shared" si="5"/>
        <v>89</v>
      </c>
      <c r="E12" s="155">
        <f t="shared" si="5"/>
        <v>179</v>
      </c>
      <c r="F12" s="130">
        <f t="shared" si="5"/>
        <v>176</v>
      </c>
      <c r="G12" s="131">
        <f t="shared" si="5"/>
        <v>177</v>
      </c>
      <c r="H12" s="155">
        <f t="shared" ref="H12" si="6">+H9+H10+H11</f>
        <v>353</v>
      </c>
      <c r="I12" s="133">
        <f t="shared" si="1"/>
        <v>97.206703910614522</v>
      </c>
      <c r="J12" s="3"/>
      <c r="L12" s="41" t="s">
        <v>61</v>
      </c>
      <c r="M12" s="45">
        <f t="shared" ref="M12:U12" si="7">+M9+M10+M11</f>
        <v>14977</v>
      </c>
      <c r="N12" s="43">
        <f t="shared" si="7"/>
        <v>14989</v>
      </c>
      <c r="O12" s="177">
        <f t="shared" si="7"/>
        <v>29966</v>
      </c>
      <c r="P12" s="43">
        <f t="shared" si="7"/>
        <v>0</v>
      </c>
      <c r="Q12" s="177">
        <f t="shared" si="7"/>
        <v>29966</v>
      </c>
      <c r="R12" s="43">
        <f t="shared" si="7"/>
        <v>24184</v>
      </c>
      <c r="S12" s="411">
        <f t="shared" si="7"/>
        <v>23032</v>
      </c>
      <c r="T12" s="427">
        <f t="shared" si="7"/>
        <v>47216</v>
      </c>
      <c r="U12" s="413">
        <f t="shared" si="7"/>
        <v>0</v>
      </c>
      <c r="V12" s="177">
        <f t="shared" ref="V12" si="8">+V9+V10+V11</f>
        <v>47216</v>
      </c>
      <c r="W12" s="46">
        <f t="shared" ref="W12" si="9">IF(Q12=0,0,((V12/Q12)-1)*100)</f>
        <v>57.565240606020154</v>
      </c>
    </row>
    <row r="13" spans="1:23" ht="13.5" thickTop="1" x14ac:dyDescent="0.2">
      <c r="A13" s="3" t="str">
        <f t="shared" si="0"/>
        <v xml:space="preserve"> </v>
      </c>
      <c r="B13" s="108" t="s">
        <v>16</v>
      </c>
      <c r="C13" s="122">
        <v>26</v>
      </c>
      <c r="D13" s="123">
        <v>26</v>
      </c>
      <c r="E13" s="154">
        <f t="shared" ref="E13" si="10">SUM(C13:D13)</f>
        <v>52</v>
      </c>
      <c r="F13" s="122">
        <v>73</v>
      </c>
      <c r="G13" s="123">
        <v>73</v>
      </c>
      <c r="H13" s="154">
        <f t="shared" ref="H13" si="11">SUM(F13:G13)</f>
        <v>146</v>
      </c>
      <c r="I13" s="125">
        <f t="shared" si="1"/>
        <v>180.76923076923075</v>
      </c>
      <c r="J13" s="7"/>
      <c r="L13" s="13" t="s">
        <v>16</v>
      </c>
      <c r="M13" s="39">
        <v>4664</v>
      </c>
      <c r="N13" s="37">
        <v>4634</v>
      </c>
      <c r="O13" s="176">
        <f>+M13+N13</f>
        <v>9298</v>
      </c>
      <c r="P13" s="143">
        <v>0</v>
      </c>
      <c r="Q13" s="176">
        <f>O13+P13</f>
        <v>9298</v>
      </c>
      <c r="R13" s="37">
        <v>10138</v>
      </c>
      <c r="S13" s="408">
        <v>9536</v>
      </c>
      <c r="T13" s="426">
        <f>+R13+S13</f>
        <v>19674</v>
      </c>
      <c r="U13" s="410">
        <v>0</v>
      </c>
      <c r="V13" s="176">
        <f>T13+U13</f>
        <v>19674</v>
      </c>
      <c r="W13" s="40">
        <f>IF(Q13=0,0,((V13/Q13)-1)*100)</f>
        <v>111.59389115938913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8" t="s">
        <v>17</v>
      </c>
      <c r="C14" s="122">
        <v>25</v>
      </c>
      <c r="D14" s="123">
        <v>26</v>
      </c>
      <c r="E14" s="154">
        <f>SUM(C14:D14)</f>
        <v>51</v>
      </c>
      <c r="F14" s="122">
        <v>107</v>
      </c>
      <c r="G14" s="123">
        <v>107</v>
      </c>
      <c r="H14" s="154">
        <f>SUM(F14:G14)</f>
        <v>214</v>
      </c>
      <c r="I14" s="125">
        <f t="shared" si="1"/>
        <v>319.60784313725492</v>
      </c>
      <c r="L14" s="13" t="s">
        <v>17</v>
      </c>
      <c r="M14" s="39">
        <v>4399</v>
      </c>
      <c r="N14" s="37">
        <v>4461</v>
      </c>
      <c r="O14" s="176">
        <f>+M14+N14</f>
        <v>8860</v>
      </c>
      <c r="P14" s="143">
        <v>0</v>
      </c>
      <c r="Q14" s="176">
        <f>O14+P14</f>
        <v>8860</v>
      </c>
      <c r="R14" s="37">
        <v>12902</v>
      </c>
      <c r="S14" s="408">
        <v>13071</v>
      </c>
      <c r="T14" s="426">
        <f>+R14+S14</f>
        <v>25973</v>
      </c>
      <c r="U14" s="410">
        <v>0</v>
      </c>
      <c r="V14" s="176">
        <f>T14+U14</f>
        <v>25973</v>
      </c>
      <c r="W14" s="40">
        <f t="shared" ref="W14" si="12">IF(Q14=0,0,((V14/Q14)-1)*100)</f>
        <v>193.14898419864562</v>
      </c>
    </row>
    <row r="15" spans="1:23" ht="13.5" thickBot="1" x14ac:dyDescent="0.25">
      <c r="A15" s="8" t="str">
        <f>IF(ISERROR(F15/G15)," ",IF(F15/G15&gt;0.5,IF(F15/G15&lt;1.5," ","NOT OK"),"NOT OK"))</f>
        <v xml:space="preserve"> </v>
      </c>
      <c r="B15" s="108" t="s">
        <v>18</v>
      </c>
      <c r="C15" s="122">
        <v>27</v>
      </c>
      <c r="D15" s="123">
        <v>26</v>
      </c>
      <c r="E15" s="154">
        <f>SUM(C15:D15)</f>
        <v>53</v>
      </c>
      <c r="F15" s="122">
        <v>85</v>
      </c>
      <c r="G15" s="123">
        <v>84</v>
      </c>
      <c r="H15" s="154">
        <f>SUM(F15:G15)</f>
        <v>169</v>
      </c>
      <c r="I15" s="125">
        <f>IF(E15=0,0,((H15/E15)-1)*100)</f>
        <v>218.86792452830187</v>
      </c>
      <c r="J15" s="8"/>
      <c r="L15" s="13" t="s">
        <v>18</v>
      </c>
      <c r="M15" s="39">
        <v>4401</v>
      </c>
      <c r="N15" s="37">
        <v>4316</v>
      </c>
      <c r="O15" s="176">
        <f>+M15+N15</f>
        <v>8717</v>
      </c>
      <c r="P15" s="143">
        <v>0</v>
      </c>
      <c r="Q15" s="176">
        <f>O15+P15</f>
        <v>8717</v>
      </c>
      <c r="R15" s="37">
        <v>10817</v>
      </c>
      <c r="S15" s="408">
        <v>10448</v>
      </c>
      <c r="T15" s="426">
        <f>+R15+S15</f>
        <v>21265</v>
      </c>
      <c r="U15" s="410">
        <v>0</v>
      </c>
      <c r="V15" s="176">
        <f>T15+U15</f>
        <v>21265</v>
      </c>
      <c r="W15" s="40">
        <f>IF(Q15=0,0,((V15/Q15)-1)*100)</f>
        <v>143.9486061718481</v>
      </c>
    </row>
    <row r="16" spans="1:23" ht="15.75" customHeight="1" thickTop="1" thickBot="1" x14ac:dyDescent="0.25">
      <c r="A16" s="9" t="str">
        <f>IF(ISERROR(F16/G16)," ",IF(F16/G16&gt;0.5,IF(F16/G16&lt;1.5," ","NOT OK"),"NOT OK"))</f>
        <v xml:space="preserve"> </v>
      </c>
      <c r="B16" s="136" t="s">
        <v>19</v>
      </c>
      <c r="C16" s="130">
        <f t="shared" ref="C16:G16" si="13">+C13+C14+C15</f>
        <v>78</v>
      </c>
      <c r="D16" s="131">
        <f t="shared" si="13"/>
        <v>78</v>
      </c>
      <c r="E16" s="155">
        <f t="shared" si="13"/>
        <v>156</v>
      </c>
      <c r="F16" s="130">
        <f t="shared" si="13"/>
        <v>265</v>
      </c>
      <c r="G16" s="131">
        <f t="shared" si="13"/>
        <v>264</v>
      </c>
      <c r="H16" s="155">
        <f t="shared" ref="H16" si="14">+H13+H14+H15</f>
        <v>529</v>
      </c>
      <c r="I16" s="133">
        <f>IF(E16=0,0,((H16/E16)-1)*100)</f>
        <v>239.10256410256409</v>
      </c>
      <c r="J16" s="9"/>
      <c r="K16" s="10"/>
      <c r="L16" s="47" t="s">
        <v>19</v>
      </c>
      <c r="M16" s="48">
        <f t="shared" ref="M16:U16" si="15">+M13+M14+M15</f>
        <v>13464</v>
      </c>
      <c r="N16" s="49">
        <f t="shared" si="15"/>
        <v>13411</v>
      </c>
      <c r="O16" s="178">
        <f t="shared" si="15"/>
        <v>26875</v>
      </c>
      <c r="P16" s="49">
        <f t="shared" si="15"/>
        <v>0</v>
      </c>
      <c r="Q16" s="178">
        <f t="shared" si="15"/>
        <v>26875</v>
      </c>
      <c r="R16" s="49">
        <f t="shared" si="15"/>
        <v>33857</v>
      </c>
      <c r="S16" s="414">
        <f t="shared" si="15"/>
        <v>33055</v>
      </c>
      <c r="T16" s="428">
        <f t="shared" si="15"/>
        <v>66912</v>
      </c>
      <c r="U16" s="203">
        <f t="shared" si="15"/>
        <v>0</v>
      </c>
      <c r="V16" s="178">
        <f t="shared" ref="V16" si="16">+V13+V14+V15</f>
        <v>66912</v>
      </c>
      <c r="W16" s="50">
        <f>IF(Q16=0,0,((V16/Q16)-1)*100)</f>
        <v>148.97488372093025</v>
      </c>
    </row>
    <row r="17" spans="1:23" ht="13.5" thickTop="1" x14ac:dyDescent="0.2">
      <c r="A17" s="3" t="str">
        <f>IF(ISERROR(F17/G17)," ",IF(F17/G17&gt;0.5,IF(F17/G17&lt;1.5," ","NOT OK"),"NOT OK"))</f>
        <v xml:space="preserve"> </v>
      </c>
      <c r="B17" s="108" t="s">
        <v>20</v>
      </c>
      <c r="C17" s="122">
        <v>26</v>
      </c>
      <c r="D17" s="123">
        <v>27</v>
      </c>
      <c r="E17" s="161">
        <f>SUM(C17:D17)</f>
        <v>53</v>
      </c>
      <c r="F17" s="122">
        <v>71</v>
      </c>
      <c r="G17" s="123">
        <v>70</v>
      </c>
      <c r="H17" s="161">
        <f>SUM(F17:G17)</f>
        <v>141</v>
      </c>
      <c r="I17" s="125">
        <f>IF(E17=0,0,((H17/E17)-1)*100)</f>
        <v>166.03773584905662</v>
      </c>
      <c r="J17" s="3"/>
      <c r="L17" s="13" t="s">
        <v>21</v>
      </c>
      <c r="M17" s="39">
        <v>4002</v>
      </c>
      <c r="N17" s="37">
        <v>3844</v>
      </c>
      <c r="O17" s="176">
        <f>+M17+N17</f>
        <v>7846</v>
      </c>
      <c r="P17" s="143">
        <v>0</v>
      </c>
      <c r="Q17" s="176">
        <f>O17+P17</f>
        <v>7846</v>
      </c>
      <c r="R17" s="37">
        <v>9752</v>
      </c>
      <c r="S17" s="408">
        <v>8660</v>
      </c>
      <c r="T17" s="426">
        <f>+R17+S17</f>
        <v>18412</v>
      </c>
      <c r="U17" s="410">
        <v>0</v>
      </c>
      <c r="V17" s="176">
        <f>T17+U17</f>
        <v>18412</v>
      </c>
      <c r="W17" s="40">
        <f>IF(Q17=0,0,((V17/Q17)-1)*100)</f>
        <v>134.66734641855723</v>
      </c>
    </row>
    <row r="18" spans="1:23" x14ac:dyDescent="0.2">
      <c r="A18" s="3" t="str">
        <f t="shared" ref="A18" si="17">IF(ISERROR(F18/G18)," ",IF(F18/G18&gt;0.5,IF(F18/G18&lt;1.5," ","NOT OK"),"NOT OK"))</f>
        <v xml:space="preserve"> </v>
      </c>
      <c r="B18" s="108" t="s">
        <v>22</v>
      </c>
      <c r="C18" s="122">
        <v>27</v>
      </c>
      <c r="D18" s="123">
        <v>27</v>
      </c>
      <c r="E18" s="154">
        <f t="shared" ref="E18" si="18">SUM(C18:D18)</f>
        <v>54</v>
      </c>
      <c r="F18" s="122">
        <v>32</v>
      </c>
      <c r="G18" s="123">
        <v>32</v>
      </c>
      <c r="H18" s="154">
        <f t="shared" ref="H18" si="19">SUM(F18:G18)</f>
        <v>64</v>
      </c>
      <c r="I18" s="125">
        <f t="shared" ref="I18" si="20">IF(E18=0,0,((H18/E18)-1)*100)</f>
        <v>18.518518518518512</v>
      </c>
      <c r="J18" s="3"/>
      <c r="L18" s="13" t="s">
        <v>22</v>
      </c>
      <c r="M18" s="39">
        <v>4028</v>
      </c>
      <c r="N18" s="37">
        <v>4414</v>
      </c>
      <c r="O18" s="176">
        <f t="shared" ref="O18" si="21">+M18+N18</f>
        <v>8442</v>
      </c>
      <c r="P18" s="143">
        <v>0</v>
      </c>
      <c r="Q18" s="176">
        <f>O18+P18</f>
        <v>8442</v>
      </c>
      <c r="R18" s="37">
        <v>8913</v>
      </c>
      <c r="S18" s="408">
        <v>9157</v>
      </c>
      <c r="T18" s="426">
        <f t="shared" ref="T18" si="22">+R18+S18</f>
        <v>18070</v>
      </c>
      <c r="U18" s="410">
        <v>164</v>
      </c>
      <c r="V18" s="176">
        <f>T18+U18</f>
        <v>18234</v>
      </c>
      <c r="W18" s="40">
        <f t="shared" ref="W18" si="23">IF(Q18=0,0,((V18/Q18)-1)*100)</f>
        <v>115.99147121535181</v>
      </c>
    </row>
    <row r="19" spans="1:23" ht="13.5" thickBot="1" x14ac:dyDescent="0.25">
      <c r="A19" s="3" t="str">
        <f>IF(ISERROR(F19/G19)," ",IF(F19/G19&gt;0.5,IF(F19/G19&lt;1.5," ","NOT OK"),"NOT OK"))</f>
        <v xml:space="preserve"> </v>
      </c>
      <c r="B19" s="108" t="s">
        <v>23</v>
      </c>
      <c r="C19" s="122">
        <v>25</v>
      </c>
      <c r="D19" s="123">
        <v>25</v>
      </c>
      <c r="E19" s="156">
        <f>SUM(C19:D19)</f>
        <v>50</v>
      </c>
      <c r="F19" s="122">
        <v>29</v>
      </c>
      <c r="G19" s="123">
        <v>30</v>
      </c>
      <c r="H19" s="156">
        <f>SUM(F19:G19)</f>
        <v>59</v>
      </c>
      <c r="I19" s="140">
        <f>IF(E19=0,0,((H19/E19)-1)*100)</f>
        <v>17.999999999999993</v>
      </c>
      <c r="J19" s="3"/>
      <c r="L19" s="13" t="s">
        <v>23</v>
      </c>
      <c r="M19" s="39">
        <v>3335</v>
      </c>
      <c r="N19" s="37">
        <v>3348</v>
      </c>
      <c r="O19" s="176">
        <f>+M19+N19</f>
        <v>6683</v>
      </c>
      <c r="P19" s="143">
        <v>0</v>
      </c>
      <c r="Q19" s="176">
        <f>O19+P19</f>
        <v>6683</v>
      </c>
      <c r="R19" s="37">
        <v>6781</v>
      </c>
      <c r="S19" s="408">
        <v>6608</v>
      </c>
      <c r="T19" s="426">
        <f>+R19+S19</f>
        <v>13389</v>
      </c>
      <c r="U19" s="410">
        <v>0</v>
      </c>
      <c r="V19" s="176">
        <f>T19+U19</f>
        <v>13389</v>
      </c>
      <c r="W19" s="40">
        <f>IF(Q19=0,0,((V19/Q19)-1)*100)</f>
        <v>100.34415681580127</v>
      </c>
    </row>
    <row r="20" spans="1:23" ht="14.25" customHeight="1" thickTop="1" thickBot="1" x14ac:dyDescent="0.25">
      <c r="A20" s="3" t="str">
        <f t="shared" ref="A20:A63" si="24">IF(ISERROR(F20/G20)," ",IF(F20/G20&gt;0.5,IF(F20/G20&lt;1.5," ","NOT OK"),"NOT OK"))</f>
        <v xml:space="preserve"> </v>
      </c>
      <c r="B20" s="129" t="s">
        <v>24</v>
      </c>
      <c r="C20" s="130">
        <f t="shared" ref="C20:E20" si="25">+C17+C18+C19</f>
        <v>78</v>
      </c>
      <c r="D20" s="131">
        <f t="shared" si="25"/>
        <v>79</v>
      </c>
      <c r="E20" s="406">
        <f t="shared" si="25"/>
        <v>157</v>
      </c>
      <c r="F20" s="130">
        <f t="shared" ref="F20:H20" si="26">+F17+F18+F19</f>
        <v>132</v>
      </c>
      <c r="G20" s="131">
        <f t="shared" si="26"/>
        <v>132</v>
      </c>
      <c r="H20" s="155">
        <f t="shared" si="26"/>
        <v>264</v>
      </c>
      <c r="I20" s="133">
        <f t="shared" ref="I20:I25" si="27">IF(E20=0,0,((H20/E20)-1)*100)</f>
        <v>68.152866242038229</v>
      </c>
      <c r="J20" s="3"/>
      <c r="L20" s="41" t="s">
        <v>24</v>
      </c>
      <c r="M20" s="45">
        <f t="shared" ref="M20:Q20" si="28">+M17+M18+M19</f>
        <v>11365</v>
      </c>
      <c r="N20" s="43">
        <f t="shared" si="28"/>
        <v>11606</v>
      </c>
      <c r="O20" s="177">
        <f t="shared" si="28"/>
        <v>22971</v>
      </c>
      <c r="P20" s="43">
        <f t="shared" si="28"/>
        <v>0</v>
      </c>
      <c r="Q20" s="177">
        <f t="shared" si="28"/>
        <v>22971</v>
      </c>
      <c r="R20" s="45">
        <f t="shared" ref="R20:V20" si="29">+R17+R18+R19</f>
        <v>25446</v>
      </c>
      <c r="S20" s="43">
        <f t="shared" si="29"/>
        <v>24425</v>
      </c>
      <c r="T20" s="177">
        <f t="shared" si="29"/>
        <v>49871</v>
      </c>
      <c r="U20" s="43">
        <f t="shared" si="29"/>
        <v>164</v>
      </c>
      <c r="V20" s="177">
        <f t="shared" si="29"/>
        <v>50035</v>
      </c>
      <c r="W20" s="46">
        <f t="shared" ref="W20" si="30">IF(Q20=0,0,((V20/Q20)-1)*100)</f>
        <v>117.81811849723564</v>
      </c>
    </row>
    <row r="21" spans="1:23" ht="14.25" customHeight="1" thickTop="1" x14ac:dyDescent="0.2">
      <c r="A21" s="3" t="str">
        <f t="shared" si="24"/>
        <v xml:space="preserve"> </v>
      </c>
      <c r="B21" s="108" t="s">
        <v>10</v>
      </c>
      <c r="C21" s="122">
        <v>28</v>
      </c>
      <c r="D21" s="123">
        <v>27</v>
      </c>
      <c r="E21" s="154">
        <f>SUM(C21:D21)</f>
        <v>55</v>
      </c>
      <c r="F21" s="122">
        <v>42</v>
      </c>
      <c r="G21" s="123">
        <v>43</v>
      </c>
      <c r="H21" s="154">
        <f>SUM(F21:G21)</f>
        <v>85</v>
      </c>
      <c r="I21" s="125">
        <f t="shared" si="27"/>
        <v>54.54545454545454</v>
      </c>
      <c r="J21" s="3"/>
      <c r="L21" s="13" t="s">
        <v>10</v>
      </c>
      <c r="M21" s="39">
        <v>4120</v>
      </c>
      <c r="N21" s="37">
        <v>3457</v>
      </c>
      <c r="O21" s="176">
        <f>SUM(M21:N21)</f>
        <v>7577</v>
      </c>
      <c r="P21" s="143">
        <v>0</v>
      </c>
      <c r="Q21" s="176">
        <f t="shared" ref="Q21" si="31">O21+P21</f>
        <v>7577</v>
      </c>
      <c r="R21" s="39">
        <v>7067</v>
      </c>
      <c r="S21" s="37">
        <v>6653</v>
      </c>
      <c r="T21" s="176">
        <f>SUM(R21:S21)</f>
        <v>13720</v>
      </c>
      <c r="U21" s="143">
        <v>0</v>
      </c>
      <c r="V21" s="176">
        <f t="shared" ref="V21" si="32">T21+U21</f>
        <v>13720</v>
      </c>
      <c r="W21" s="40">
        <f>IF(Q21=0,0,((V21/Q21)-1)*100)</f>
        <v>81.074303814174471</v>
      </c>
    </row>
    <row r="22" spans="1:23" ht="14.25" customHeight="1" x14ac:dyDescent="0.2">
      <c r="A22" s="3" t="str">
        <f>IF(ISERROR(F22/G22)," ",IF(F22/G22&gt;0.5,IF(F22/G22&lt;1.5," ","NOT OK"),"NOT OK"))</f>
        <v xml:space="preserve"> </v>
      </c>
      <c r="B22" s="108" t="s">
        <v>11</v>
      </c>
      <c r="C22" s="122">
        <v>31</v>
      </c>
      <c r="D22" s="123">
        <v>31</v>
      </c>
      <c r="E22" s="154">
        <f>SUM(C22:D22)</f>
        <v>62</v>
      </c>
      <c r="F22" s="122">
        <v>29</v>
      </c>
      <c r="G22" s="123">
        <v>29</v>
      </c>
      <c r="H22" s="154">
        <f>SUM(F22:G22)</f>
        <v>58</v>
      </c>
      <c r="I22" s="125">
        <f>IF(E22=0,0,((H22/E22)-1)*100)</f>
        <v>-6.4516129032258114</v>
      </c>
      <c r="J22" s="3"/>
      <c r="K22" s="6"/>
      <c r="L22" s="13" t="s">
        <v>11</v>
      </c>
      <c r="M22" s="39">
        <v>4225</v>
      </c>
      <c r="N22" s="37">
        <v>3853</v>
      </c>
      <c r="O22" s="176">
        <f>SUM(M22:N22)</f>
        <v>8078</v>
      </c>
      <c r="P22" s="143">
        <v>0</v>
      </c>
      <c r="Q22" s="176">
        <f>O22+P22</f>
        <v>8078</v>
      </c>
      <c r="R22" s="39">
        <v>4583</v>
      </c>
      <c r="S22" s="37">
        <v>4501</v>
      </c>
      <c r="T22" s="176">
        <f>SUM(R22:S22)</f>
        <v>9084</v>
      </c>
      <c r="U22" s="143">
        <v>0</v>
      </c>
      <c r="V22" s="176">
        <f>T22+U22</f>
        <v>9084</v>
      </c>
      <c r="W22" s="40">
        <f>IF(Q22=0,0,((V22/Q22)-1)*100)</f>
        <v>12.453577618222322</v>
      </c>
    </row>
    <row r="23" spans="1:23" ht="14.25" customHeight="1" thickBot="1" x14ac:dyDescent="0.25">
      <c r="A23" s="3" t="str">
        <f>IF(ISERROR(F23/G23)," ",IF(F23/G23&gt;0.5,IF(F23/G23&lt;1.5," ","NOT OK"),"NOT OK"))</f>
        <v xml:space="preserve"> </v>
      </c>
      <c r="B23" s="113" t="s">
        <v>12</v>
      </c>
      <c r="C23" s="126">
        <v>30</v>
      </c>
      <c r="D23" s="127">
        <v>30</v>
      </c>
      <c r="E23" s="154">
        <f>SUM(C23:D23)</f>
        <v>60</v>
      </c>
      <c r="F23" s="126">
        <v>49</v>
      </c>
      <c r="G23" s="127">
        <v>48</v>
      </c>
      <c r="H23" s="154">
        <f>SUM(F23:G23)</f>
        <v>97</v>
      </c>
      <c r="I23" s="125">
        <f>IF(E23=0,0,((H23/E23)-1)*100)</f>
        <v>61.666666666666671</v>
      </c>
      <c r="J23" s="3"/>
      <c r="K23" s="6"/>
      <c r="L23" s="22" t="s">
        <v>12</v>
      </c>
      <c r="M23" s="39">
        <v>4581</v>
      </c>
      <c r="N23" s="37">
        <v>4639</v>
      </c>
      <c r="O23" s="176">
        <f t="shared" ref="O23" si="33">SUM(M23:N23)</f>
        <v>9220</v>
      </c>
      <c r="P23" s="143">
        <v>0</v>
      </c>
      <c r="Q23" s="225">
        <f>O23+P23</f>
        <v>9220</v>
      </c>
      <c r="R23" s="39">
        <v>6856</v>
      </c>
      <c r="S23" s="37">
        <v>7743</v>
      </c>
      <c r="T23" s="176">
        <f t="shared" ref="T23" si="34">SUM(R23:S23)</f>
        <v>14599</v>
      </c>
      <c r="U23" s="143">
        <v>0</v>
      </c>
      <c r="V23" s="225">
        <f>T23+U23</f>
        <v>14599</v>
      </c>
      <c r="W23" s="40">
        <f>IF(Q23=0,0,((V23/Q23)-1)*100)</f>
        <v>58.340563991323215</v>
      </c>
    </row>
    <row r="24" spans="1:23" ht="14.25" customHeight="1" thickTop="1" thickBot="1" x14ac:dyDescent="0.25">
      <c r="A24" s="3" t="str">
        <f t="shared" ref="A24" si="35">IF(ISERROR(F24/G24)," ",IF(F24/G24&gt;0.5,IF(F24/G24&lt;1.5," ","NOT OK"),"NOT OK"))</f>
        <v xml:space="preserve"> </v>
      </c>
      <c r="B24" s="129" t="s">
        <v>57</v>
      </c>
      <c r="C24" s="130">
        <f t="shared" ref="C24:H24" si="36">+C21+C22+C23</f>
        <v>89</v>
      </c>
      <c r="D24" s="131">
        <f t="shared" si="36"/>
        <v>88</v>
      </c>
      <c r="E24" s="155">
        <f t="shared" si="36"/>
        <v>177</v>
      </c>
      <c r="F24" s="130">
        <f t="shared" si="36"/>
        <v>120</v>
      </c>
      <c r="G24" s="131">
        <f t="shared" si="36"/>
        <v>120</v>
      </c>
      <c r="H24" s="155">
        <f t="shared" si="36"/>
        <v>240</v>
      </c>
      <c r="I24" s="133">
        <f t="shared" ref="I24" si="37">IF(E24=0,0,((H24/E24)-1)*100)</f>
        <v>35.593220338983045</v>
      </c>
      <c r="J24" s="3"/>
      <c r="L24" s="41" t="s">
        <v>57</v>
      </c>
      <c r="M24" s="45">
        <f t="shared" ref="M24:V24" si="38">+M21+M22+M23</f>
        <v>12926</v>
      </c>
      <c r="N24" s="43">
        <f t="shared" si="38"/>
        <v>11949</v>
      </c>
      <c r="O24" s="177">
        <f t="shared" si="38"/>
        <v>24875</v>
      </c>
      <c r="P24" s="43">
        <f t="shared" si="38"/>
        <v>0</v>
      </c>
      <c r="Q24" s="177">
        <f t="shared" si="38"/>
        <v>24875</v>
      </c>
      <c r="R24" s="45">
        <f t="shared" si="38"/>
        <v>18506</v>
      </c>
      <c r="S24" s="43">
        <f t="shared" si="38"/>
        <v>18897</v>
      </c>
      <c r="T24" s="177">
        <f t="shared" si="38"/>
        <v>37403</v>
      </c>
      <c r="U24" s="43">
        <f t="shared" si="38"/>
        <v>0</v>
      </c>
      <c r="V24" s="177">
        <f t="shared" si="38"/>
        <v>37403</v>
      </c>
      <c r="W24" s="46">
        <f t="shared" ref="W24" si="39">IF(Q24=0,0,((V24/Q24)-1)*100)</f>
        <v>50.363819095477382</v>
      </c>
    </row>
    <row r="25" spans="1:23" ht="14.25" customHeight="1" thickTop="1" thickBot="1" x14ac:dyDescent="0.25">
      <c r="A25" s="6" t="str">
        <f t="shared" si="24"/>
        <v xml:space="preserve"> </v>
      </c>
      <c r="B25" s="129" t="s">
        <v>63</v>
      </c>
      <c r="C25" s="130">
        <f t="shared" ref="C25:H25" si="40">+C12+C16+C20+C24</f>
        <v>335</v>
      </c>
      <c r="D25" s="132">
        <f t="shared" si="40"/>
        <v>334</v>
      </c>
      <c r="E25" s="159">
        <f t="shared" si="40"/>
        <v>669</v>
      </c>
      <c r="F25" s="130">
        <f t="shared" si="40"/>
        <v>693</v>
      </c>
      <c r="G25" s="132">
        <f t="shared" si="40"/>
        <v>693</v>
      </c>
      <c r="H25" s="159">
        <f t="shared" si="40"/>
        <v>1386</v>
      </c>
      <c r="I25" s="134">
        <f t="shared" si="27"/>
        <v>107.1748878923767</v>
      </c>
      <c r="J25" s="7"/>
      <c r="L25" s="41" t="s">
        <v>63</v>
      </c>
      <c r="M25" s="45">
        <f t="shared" ref="M25:V25" si="41">+M12+M16+M20+M24</f>
        <v>52732</v>
      </c>
      <c r="N25" s="43">
        <f t="shared" si="41"/>
        <v>51955</v>
      </c>
      <c r="O25" s="177">
        <f t="shared" si="41"/>
        <v>104687</v>
      </c>
      <c r="P25" s="43">
        <f t="shared" si="41"/>
        <v>0</v>
      </c>
      <c r="Q25" s="177">
        <f t="shared" si="41"/>
        <v>104687</v>
      </c>
      <c r="R25" s="45">
        <f t="shared" si="41"/>
        <v>101993</v>
      </c>
      <c r="S25" s="43">
        <f t="shared" si="41"/>
        <v>99409</v>
      </c>
      <c r="T25" s="177">
        <f t="shared" si="41"/>
        <v>201402</v>
      </c>
      <c r="U25" s="43">
        <f t="shared" si="41"/>
        <v>164</v>
      </c>
      <c r="V25" s="177">
        <f t="shared" si="41"/>
        <v>201566</v>
      </c>
      <c r="W25" s="46">
        <f>IF(Q25=0,0,((V25/Q25)-1)*100)</f>
        <v>92.541576317976435</v>
      </c>
    </row>
    <row r="26" spans="1:23" ht="14.25" thickTop="1" thickBot="1" x14ac:dyDescent="0.25">
      <c r="B26" s="141" t="s">
        <v>60</v>
      </c>
      <c r="C26" s="104"/>
      <c r="D26" s="104"/>
      <c r="E26" s="104"/>
      <c r="F26" s="104"/>
      <c r="G26" s="104"/>
      <c r="H26" s="104"/>
      <c r="I26" s="105"/>
      <c r="J26" s="3"/>
      <c r="L26" s="53" t="s">
        <v>60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/>
    </row>
    <row r="27" spans="1:23" ht="13.5" thickTop="1" x14ac:dyDescent="0.2">
      <c r="B27" s="638" t="s">
        <v>25</v>
      </c>
      <c r="C27" s="639"/>
      <c r="D27" s="639"/>
      <c r="E27" s="639"/>
      <c r="F27" s="639"/>
      <c r="G27" s="639"/>
      <c r="H27" s="639"/>
      <c r="I27" s="640"/>
      <c r="J27" s="3"/>
      <c r="L27" s="641" t="s">
        <v>26</v>
      </c>
      <c r="M27" s="642"/>
      <c r="N27" s="642"/>
      <c r="O27" s="642"/>
      <c r="P27" s="642"/>
      <c r="Q27" s="642"/>
      <c r="R27" s="642"/>
      <c r="S27" s="642"/>
      <c r="T27" s="642"/>
      <c r="U27" s="642"/>
      <c r="V27" s="642"/>
      <c r="W27" s="643"/>
    </row>
    <row r="28" spans="1:23" ht="13.5" thickBot="1" x14ac:dyDescent="0.25">
      <c r="B28" s="644" t="s">
        <v>47</v>
      </c>
      <c r="C28" s="645"/>
      <c r="D28" s="645"/>
      <c r="E28" s="645"/>
      <c r="F28" s="645"/>
      <c r="G28" s="645"/>
      <c r="H28" s="645"/>
      <c r="I28" s="646"/>
      <c r="J28" s="3"/>
      <c r="L28" s="647" t="s">
        <v>49</v>
      </c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9"/>
    </row>
    <row r="29" spans="1:23" ht="14.25" thickTop="1" thickBot="1" x14ac:dyDescent="0.25">
      <c r="B29" s="103"/>
      <c r="C29" s="104"/>
      <c r="D29" s="104"/>
      <c r="E29" s="104"/>
      <c r="F29" s="104"/>
      <c r="G29" s="104"/>
      <c r="H29" s="104"/>
      <c r="I29" s="105"/>
      <c r="J29" s="3"/>
      <c r="L29" s="15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</row>
    <row r="30" spans="1:23" ht="14.25" thickTop="1" thickBot="1" x14ac:dyDescent="0.25">
      <c r="B30" s="106"/>
      <c r="C30" s="650" t="s">
        <v>64</v>
      </c>
      <c r="D30" s="651"/>
      <c r="E30" s="652"/>
      <c r="F30" s="650" t="s">
        <v>65</v>
      </c>
      <c r="G30" s="651"/>
      <c r="H30" s="652"/>
      <c r="I30" s="107" t="s">
        <v>2</v>
      </c>
      <c r="J30" s="3"/>
      <c r="L30" s="11"/>
      <c r="M30" s="653" t="s">
        <v>64</v>
      </c>
      <c r="N30" s="654"/>
      <c r="O30" s="654"/>
      <c r="P30" s="654"/>
      <c r="Q30" s="655"/>
      <c r="R30" s="653" t="s">
        <v>65</v>
      </c>
      <c r="S30" s="654"/>
      <c r="T30" s="654"/>
      <c r="U30" s="654"/>
      <c r="V30" s="655"/>
      <c r="W30" s="12" t="s">
        <v>2</v>
      </c>
    </row>
    <row r="31" spans="1:23" ht="13.5" thickTop="1" x14ac:dyDescent="0.2">
      <c r="B31" s="108" t="s">
        <v>3</v>
      </c>
      <c r="C31" s="109"/>
      <c r="D31" s="110"/>
      <c r="E31" s="111"/>
      <c r="F31" s="109"/>
      <c r="G31" s="110"/>
      <c r="H31" s="111"/>
      <c r="I31" s="112" t="s">
        <v>4</v>
      </c>
      <c r="J31" s="3"/>
      <c r="L31" s="13" t="s">
        <v>3</v>
      </c>
      <c r="M31" s="19"/>
      <c r="N31" s="15"/>
      <c r="O31" s="16"/>
      <c r="P31" s="17"/>
      <c r="Q31" s="20"/>
      <c r="R31" s="19"/>
      <c r="S31" s="15"/>
      <c r="T31" s="16"/>
      <c r="U31" s="17"/>
      <c r="V31" s="20"/>
      <c r="W31" s="21" t="s">
        <v>4</v>
      </c>
    </row>
    <row r="32" spans="1:23" ht="13.5" thickBot="1" x14ac:dyDescent="0.25">
      <c r="B32" s="113"/>
      <c r="C32" s="114" t="s">
        <v>5</v>
      </c>
      <c r="D32" s="115" t="s">
        <v>6</v>
      </c>
      <c r="E32" s="404" t="s">
        <v>7</v>
      </c>
      <c r="F32" s="114" t="s">
        <v>5</v>
      </c>
      <c r="G32" s="115" t="s">
        <v>6</v>
      </c>
      <c r="H32" s="116" t="s">
        <v>7</v>
      </c>
      <c r="I32" s="117"/>
      <c r="J32" s="3"/>
      <c r="L32" s="22"/>
      <c r="M32" s="27" t="s">
        <v>8</v>
      </c>
      <c r="N32" s="24" t="s">
        <v>9</v>
      </c>
      <c r="O32" s="25" t="s">
        <v>31</v>
      </c>
      <c r="P32" s="224" t="s">
        <v>32</v>
      </c>
      <c r="Q32" s="25" t="s">
        <v>7</v>
      </c>
      <c r="R32" s="27" t="s">
        <v>8</v>
      </c>
      <c r="S32" s="24" t="s">
        <v>9</v>
      </c>
      <c r="T32" s="25" t="s">
        <v>31</v>
      </c>
      <c r="U32" s="224" t="s">
        <v>32</v>
      </c>
      <c r="V32" s="25" t="s">
        <v>7</v>
      </c>
      <c r="W32" s="28"/>
    </row>
    <row r="33" spans="1:23" ht="5.25" customHeight="1" thickTop="1" x14ac:dyDescent="0.2">
      <c r="B33" s="108"/>
      <c r="C33" s="118"/>
      <c r="D33" s="119"/>
      <c r="E33" s="120"/>
      <c r="F33" s="118"/>
      <c r="G33" s="119"/>
      <c r="H33" s="120"/>
      <c r="I33" s="121"/>
      <c r="J33" s="3"/>
      <c r="L33" s="13"/>
      <c r="M33" s="33"/>
      <c r="N33" s="30"/>
      <c r="O33" s="31"/>
      <c r="P33" s="144"/>
      <c r="Q33" s="31"/>
      <c r="R33" s="33"/>
      <c r="S33" s="30"/>
      <c r="T33" s="31"/>
      <c r="U33" s="144"/>
      <c r="V33" s="31"/>
      <c r="W33" s="35"/>
    </row>
    <row r="34" spans="1:23" x14ac:dyDescent="0.2">
      <c r="A34" s="3" t="str">
        <f t="shared" ref="A34:A38" si="42">IF(ISERROR(F34/G34)," ",IF(F34/G34&gt;0.5,IF(F34/G34&lt;1.5," ","NOT OK"),"NOT OK"))</f>
        <v xml:space="preserve"> </v>
      </c>
      <c r="B34" s="108" t="s">
        <v>13</v>
      </c>
      <c r="C34" s="122">
        <v>582</v>
      </c>
      <c r="D34" s="124">
        <v>582</v>
      </c>
      <c r="E34" s="158">
        <f t="shared" ref="E34" si="43">SUM(C34:D34)</f>
        <v>1164</v>
      </c>
      <c r="F34" s="122">
        <v>621</v>
      </c>
      <c r="G34" s="123">
        <v>620</v>
      </c>
      <c r="H34" s="158">
        <f t="shared" ref="H34" si="44">SUM(F34:G34)</f>
        <v>1241</v>
      </c>
      <c r="I34" s="125">
        <f t="shared" ref="I34:I38" si="45">IF(E34=0,0,((H34/E34)-1)*100)</f>
        <v>6.615120274914088</v>
      </c>
      <c r="L34" s="13" t="s">
        <v>13</v>
      </c>
      <c r="M34" s="39">
        <v>94760</v>
      </c>
      <c r="N34" s="37">
        <v>98716</v>
      </c>
      <c r="O34" s="176">
        <f t="shared" ref="O34" si="46">+M34+N34</f>
        <v>193476</v>
      </c>
      <c r="P34" s="143">
        <v>176</v>
      </c>
      <c r="Q34" s="176">
        <f>O34+P34</f>
        <v>193652</v>
      </c>
      <c r="R34" s="39">
        <v>96504</v>
      </c>
      <c r="S34" s="37">
        <v>101037</v>
      </c>
      <c r="T34" s="176">
        <f t="shared" ref="T34" si="47">+R34+S34</f>
        <v>197541</v>
      </c>
      <c r="U34" s="143">
        <v>0</v>
      </c>
      <c r="V34" s="176">
        <f>T34+U34</f>
        <v>197541</v>
      </c>
      <c r="W34" s="40">
        <f t="shared" ref="W34" si="48">IF(Q34=0,0,((V34/Q34)-1)*100)</f>
        <v>2.0082415880032123</v>
      </c>
    </row>
    <row r="35" spans="1:23" x14ac:dyDescent="0.2">
      <c r="A35" s="3" t="str">
        <f t="shared" si="42"/>
        <v xml:space="preserve"> </v>
      </c>
      <c r="B35" s="108" t="s">
        <v>14</v>
      </c>
      <c r="C35" s="122">
        <v>490</v>
      </c>
      <c r="D35" s="124">
        <v>491</v>
      </c>
      <c r="E35" s="158">
        <f>SUM(C35:D35)</f>
        <v>981</v>
      </c>
      <c r="F35" s="122">
        <v>570</v>
      </c>
      <c r="G35" s="123">
        <v>570</v>
      </c>
      <c r="H35" s="158">
        <f>SUM(F35:G35)</f>
        <v>1140</v>
      </c>
      <c r="I35" s="125">
        <f t="shared" si="45"/>
        <v>16.207951070336392</v>
      </c>
      <c r="J35" s="3"/>
      <c r="L35" s="13" t="s">
        <v>14</v>
      </c>
      <c r="M35" s="39">
        <v>79982</v>
      </c>
      <c r="N35" s="37">
        <v>81379</v>
      </c>
      <c r="O35" s="176">
        <f>+M35+N35</f>
        <v>161361</v>
      </c>
      <c r="P35" s="143">
        <v>0</v>
      </c>
      <c r="Q35" s="176">
        <f>O35+P35</f>
        <v>161361</v>
      </c>
      <c r="R35" s="39">
        <v>88895</v>
      </c>
      <c r="S35" s="37">
        <v>89376</v>
      </c>
      <c r="T35" s="176">
        <f>+R35+S35</f>
        <v>178271</v>
      </c>
      <c r="U35" s="143">
        <v>0</v>
      </c>
      <c r="V35" s="176">
        <f>T35+U35</f>
        <v>178271</v>
      </c>
      <c r="W35" s="40">
        <f>IF(Q35=0,0,((V35/Q35)-1)*100)</f>
        <v>10.479607835846338</v>
      </c>
    </row>
    <row r="36" spans="1:23" ht="13.5" thickBot="1" x14ac:dyDescent="0.25">
      <c r="A36" s="3" t="str">
        <f t="shared" si="42"/>
        <v xml:space="preserve"> </v>
      </c>
      <c r="B36" s="108" t="s">
        <v>15</v>
      </c>
      <c r="C36" s="122">
        <v>568</v>
      </c>
      <c r="D36" s="124">
        <v>567</v>
      </c>
      <c r="E36" s="158">
        <f>SUM(C36:D36)</f>
        <v>1135</v>
      </c>
      <c r="F36" s="122">
        <v>577</v>
      </c>
      <c r="G36" s="123">
        <v>578</v>
      </c>
      <c r="H36" s="158">
        <f>SUM(F36:G36)</f>
        <v>1155</v>
      </c>
      <c r="I36" s="125">
        <f t="shared" si="45"/>
        <v>1.7621145374449254</v>
      </c>
      <c r="J36" s="3"/>
      <c r="L36" s="13" t="s">
        <v>15</v>
      </c>
      <c r="M36" s="39">
        <v>87358</v>
      </c>
      <c r="N36" s="37">
        <v>87140</v>
      </c>
      <c r="O36" s="176">
        <f>+M36+N36</f>
        <v>174498</v>
      </c>
      <c r="P36" s="143">
        <v>0</v>
      </c>
      <c r="Q36" s="176">
        <f>O36+P36</f>
        <v>174498</v>
      </c>
      <c r="R36" s="39">
        <v>88632</v>
      </c>
      <c r="S36" s="37">
        <v>88946</v>
      </c>
      <c r="T36" s="176">
        <f>+R36+S36</f>
        <v>177578</v>
      </c>
      <c r="U36" s="143">
        <v>0</v>
      </c>
      <c r="V36" s="176">
        <f>T36+U36</f>
        <v>177578</v>
      </c>
      <c r="W36" s="40">
        <f>IF(Q36=0,0,((V36/Q36)-1)*100)</f>
        <v>1.7650632098935137</v>
      </c>
    </row>
    <row r="37" spans="1:23" ht="14.25" thickTop="1" thickBot="1" x14ac:dyDescent="0.25">
      <c r="A37" s="3" t="str">
        <f t="shared" si="42"/>
        <v xml:space="preserve"> </v>
      </c>
      <c r="B37" s="129" t="s">
        <v>61</v>
      </c>
      <c r="C37" s="130">
        <f t="shared" ref="C37:G37" si="49">+C34+C35+C36</f>
        <v>1640</v>
      </c>
      <c r="D37" s="131">
        <f t="shared" si="49"/>
        <v>1640</v>
      </c>
      <c r="E37" s="155">
        <f t="shared" si="49"/>
        <v>3280</v>
      </c>
      <c r="F37" s="130">
        <f t="shared" si="49"/>
        <v>1768</v>
      </c>
      <c r="G37" s="131">
        <f t="shared" si="49"/>
        <v>1768</v>
      </c>
      <c r="H37" s="155">
        <f t="shared" ref="H37" si="50">+H34+H35+H36</f>
        <v>3536</v>
      </c>
      <c r="I37" s="133">
        <f t="shared" si="45"/>
        <v>7.8048780487804947</v>
      </c>
      <c r="J37" s="3"/>
      <c r="L37" s="41" t="s">
        <v>61</v>
      </c>
      <c r="M37" s="45">
        <f t="shared" ref="M37:U37" si="51">+M34+M35+M36</f>
        <v>262100</v>
      </c>
      <c r="N37" s="43">
        <f t="shared" si="51"/>
        <v>267235</v>
      </c>
      <c r="O37" s="177">
        <f t="shared" si="51"/>
        <v>529335</v>
      </c>
      <c r="P37" s="43">
        <f t="shared" si="51"/>
        <v>176</v>
      </c>
      <c r="Q37" s="177">
        <f t="shared" si="51"/>
        <v>529511</v>
      </c>
      <c r="R37" s="43">
        <f t="shared" si="51"/>
        <v>274031</v>
      </c>
      <c r="S37" s="411">
        <f t="shared" si="51"/>
        <v>279359</v>
      </c>
      <c r="T37" s="427">
        <f t="shared" si="51"/>
        <v>553390</v>
      </c>
      <c r="U37" s="413">
        <f t="shared" si="51"/>
        <v>0</v>
      </c>
      <c r="V37" s="177">
        <f t="shared" ref="V37" si="52">+V34+V35+V36</f>
        <v>553390</v>
      </c>
      <c r="W37" s="46">
        <f t="shared" ref="W37" si="53">IF(Q37=0,0,((V37/Q37)-1)*100)</f>
        <v>4.5096324722243786</v>
      </c>
    </row>
    <row r="38" spans="1:23" ht="13.5" thickTop="1" x14ac:dyDescent="0.2">
      <c r="A38" s="3" t="str">
        <f t="shared" si="42"/>
        <v xml:space="preserve"> </v>
      </c>
      <c r="B38" s="108" t="s">
        <v>16</v>
      </c>
      <c r="C38" s="122">
        <v>590</v>
      </c>
      <c r="D38" s="124">
        <v>590</v>
      </c>
      <c r="E38" s="158">
        <f t="shared" ref="E38" si="54">SUM(C38:D38)</f>
        <v>1180</v>
      </c>
      <c r="F38" s="122">
        <v>495</v>
      </c>
      <c r="G38" s="123">
        <v>494</v>
      </c>
      <c r="H38" s="158">
        <f t="shared" ref="H38" si="55">SUM(F38:G38)</f>
        <v>989</v>
      </c>
      <c r="I38" s="125">
        <f t="shared" si="45"/>
        <v>-16.186440677966097</v>
      </c>
      <c r="J38" s="7"/>
      <c r="L38" s="13" t="s">
        <v>16</v>
      </c>
      <c r="M38" s="39">
        <v>91520</v>
      </c>
      <c r="N38" s="37">
        <v>92014</v>
      </c>
      <c r="O38" s="176">
        <f>+M38+N38</f>
        <v>183534</v>
      </c>
      <c r="P38" s="143">
        <v>534</v>
      </c>
      <c r="Q38" s="293">
        <f>O38+P38</f>
        <v>184068</v>
      </c>
      <c r="R38" s="39">
        <v>78818</v>
      </c>
      <c r="S38" s="37">
        <v>79666</v>
      </c>
      <c r="T38" s="176">
        <f>+R38+S38</f>
        <v>158484</v>
      </c>
      <c r="U38" s="143">
        <v>235</v>
      </c>
      <c r="V38" s="293">
        <f>T38+U38</f>
        <v>158719</v>
      </c>
      <c r="W38" s="40">
        <f>IF(Q38=0,0,((V38/Q38)-1)*100)</f>
        <v>-13.771540952256778</v>
      </c>
    </row>
    <row r="39" spans="1:23" x14ac:dyDescent="0.2">
      <c r="A39" s="3" t="str">
        <f>IF(ISERROR(F39/G39)," ",IF(F39/G39&gt;0.5,IF(F39/G39&lt;1.5," ","NOT OK"),"NOT OK"))</f>
        <v xml:space="preserve"> </v>
      </c>
      <c r="B39" s="108" t="s">
        <v>17</v>
      </c>
      <c r="C39" s="122">
        <v>559</v>
      </c>
      <c r="D39" s="124">
        <v>559</v>
      </c>
      <c r="E39" s="158">
        <f>SUM(C39:D39)</f>
        <v>1118</v>
      </c>
      <c r="F39" s="122">
        <v>506</v>
      </c>
      <c r="G39" s="123">
        <v>506</v>
      </c>
      <c r="H39" s="158">
        <f>SUM(F39:G39)</f>
        <v>1012</v>
      </c>
      <c r="I39" s="125">
        <f>IF(E39=0,0,((H39/E39)-1)*100)</f>
        <v>-9.4812164579606399</v>
      </c>
      <c r="J39" s="3"/>
      <c r="L39" s="13" t="s">
        <v>17</v>
      </c>
      <c r="M39" s="39">
        <v>85592</v>
      </c>
      <c r="N39" s="37">
        <v>88251</v>
      </c>
      <c r="O39" s="176">
        <f>+M39+N39</f>
        <v>173843</v>
      </c>
      <c r="P39" s="143">
        <v>0</v>
      </c>
      <c r="Q39" s="176">
        <f>O39+P39</f>
        <v>173843</v>
      </c>
      <c r="R39" s="39">
        <v>78968</v>
      </c>
      <c r="S39" s="37">
        <v>79800</v>
      </c>
      <c r="T39" s="176">
        <f>+R39+S39</f>
        <v>158768</v>
      </c>
      <c r="U39" s="143">
        <v>0</v>
      </c>
      <c r="V39" s="176">
        <f>T39+U39</f>
        <v>158768</v>
      </c>
      <c r="W39" s="40">
        <f t="shared" ref="W39" si="56">IF(Q39=0,0,((V39/Q39)-1)*100)</f>
        <v>-8.671617493945682</v>
      </c>
    </row>
    <row r="40" spans="1:23" ht="13.5" thickBot="1" x14ac:dyDescent="0.25">
      <c r="A40" s="3" t="str">
        <f>IF(ISERROR(F40/G40)," ",IF(F40/G40&gt;0.5,IF(F40/G40&lt;1.5," ","NOT OK"),"NOT OK"))</f>
        <v xml:space="preserve"> </v>
      </c>
      <c r="B40" s="108" t="s">
        <v>18</v>
      </c>
      <c r="C40" s="122">
        <v>532</v>
      </c>
      <c r="D40" s="124">
        <v>532</v>
      </c>
      <c r="E40" s="158">
        <f>SUM(C40:D40)</f>
        <v>1064</v>
      </c>
      <c r="F40" s="122">
        <v>507</v>
      </c>
      <c r="G40" s="123">
        <v>508</v>
      </c>
      <c r="H40" s="158">
        <f>SUM(F40:G40)</f>
        <v>1015</v>
      </c>
      <c r="I40" s="125">
        <f>IF(E40=0,0,((H40/E40)-1)*100)</f>
        <v>-4.6052631578947345</v>
      </c>
      <c r="J40" s="3"/>
      <c r="L40" s="13" t="s">
        <v>18</v>
      </c>
      <c r="M40" s="39">
        <v>76776</v>
      </c>
      <c r="N40" s="37">
        <v>76213</v>
      </c>
      <c r="O40" s="176">
        <f>+M40+N40</f>
        <v>152989</v>
      </c>
      <c r="P40" s="143">
        <v>0</v>
      </c>
      <c r="Q40" s="176">
        <f>O40+P40</f>
        <v>152989</v>
      </c>
      <c r="R40" s="37">
        <v>74494</v>
      </c>
      <c r="S40" s="408">
        <v>76801</v>
      </c>
      <c r="T40" s="179">
        <f>+R40+S40</f>
        <v>151295</v>
      </c>
      <c r="U40" s="143">
        <v>0</v>
      </c>
      <c r="V40" s="176">
        <f>T40+U40</f>
        <v>151295</v>
      </c>
      <c r="W40" s="40">
        <f>IF(Q40=0,0,((V40/Q40)-1)*100)</f>
        <v>-1.1072691500696119</v>
      </c>
    </row>
    <row r="41" spans="1:23" ht="15.75" customHeight="1" thickTop="1" thickBot="1" x14ac:dyDescent="0.25">
      <c r="A41" s="9" t="str">
        <f>IF(ISERROR(F41/G41)," ",IF(F41/G41&gt;0.5,IF(F41/G41&lt;1.5," ","NOT OK"),"NOT OK"))</f>
        <v xml:space="preserve"> </v>
      </c>
      <c r="B41" s="136" t="s">
        <v>19</v>
      </c>
      <c r="C41" s="130">
        <f t="shared" ref="C41:G41" si="57">+C38+C39+C40</f>
        <v>1681</v>
      </c>
      <c r="D41" s="131">
        <f t="shared" si="57"/>
        <v>1681</v>
      </c>
      <c r="E41" s="155">
        <f t="shared" si="57"/>
        <v>3362</v>
      </c>
      <c r="F41" s="130">
        <f t="shared" si="57"/>
        <v>1508</v>
      </c>
      <c r="G41" s="131">
        <f t="shared" si="57"/>
        <v>1508</v>
      </c>
      <c r="H41" s="155">
        <f t="shared" ref="H41" si="58">+H38+H39+H40</f>
        <v>3016</v>
      </c>
      <c r="I41" s="133">
        <f>IF(E41=0,0,((H41/E41)-1)*100)</f>
        <v>-10.291493158834031</v>
      </c>
      <c r="J41" s="9"/>
      <c r="K41" s="10"/>
      <c r="L41" s="47" t="s">
        <v>19</v>
      </c>
      <c r="M41" s="48">
        <f t="shared" ref="M41:U41" si="59">+M38+M39+M40</f>
        <v>253888</v>
      </c>
      <c r="N41" s="49">
        <f t="shared" si="59"/>
        <v>256478</v>
      </c>
      <c r="O41" s="178">
        <f t="shared" si="59"/>
        <v>510366</v>
      </c>
      <c r="P41" s="49">
        <f t="shared" si="59"/>
        <v>534</v>
      </c>
      <c r="Q41" s="178">
        <f t="shared" si="59"/>
        <v>510900</v>
      </c>
      <c r="R41" s="49">
        <f t="shared" si="59"/>
        <v>232280</v>
      </c>
      <c r="S41" s="414">
        <f t="shared" si="59"/>
        <v>236267</v>
      </c>
      <c r="T41" s="428">
        <f t="shared" si="59"/>
        <v>468547</v>
      </c>
      <c r="U41" s="203">
        <f t="shared" si="59"/>
        <v>235</v>
      </c>
      <c r="V41" s="178">
        <f t="shared" ref="V41" si="60">+V38+V39+V40</f>
        <v>468782</v>
      </c>
      <c r="W41" s="50">
        <f>IF(Q41=0,0,((V41/Q41)-1)*100)</f>
        <v>-8.2438833431199843</v>
      </c>
    </row>
    <row r="42" spans="1:23" ht="13.5" thickTop="1" x14ac:dyDescent="0.2">
      <c r="A42" s="3" t="str">
        <f>IF(ISERROR(F42/G42)," ",IF(F42/G42&gt;0.5,IF(F42/G42&lt;1.5," ","NOT OK"),"NOT OK"))</f>
        <v xml:space="preserve"> </v>
      </c>
      <c r="B42" s="108" t="s">
        <v>20</v>
      </c>
      <c r="C42" s="122">
        <v>522</v>
      </c>
      <c r="D42" s="124">
        <v>522</v>
      </c>
      <c r="E42" s="161">
        <f>SUM(C42:D42)</f>
        <v>1044</v>
      </c>
      <c r="F42" s="122">
        <v>521</v>
      </c>
      <c r="G42" s="123">
        <v>521</v>
      </c>
      <c r="H42" s="161">
        <f>SUM(F42:G42)</f>
        <v>1042</v>
      </c>
      <c r="I42" s="125">
        <f>IF(E42=0,0,((H42/E42)-1)*100)</f>
        <v>-0.19157088122605526</v>
      </c>
      <c r="J42" s="3"/>
      <c r="L42" s="13" t="s">
        <v>21</v>
      </c>
      <c r="M42" s="39">
        <v>82280</v>
      </c>
      <c r="N42" s="37">
        <v>80643</v>
      </c>
      <c r="O42" s="176">
        <f>+M42+N42</f>
        <v>162923</v>
      </c>
      <c r="P42" s="143">
        <v>0</v>
      </c>
      <c r="Q42" s="176">
        <f>O42+P42</f>
        <v>162923</v>
      </c>
      <c r="R42" s="37">
        <v>79272</v>
      </c>
      <c r="S42" s="408">
        <v>79087</v>
      </c>
      <c r="T42" s="179">
        <f>+R42+S42</f>
        <v>158359</v>
      </c>
      <c r="U42" s="143">
        <v>0</v>
      </c>
      <c r="V42" s="176">
        <f>T42+U42</f>
        <v>158359</v>
      </c>
      <c r="W42" s="40">
        <f>IF(Q42=0,0,((V42/Q42)-1)*100)</f>
        <v>-2.8013233245152591</v>
      </c>
    </row>
    <row r="43" spans="1:23" x14ac:dyDescent="0.2">
      <c r="A43" s="3" t="str">
        <f t="shared" ref="A43" si="61">IF(ISERROR(F43/G43)," ",IF(F43/G43&gt;0.5,IF(F43/G43&lt;1.5," ","NOT OK"),"NOT OK"))</f>
        <v xml:space="preserve"> </v>
      </c>
      <c r="B43" s="108" t="s">
        <v>22</v>
      </c>
      <c r="C43" s="122">
        <v>528</v>
      </c>
      <c r="D43" s="124">
        <v>528</v>
      </c>
      <c r="E43" s="154">
        <f t="shared" ref="E43:E44" si="62">SUM(C43:D43)</f>
        <v>1056</v>
      </c>
      <c r="F43" s="122">
        <v>527</v>
      </c>
      <c r="G43" s="123">
        <v>527</v>
      </c>
      <c r="H43" s="154">
        <f t="shared" ref="H43:H44" si="63">SUM(F43:G43)</f>
        <v>1054</v>
      </c>
      <c r="I43" s="125">
        <f t="shared" ref="I43" si="64">IF(E43=0,0,((H43/E43)-1)*100)</f>
        <v>-0.18939393939394478</v>
      </c>
      <c r="J43" s="3"/>
      <c r="L43" s="13" t="s">
        <v>22</v>
      </c>
      <c r="M43" s="39">
        <v>80162</v>
      </c>
      <c r="N43" s="37">
        <v>80353</v>
      </c>
      <c r="O43" s="176">
        <f t="shared" ref="O43" si="65">+M43+N43</f>
        <v>160515</v>
      </c>
      <c r="P43" s="143">
        <v>162</v>
      </c>
      <c r="Q43" s="176">
        <f>O43+P43</f>
        <v>160677</v>
      </c>
      <c r="R43" s="37">
        <v>80484</v>
      </c>
      <c r="S43" s="408">
        <v>79814</v>
      </c>
      <c r="T43" s="176">
        <f t="shared" ref="T43" si="66">+R43+S43</f>
        <v>160298</v>
      </c>
      <c r="U43" s="410">
        <v>0</v>
      </c>
      <c r="V43" s="176">
        <f>T43+U43</f>
        <v>160298</v>
      </c>
      <c r="W43" s="40">
        <f t="shared" ref="W43" si="67">IF(Q43=0,0,((V43/Q43)-1)*100)</f>
        <v>-0.23587694567361872</v>
      </c>
    </row>
    <row r="44" spans="1:23" ht="13.5" thickBot="1" x14ac:dyDescent="0.25">
      <c r="A44" s="3" t="str">
        <f>IF(ISERROR(F44/G44)," ",IF(F44/G44&gt;0.5,IF(F44/G44&lt;1.5," ","NOT OK"),"NOT OK"))</f>
        <v xml:space="preserve"> </v>
      </c>
      <c r="B44" s="108" t="s">
        <v>23</v>
      </c>
      <c r="C44" s="122">
        <v>497</v>
      </c>
      <c r="D44" s="139">
        <v>497</v>
      </c>
      <c r="E44" s="156">
        <f t="shared" si="62"/>
        <v>994</v>
      </c>
      <c r="F44" s="122">
        <v>473</v>
      </c>
      <c r="G44" s="123">
        <v>473</v>
      </c>
      <c r="H44" s="156">
        <f t="shared" si="63"/>
        <v>946</v>
      </c>
      <c r="I44" s="140">
        <f>IF(E44=0,0,((H44/E44)-1)*100)</f>
        <v>-4.828973843058348</v>
      </c>
      <c r="J44" s="3"/>
      <c r="L44" s="13" t="s">
        <v>23</v>
      </c>
      <c r="M44" s="39">
        <v>74529</v>
      </c>
      <c r="N44" s="37">
        <v>74043</v>
      </c>
      <c r="O44" s="176">
        <f>+M44+N44</f>
        <v>148572</v>
      </c>
      <c r="P44" s="143">
        <v>0</v>
      </c>
      <c r="Q44" s="176">
        <f>O44+P44</f>
        <v>148572</v>
      </c>
      <c r="R44" s="37">
        <v>73647</v>
      </c>
      <c r="S44" s="408">
        <v>73053</v>
      </c>
      <c r="T44" s="176">
        <f>+R44+S44</f>
        <v>146700</v>
      </c>
      <c r="U44" s="410">
        <v>0</v>
      </c>
      <c r="V44" s="176">
        <f>T44+U44</f>
        <v>146700</v>
      </c>
      <c r="W44" s="40">
        <f>IF(Q44=0,0,((V44/Q44)-1)*100)</f>
        <v>-1.2599951538647902</v>
      </c>
    </row>
    <row r="45" spans="1:23" ht="14.25" customHeight="1" thickTop="1" thickBot="1" x14ac:dyDescent="0.25">
      <c r="A45" s="3" t="str">
        <f t="shared" si="24"/>
        <v xml:space="preserve"> </v>
      </c>
      <c r="B45" s="129" t="s">
        <v>24</v>
      </c>
      <c r="C45" s="130">
        <f t="shared" ref="C45:E45" si="68">+C42+C43+C44</f>
        <v>1547</v>
      </c>
      <c r="D45" s="132">
        <f t="shared" si="68"/>
        <v>1547</v>
      </c>
      <c r="E45" s="162">
        <f t="shared" si="68"/>
        <v>3094</v>
      </c>
      <c r="F45" s="130">
        <f t="shared" ref="F45:H45" si="69">+F42+F43+F44</f>
        <v>1521</v>
      </c>
      <c r="G45" s="132">
        <f t="shared" si="69"/>
        <v>1521</v>
      </c>
      <c r="H45" s="162">
        <f t="shared" si="69"/>
        <v>3042</v>
      </c>
      <c r="I45" s="133">
        <f t="shared" ref="I45" si="70">IF(E45=0,0,((H45/E45)-1)*100)</f>
        <v>-1.6806722689075682</v>
      </c>
      <c r="J45" s="3"/>
      <c r="L45" s="41" t="s">
        <v>24</v>
      </c>
      <c r="M45" s="45">
        <f t="shared" ref="M45:Q45" si="71">+M42+M43+M44</f>
        <v>236971</v>
      </c>
      <c r="N45" s="43">
        <f t="shared" si="71"/>
        <v>235039</v>
      </c>
      <c r="O45" s="177">
        <f t="shared" si="71"/>
        <v>472010</v>
      </c>
      <c r="P45" s="43">
        <f t="shared" si="71"/>
        <v>162</v>
      </c>
      <c r="Q45" s="177">
        <f t="shared" si="71"/>
        <v>472172</v>
      </c>
      <c r="R45" s="45">
        <f t="shared" ref="R45:V45" si="72">+R42+R43+R44</f>
        <v>233403</v>
      </c>
      <c r="S45" s="43">
        <f t="shared" si="72"/>
        <v>231954</v>
      </c>
      <c r="T45" s="177">
        <f t="shared" si="72"/>
        <v>465357</v>
      </c>
      <c r="U45" s="43">
        <f t="shared" si="72"/>
        <v>0</v>
      </c>
      <c r="V45" s="177">
        <f t="shared" si="72"/>
        <v>465357</v>
      </c>
      <c r="W45" s="46">
        <f t="shared" ref="W45" si="73">IF(Q45=0,0,((V45/Q45)-1)*100)</f>
        <v>-1.4433299729759486</v>
      </c>
    </row>
    <row r="46" spans="1:23" ht="14.25" customHeight="1" thickTop="1" x14ac:dyDescent="0.2">
      <c r="A46" s="3" t="str">
        <f t="shared" si="24"/>
        <v xml:space="preserve"> </v>
      </c>
      <c r="B46" s="108" t="s">
        <v>10</v>
      </c>
      <c r="C46" s="122">
        <v>553</v>
      </c>
      <c r="D46" s="124">
        <v>554</v>
      </c>
      <c r="E46" s="158">
        <f t="shared" ref="E46" si="74">SUM(C46:D46)</f>
        <v>1107</v>
      </c>
      <c r="F46" s="122">
        <v>537</v>
      </c>
      <c r="G46" s="124">
        <v>536</v>
      </c>
      <c r="H46" s="158">
        <f t="shared" ref="H46" si="75">SUM(F46:G46)</f>
        <v>1073</v>
      </c>
      <c r="I46" s="125">
        <f>IF(E46=0,0,((H46/E46)-1)*100)</f>
        <v>-3.0713640469738013</v>
      </c>
      <c r="J46" s="3"/>
      <c r="K46" s="6"/>
      <c r="L46" s="13" t="s">
        <v>10</v>
      </c>
      <c r="M46" s="39">
        <v>93033</v>
      </c>
      <c r="N46" s="37">
        <v>92835</v>
      </c>
      <c r="O46" s="176">
        <f>SUM(M46:N46)</f>
        <v>185868</v>
      </c>
      <c r="P46" s="143">
        <v>0</v>
      </c>
      <c r="Q46" s="176">
        <f>O46+P46</f>
        <v>185868</v>
      </c>
      <c r="R46" s="39">
        <v>93697</v>
      </c>
      <c r="S46" s="37">
        <v>90274</v>
      </c>
      <c r="T46" s="176">
        <f>SUM(R46:S46)</f>
        <v>183971</v>
      </c>
      <c r="U46" s="143">
        <v>0</v>
      </c>
      <c r="V46" s="176">
        <f>T46+U46</f>
        <v>183971</v>
      </c>
      <c r="W46" s="40">
        <f>IF(Q46=0,0,((V46/Q46)-1)*100)</f>
        <v>-1.0206167818021417</v>
      </c>
    </row>
    <row r="47" spans="1:23" ht="14.25" customHeight="1" x14ac:dyDescent="0.2">
      <c r="A47" s="3" t="str">
        <f>IF(ISERROR(F47/G47)," ",IF(F47/G47&gt;0.5,IF(F47/G47&lt;1.5," ","NOT OK"),"NOT OK"))</f>
        <v xml:space="preserve"> </v>
      </c>
      <c r="B47" s="108" t="s">
        <v>11</v>
      </c>
      <c r="C47" s="122">
        <v>592</v>
      </c>
      <c r="D47" s="124">
        <v>591</v>
      </c>
      <c r="E47" s="158">
        <f>SUM(C47:D47)</f>
        <v>1183</v>
      </c>
      <c r="F47" s="122">
        <v>546</v>
      </c>
      <c r="G47" s="124">
        <v>547</v>
      </c>
      <c r="H47" s="158">
        <f>SUM(F47:G47)</f>
        <v>1093</v>
      </c>
      <c r="I47" s="125">
        <f>IF(E47=0,0,((H47/E47)-1)*100)</f>
        <v>-7.6077768385460658</v>
      </c>
      <c r="J47" s="3"/>
      <c r="K47" s="6"/>
      <c r="L47" s="13" t="s">
        <v>11</v>
      </c>
      <c r="M47" s="39">
        <v>94556</v>
      </c>
      <c r="N47" s="37">
        <v>92602</v>
      </c>
      <c r="O47" s="176">
        <f>SUM(M47:N47)</f>
        <v>187158</v>
      </c>
      <c r="P47" s="143">
        <v>0</v>
      </c>
      <c r="Q47" s="176">
        <f>O47+P47</f>
        <v>187158</v>
      </c>
      <c r="R47" s="39">
        <v>90211</v>
      </c>
      <c r="S47" s="37">
        <v>89186</v>
      </c>
      <c r="T47" s="176">
        <f>SUM(R47:S47)</f>
        <v>179397</v>
      </c>
      <c r="U47" s="143">
        <v>186</v>
      </c>
      <c r="V47" s="176">
        <f>T47+U47</f>
        <v>179583</v>
      </c>
      <c r="W47" s="40">
        <f>IF(Q47=0,0,((V47/Q47)-1)*100)</f>
        <v>-4.0473824255441881</v>
      </c>
    </row>
    <row r="48" spans="1:23" ht="14.25" customHeight="1" thickBot="1" x14ac:dyDescent="0.25">
      <c r="A48" s="3" t="str">
        <f>IF(ISERROR(F48/G48)," ",IF(F48/G48&gt;0.5,IF(F48/G48&lt;1.5," ","NOT OK"),"NOT OK"))</f>
        <v xml:space="preserve"> </v>
      </c>
      <c r="B48" s="113" t="s">
        <v>12</v>
      </c>
      <c r="C48" s="126">
        <v>623</v>
      </c>
      <c r="D48" s="128">
        <v>623</v>
      </c>
      <c r="E48" s="158">
        <f>SUM(C48:D48)</f>
        <v>1246</v>
      </c>
      <c r="F48" s="126">
        <v>581</v>
      </c>
      <c r="G48" s="128">
        <v>581</v>
      </c>
      <c r="H48" s="158">
        <f>SUM(F48:G48)</f>
        <v>1162</v>
      </c>
      <c r="I48" s="125">
        <f>IF(E48=0,0,((H48/E48)-1)*100)</f>
        <v>-6.741573033707871</v>
      </c>
      <c r="J48" s="3"/>
      <c r="K48" s="6"/>
      <c r="L48" s="22" t="s">
        <v>12</v>
      </c>
      <c r="M48" s="39">
        <v>97494</v>
      </c>
      <c r="N48" s="37">
        <v>96430</v>
      </c>
      <c r="O48" s="176">
        <f t="shared" ref="O48" si="76">SUM(M48:N48)</f>
        <v>193924</v>
      </c>
      <c r="P48" s="143">
        <v>0</v>
      </c>
      <c r="Q48" s="225">
        <f t="shared" ref="Q48" si="77">O48+P48</f>
        <v>193924</v>
      </c>
      <c r="R48" s="39">
        <v>96934</v>
      </c>
      <c r="S48" s="37">
        <v>95537</v>
      </c>
      <c r="T48" s="176">
        <f t="shared" ref="T48" si="78">SUM(R48:S48)</f>
        <v>192471</v>
      </c>
      <c r="U48" s="143">
        <v>0</v>
      </c>
      <c r="V48" s="225">
        <f t="shared" ref="V48" si="79">T48+U48</f>
        <v>192471</v>
      </c>
      <c r="W48" s="40">
        <f>IF(Q48=0,0,((V48/Q48)-1)*100)</f>
        <v>-0.74926259771869175</v>
      </c>
    </row>
    <row r="49" spans="1:23" ht="14.25" customHeight="1" thickTop="1" thickBot="1" x14ac:dyDescent="0.25">
      <c r="A49" s="3" t="str">
        <f t="shared" ref="A49:A50" si="80">IF(ISERROR(F49/G49)," ",IF(F49/G49&gt;0.5,IF(F49/G49&lt;1.5," ","NOT OK"),"NOT OK"))</f>
        <v xml:space="preserve"> </v>
      </c>
      <c r="B49" s="129" t="s">
        <v>57</v>
      </c>
      <c r="C49" s="130">
        <f t="shared" ref="C49:H49" si="81">+C46+C47+C48</f>
        <v>1768</v>
      </c>
      <c r="D49" s="131">
        <f t="shared" si="81"/>
        <v>1768</v>
      </c>
      <c r="E49" s="155">
        <f t="shared" si="81"/>
        <v>3536</v>
      </c>
      <c r="F49" s="130">
        <f t="shared" si="81"/>
        <v>1664</v>
      </c>
      <c r="G49" s="131">
        <f t="shared" si="81"/>
        <v>1664</v>
      </c>
      <c r="H49" s="155">
        <f t="shared" si="81"/>
        <v>3328</v>
      </c>
      <c r="I49" s="133">
        <f>IF(E49=0,0,((H49/E49)-1)*100)</f>
        <v>-5.8823529411764719</v>
      </c>
      <c r="J49" s="3"/>
      <c r="L49" s="41" t="s">
        <v>57</v>
      </c>
      <c r="M49" s="45">
        <f t="shared" ref="M49:V49" si="82">+M46+M47+M48</f>
        <v>285083</v>
      </c>
      <c r="N49" s="43">
        <f t="shared" si="82"/>
        <v>281867</v>
      </c>
      <c r="O49" s="177">
        <f t="shared" si="82"/>
        <v>566950</v>
      </c>
      <c r="P49" s="43">
        <f t="shared" si="82"/>
        <v>0</v>
      </c>
      <c r="Q49" s="177">
        <f t="shared" si="82"/>
        <v>566950</v>
      </c>
      <c r="R49" s="45">
        <f t="shared" si="82"/>
        <v>280842</v>
      </c>
      <c r="S49" s="43">
        <f t="shared" si="82"/>
        <v>274997</v>
      </c>
      <c r="T49" s="177">
        <f t="shared" si="82"/>
        <v>555839</v>
      </c>
      <c r="U49" s="43">
        <f t="shared" si="82"/>
        <v>186</v>
      </c>
      <c r="V49" s="177">
        <f t="shared" si="82"/>
        <v>556025</v>
      </c>
      <c r="W49" s="46">
        <f t="shared" ref="W49" si="83">IF(Q49=0,0,((V49/Q49)-1)*100)</f>
        <v>-1.9269776876267741</v>
      </c>
    </row>
    <row r="50" spans="1:23" ht="14.25" customHeight="1" thickTop="1" thickBot="1" x14ac:dyDescent="0.25">
      <c r="A50" s="6" t="str">
        <f t="shared" si="80"/>
        <v xml:space="preserve"> </v>
      </c>
      <c r="B50" s="129" t="s">
        <v>63</v>
      </c>
      <c r="C50" s="130">
        <f t="shared" ref="C50:H50" si="84">+C37+C41+C45+C49</f>
        <v>6636</v>
      </c>
      <c r="D50" s="132">
        <f t="shared" si="84"/>
        <v>6636</v>
      </c>
      <c r="E50" s="159">
        <f t="shared" si="84"/>
        <v>13272</v>
      </c>
      <c r="F50" s="130">
        <f t="shared" si="84"/>
        <v>6461</v>
      </c>
      <c r="G50" s="132">
        <f t="shared" si="84"/>
        <v>6461</v>
      </c>
      <c r="H50" s="159">
        <f t="shared" si="84"/>
        <v>12922</v>
      </c>
      <c r="I50" s="134">
        <f t="shared" ref="I50" si="85">IF(E50=0,0,((H50/E50)-1)*100)</f>
        <v>-2.6371308016877593</v>
      </c>
      <c r="J50" s="7"/>
      <c r="L50" s="41" t="s">
        <v>63</v>
      </c>
      <c r="M50" s="45">
        <f t="shared" ref="M50:V50" si="86">+M37+M41+M45+M49</f>
        <v>1038042</v>
      </c>
      <c r="N50" s="43">
        <f t="shared" si="86"/>
        <v>1040619</v>
      </c>
      <c r="O50" s="177">
        <f t="shared" si="86"/>
        <v>2078661</v>
      </c>
      <c r="P50" s="43">
        <f t="shared" si="86"/>
        <v>872</v>
      </c>
      <c r="Q50" s="177">
        <f t="shared" si="86"/>
        <v>2079533</v>
      </c>
      <c r="R50" s="45">
        <f t="shared" si="86"/>
        <v>1020556</v>
      </c>
      <c r="S50" s="43">
        <f t="shared" si="86"/>
        <v>1022577</v>
      </c>
      <c r="T50" s="177">
        <f t="shared" si="86"/>
        <v>2043133</v>
      </c>
      <c r="U50" s="43">
        <f t="shared" si="86"/>
        <v>421</v>
      </c>
      <c r="V50" s="177">
        <f t="shared" si="86"/>
        <v>2043554</v>
      </c>
      <c r="W50" s="46">
        <f>IF(Q50=0,0,((V50/Q50)-1)*100)</f>
        <v>-1.7301480668977076</v>
      </c>
    </row>
    <row r="51" spans="1:23" ht="14.25" thickTop="1" thickBot="1" x14ac:dyDescent="0.25">
      <c r="B51" s="141" t="s">
        <v>60</v>
      </c>
      <c r="C51" s="104"/>
      <c r="D51" s="104"/>
      <c r="E51" s="104"/>
      <c r="F51" s="104"/>
      <c r="G51" s="104"/>
      <c r="H51" s="104"/>
      <c r="I51" s="105"/>
      <c r="J51" s="3"/>
      <c r="L51" s="53" t="s">
        <v>60</v>
      </c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2"/>
    </row>
    <row r="52" spans="1:23" ht="13.5" thickTop="1" x14ac:dyDescent="0.2">
      <c r="B52" s="638" t="s">
        <v>27</v>
      </c>
      <c r="C52" s="639"/>
      <c r="D52" s="639"/>
      <c r="E52" s="639"/>
      <c r="F52" s="639"/>
      <c r="G52" s="639"/>
      <c r="H52" s="639"/>
      <c r="I52" s="640"/>
      <c r="J52" s="3"/>
      <c r="L52" s="641" t="s">
        <v>28</v>
      </c>
      <c r="M52" s="642"/>
      <c r="N52" s="642"/>
      <c r="O52" s="642"/>
      <c r="P52" s="642"/>
      <c r="Q52" s="642"/>
      <c r="R52" s="642"/>
      <c r="S52" s="642"/>
      <c r="T52" s="642"/>
      <c r="U52" s="642"/>
      <c r="V52" s="642"/>
      <c r="W52" s="643"/>
    </row>
    <row r="53" spans="1:23" ht="13.5" thickBot="1" x14ac:dyDescent="0.25">
      <c r="B53" s="644" t="s">
        <v>30</v>
      </c>
      <c r="C53" s="645"/>
      <c r="D53" s="645"/>
      <c r="E53" s="645"/>
      <c r="F53" s="645"/>
      <c r="G53" s="645"/>
      <c r="H53" s="645"/>
      <c r="I53" s="646"/>
      <c r="J53" s="3"/>
      <c r="L53" s="647" t="s">
        <v>50</v>
      </c>
      <c r="M53" s="648"/>
      <c r="N53" s="648"/>
      <c r="O53" s="648"/>
      <c r="P53" s="648"/>
      <c r="Q53" s="648"/>
      <c r="R53" s="648"/>
      <c r="S53" s="648"/>
      <c r="T53" s="648"/>
      <c r="U53" s="648"/>
      <c r="V53" s="648"/>
      <c r="W53" s="649"/>
    </row>
    <row r="54" spans="1:23" ht="14.25" thickTop="1" thickBot="1" x14ac:dyDescent="0.25">
      <c r="B54" s="103"/>
      <c r="C54" s="104"/>
      <c r="D54" s="104"/>
      <c r="E54" s="104"/>
      <c r="F54" s="104"/>
      <c r="G54" s="104"/>
      <c r="H54" s="104"/>
      <c r="I54" s="105"/>
      <c r="J54" s="3"/>
      <c r="L54" s="15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2"/>
    </row>
    <row r="55" spans="1:23" ht="14.25" thickTop="1" thickBot="1" x14ac:dyDescent="0.25">
      <c r="B55" s="106"/>
      <c r="C55" s="650" t="s">
        <v>64</v>
      </c>
      <c r="D55" s="651"/>
      <c r="E55" s="652"/>
      <c r="F55" s="650" t="s">
        <v>65</v>
      </c>
      <c r="G55" s="651"/>
      <c r="H55" s="652"/>
      <c r="I55" s="107" t="s">
        <v>2</v>
      </c>
      <c r="J55" s="3"/>
      <c r="L55" s="11"/>
      <c r="M55" s="653" t="s">
        <v>64</v>
      </c>
      <c r="N55" s="654"/>
      <c r="O55" s="654"/>
      <c r="P55" s="654"/>
      <c r="Q55" s="655"/>
      <c r="R55" s="653" t="s">
        <v>65</v>
      </c>
      <c r="S55" s="654"/>
      <c r="T55" s="654"/>
      <c r="U55" s="654"/>
      <c r="V55" s="655"/>
      <c r="W55" s="12" t="s">
        <v>2</v>
      </c>
    </row>
    <row r="56" spans="1:23" ht="13.5" thickTop="1" x14ac:dyDescent="0.2">
      <c r="B56" s="108" t="s">
        <v>3</v>
      </c>
      <c r="C56" s="109"/>
      <c r="D56" s="110"/>
      <c r="E56" s="111"/>
      <c r="F56" s="109"/>
      <c r="G56" s="110"/>
      <c r="H56" s="111"/>
      <c r="I56" s="112" t="s">
        <v>4</v>
      </c>
      <c r="J56" s="3"/>
      <c r="L56" s="13" t="s">
        <v>3</v>
      </c>
      <c r="M56" s="19"/>
      <c r="N56" s="15"/>
      <c r="O56" s="16"/>
      <c r="P56" s="17"/>
      <c r="Q56" s="20"/>
      <c r="R56" s="19"/>
      <c r="S56" s="15"/>
      <c r="T56" s="16"/>
      <c r="U56" s="17"/>
      <c r="V56" s="20"/>
      <c r="W56" s="21" t="s">
        <v>4</v>
      </c>
    </row>
    <row r="57" spans="1:23" ht="13.5" thickBot="1" x14ac:dyDescent="0.25">
      <c r="B57" s="113" t="s">
        <v>29</v>
      </c>
      <c r="C57" s="114" t="s">
        <v>5</v>
      </c>
      <c r="D57" s="115" t="s">
        <v>6</v>
      </c>
      <c r="E57" s="404" t="s">
        <v>7</v>
      </c>
      <c r="F57" s="114" t="s">
        <v>5</v>
      </c>
      <c r="G57" s="115" t="s">
        <v>6</v>
      </c>
      <c r="H57" s="116" t="s">
        <v>7</v>
      </c>
      <c r="I57" s="117"/>
      <c r="J57" s="3"/>
      <c r="L57" s="22"/>
      <c r="M57" s="27" t="s">
        <v>8</v>
      </c>
      <c r="N57" s="24" t="s">
        <v>9</v>
      </c>
      <c r="O57" s="25" t="s">
        <v>31</v>
      </c>
      <c r="P57" s="26" t="s">
        <v>32</v>
      </c>
      <c r="Q57" s="25" t="s">
        <v>7</v>
      </c>
      <c r="R57" s="27" t="s">
        <v>8</v>
      </c>
      <c r="S57" s="24" t="s">
        <v>9</v>
      </c>
      <c r="T57" s="25" t="s">
        <v>31</v>
      </c>
      <c r="U57" s="26" t="s">
        <v>32</v>
      </c>
      <c r="V57" s="25" t="s">
        <v>7</v>
      </c>
      <c r="W57" s="28"/>
    </row>
    <row r="58" spans="1:23" ht="5.25" customHeight="1" thickTop="1" x14ac:dyDescent="0.2">
      <c r="B58" s="108"/>
      <c r="C58" s="118"/>
      <c r="D58" s="119"/>
      <c r="E58" s="120"/>
      <c r="F58" s="118"/>
      <c r="G58" s="119"/>
      <c r="H58" s="120"/>
      <c r="I58" s="121"/>
      <c r="J58" s="3"/>
      <c r="L58" s="13"/>
      <c r="M58" s="33"/>
      <c r="N58" s="30"/>
      <c r="O58" s="31"/>
      <c r="P58" s="32"/>
      <c r="Q58" s="34"/>
      <c r="R58" s="33"/>
      <c r="S58" s="30"/>
      <c r="T58" s="31"/>
      <c r="U58" s="32"/>
      <c r="V58" s="34"/>
      <c r="W58" s="35"/>
    </row>
    <row r="59" spans="1:23" ht="14.25" customHeight="1" x14ac:dyDescent="0.2">
      <c r="A59" s="3" t="str">
        <f t="shared" si="24"/>
        <v xml:space="preserve"> </v>
      </c>
      <c r="B59" s="108" t="s">
        <v>13</v>
      </c>
      <c r="C59" s="122">
        <f t="shared" ref="C59:H61" si="87">+C9+C34</f>
        <v>613</v>
      </c>
      <c r="D59" s="124">
        <f t="shared" si="87"/>
        <v>612</v>
      </c>
      <c r="E59" s="158">
        <f t="shared" si="87"/>
        <v>1225</v>
      </c>
      <c r="F59" s="122">
        <f t="shared" si="87"/>
        <v>655</v>
      </c>
      <c r="G59" s="124">
        <f t="shared" si="87"/>
        <v>654</v>
      </c>
      <c r="H59" s="158">
        <f t="shared" si="87"/>
        <v>1309</v>
      </c>
      <c r="I59" s="125">
        <f t="shared" ref="I59:I70" si="88">IF(E59=0,0,((H59/E59)-1)*100)</f>
        <v>6.8571428571428505</v>
      </c>
      <c r="J59" s="3"/>
      <c r="L59" s="13" t="s">
        <v>13</v>
      </c>
      <c r="M59" s="39">
        <f t="shared" ref="M59:N61" si="89">+M9+M34</f>
        <v>99553</v>
      </c>
      <c r="N59" s="37">
        <f t="shared" si="89"/>
        <v>103407</v>
      </c>
      <c r="O59" s="176">
        <f t="shared" ref="O59:O60" si="90">SUM(M59:N59)</f>
        <v>202960</v>
      </c>
      <c r="P59" s="38">
        <f>P9+P34</f>
        <v>176</v>
      </c>
      <c r="Q59" s="179">
        <f>+O59+P59</f>
        <v>203136</v>
      </c>
      <c r="R59" s="39">
        <f t="shared" ref="R59:S61" si="91">+R9+R34</f>
        <v>101581</v>
      </c>
      <c r="S59" s="37">
        <f t="shared" si="91"/>
        <v>106829</v>
      </c>
      <c r="T59" s="176">
        <f t="shared" ref="T59:T60" si="92">SUM(R59:S59)</f>
        <v>208410</v>
      </c>
      <c r="U59" s="38">
        <f>U9+U34</f>
        <v>0</v>
      </c>
      <c r="V59" s="179">
        <f>+T59+U59</f>
        <v>208410</v>
      </c>
      <c r="W59" s="40">
        <f t="shared" ref="W59:W60" si="93">IF(Q59=0,0,((V59/Q59)-1)*100)</f>
        <v>2.5962901701323204</v>
      </c>
    </row>
    <row r="60" spans="1:23" ht="14.25" customHeight="1" x14ac:dyDescent="0.2">
      <c r="A60" s="3" t="str">
        <f t="shared" si="24"/>
        <v xml:space="preserve"> </v>
      </c>
      <c r="B60" s="108" t="s">
        <v>14</v>
      </c>
      <c r="C60" s="122">
        <f t="shared" si="87"/>
        <v>518</v>
      </c>
      <c r="D60" s="124">
        <f t="shared" si="87"/>
        <v>519</v>
      </c>
      <c r="E60" s="158">
        <f t="shared" si="87"/>
        <v>1037</v>
      </c>
      <c r="F60" s="122">
        <f t="shared" si="87"/>
        <v>638</v>
      </c>
      <c r="G60" s="124">
        <f t="shared" si="87"/>
        <v>638</v>
      </c>
      <c r="H60" s="158">
        <f t="shared" si="87"/>
        <v>1276</v>
      </c>
      <c r="I60" s="125">
        <f t="shared" si="88"/>
        <v>23.047251687560276</v>
      </c>
      <c r="J60" s="3"/>
      <c r="L60" s="13" t="s">
        <v>14</v>
      </c>
      <c r="M60" s="39">
        <f t="shared" si="89"/>
        <v>84616</v>
      </c>
      <c r="N60" s="37">
        <f t="shared" si="89"/>
        <v>86171</v>
      </c>
      <c r="O60" s="176">
        <f t="shared" si="90"/>
        <v>170787</v>
      </c>
      <c r="P60" s="38">
        <f>P10+P35</f>
        <v>0</v>
      </c>
      <c r="Q60" s="179">
        <f>+O60+P60</f>
        <v>170787</v>
      </c>
      <c r="R60" s="39">
        <f t="shared" si="91"/>
        <v>98340</v>
      </c>
      <c r="S60" s="37">
        <f t="shared" si="91"/>
        <v>98200</v>
      </c>
      <c r="T60" s="176">
        <f t="shared" si="92"/>
        <v>196540</v>
      </c>
      <c r="U60" s="38">
        <f>U10+U35</f>
        <v>0</v>
      </c>
      <c r="V60" s="179">
        <f>+T60+U60</f>
        <v>196540</v>
      </c>
      <c r="W60" s="40">
        <f t="shared" si="93"/>
        <v>15.079016552782122</v>
      </c>
    </row>
    <row r="61" spans="1:23" ht="14.25" customHeight="1" thickBot="1" x14ac:dyDescent="0.25">
      <c r="A61" s="3" t="str">
        <f>IF(ISERROR(F61/G61)," ",IF(F61/G61&gt;0.5,IF(F61/G61&lt;1.5," ","NOT OK"),"NOT OK"))</f>
        <v xml:space="preserve"> </v>
      </c>
      <c r="B61" s="108" t="s">
        <v>15</v>
      </c>
      <c r="C61" s="122">
        <f t="shared" si="87"/>
        <v>599</v>
      </c>
      <c r="D61" s="124">
        <f t="shared" si="87"/>
        <v>598</v>
      </c>
      <c r="E61" s="158">
        <f t="shared" si="87"/>
        <v>1197</v>
      </c>
      <c r="F61" s="122">
        <f t="shared" si="87"/>
        <v>651</v>
      </c>
      <c r="G61" s="124">
        <f t="shared" si="87"/>
        <v>653</v>
      </c>
      <c r="H61" s="158">
        <f t="shared" si="87"/>
        <v>1304</v>
      </c>
      <c r="I61" s="125">
        <f>IF(E61=0,0,((H61/E61)-1)*100)</f>
        <v>8.9390142021720909</v>
      </c>
      <c r="J61" s="3"/>
      <c r="L61" s="13" t="s">
        <v>15</v>
      </c>
      <c r="M61" s="39">
        <f t="shared" si="89"/>
        <v>92908</v>
      </c>
      <c r="N61" s="37">
        <f t="shared" si="89"/>
        <v>92646</v>
      </c>
      <c r="O61" s="176">
        <f>SUM(M61:N61)</f>
        <v>185554</v>
      </c>
      <c r="P61" s="38">
        <f>P11+P36</f>
        <v>0</v>
      </c>
      <c r="Q61" s="179">
        <f>+O61+P61</f>
        <v>185554</v>
      </c>
      <c r="R61" s="39">
        <f t="shared" si="91"/>
        <v>98294</v>
      </c>
      <c r="S61" s="37">
        <f t="shared" si="91"/>
        <v>97362</v>
      </c>
      <c r="T61" s="176">
        <f>SUM(R61:S61)</f>
        <v>195656</v>
      </c>
      <c r="U61" s="38">
        <f>U11+U36</f>
        <v>0</v>
      </c>
      <c r="V61" s="179">
        <f>+T61+U61</f>
        <v>195656</v>
      </c>
      <c r="W61" s="40">
        <f t="shared" ref="W61:W75" si="94">IF(Q61=0,0,((V61/Q61)-1)*100)</f>
        <v>5.44423725707881</v>
      </c>
    </row>
    <row r="62" spans="1:23" ht="14.25" customHeight="1" thickTop="1" thickBot="1" x14ac:dyDescent="0.25">
      <c r="A62" s="3" t="str">
        <f t="shared" si="24"/>
        <v xml:space="preserve"> </v>
      </c>
      <c r="B62" s="129" t="s">
        <v>61</v>
      </c>
      <c r="C62" s="130">
        <f t="shared" ref="C62:E62" si="95">+C59+C60+C61</f>
        <v>1730</v>
      </c>
      <c r="D62" s="132">
        <f t="shared" si="95"/>
        <v>1729</v>
      </c>
      <c r="E62" s="159">
        <f t="shared" si="95"/>
        <v>3459</v>
      </c>
      <c r="F62" s="130">
        <f t="shared" ref="F62:H62" si="96">+F59+F60+F61</f>
        <v>1944</v>
      </c>
      <c r="G62" s="132">
        <f t="shared" si="96"/>
        <v>1945</v>
      </c>
      <c r="H62" s="159">
        <f t="shared" si="96"/>
        <v>3889</v>
      </c>
      <c r="I62" s="134">
        <f>IF(E62=0,0,((H62/E62)-1)*100)</f>
        <v>12.431338537149461</v>
      </c>
      <c r="J62" s="7"/>
      <c r="L62" s="41" t="s">
        <v>61</v>
      </c>
      <c r="M62" s="45">
        <f t="shared" ref="M62:Q62" si="97">+M59+M60+M61</f>
        <v>277077</v>
      </c>
      <c r="N62" s="43">
        <f t="shared" si="97"/>
        <v>282224</v>
      </c>
      <c r="O62" s="177">
        <f t="shared" si="97"/>
        <v>559301</v>
      </c>
      <c r="P62" s="43">
        <f t="shared" si="97"/>
        <v>176</v>
      </c>
      <c r="Q62" s="177">
        <f t="shared" si="97"/>
        <v>559477</v>
      </c>
      <c r="R62" s="45">
        <f t="shared" ref="R62:V62" si="98">+R59+R60+R61</f>
        <v>298215</v>
      </c>
      <c r="S62" s="43">
        <f t="shared" si="98"/>
        <v>302391</v>
      </c>
      <c r="T62" s="177">
        <f t="shared" si="98"/>
        <v>600606</v>
      </c>
      <c r="U62" s="43">
        <f t="shared" si="98"/>
        <v>0</v>
      </c>
      <c r="V62" s="177">
        <f t="shared" si="98"/>
        <v>600606</v>
      </c>
      <c r="W62" s="46">
        <f t="shared" si="94"/>
        <v>7.3513299027484491</v>
      </c>
    </row>
    <row r="63" spans="1:23" ht="14.25" customHeight="1" thickTop="1" x14ac:dyDescent="0.2">
      <c r="A63" s="3" t="str">
        <f t="shared" si="24"/>
        <v xml:space="preserve"> </v>
      </c>
      <c r="B63" s="108" t="s">
        <v>16</v>
      </c>
      <c r="C63" s="122">
        <f t="shared" ref="C63:H65" si="99">+C13+C38</f>
        <v>616</v>
      </c>
      <c r="D63" s="124">
        <f t="shared" si="99"/>
        <v>616</v>
      </c>
      <c r="E63" s="158">
        <f t="shared" si="99"/>
        <v>1232</v>
      </c>
      <c r="F63" s="122">
        <f t="shared" si="99"/>
        <v>568</v>
      </c>
      <c r="G63" s="124">
        <f t="shared" si="99"/>
        <v>567</v>
      </c>
      <c r="H63" s="158">
        <f t="shared" si="99"/>
        <v>1135</v>
      </c>
      <c r="I63" s="125">
        <f t="shared" si="88"/>
        <v>-7.8733766233766271</v>
      </c>
      <c r="J63" s="7"/>
      <c r="L63" s="13" t="s">
        <v>16</v>
      </c>
      <c r="M63" s="39">
        <f t="shared" ref="M63:N65" si="100">+M13+M38</f>
        <v>96184</v>
      </c>
      <c r="N63" s="37">
        <f t="shared" si="100"/>
        <v>96648</v>
      </c>
      <c r="O63" s="176">
        <f t="shared" ref="O63" si="101">SUM(M63:N63)</f>
        <v>192832</v>
      </c>
      <c r="P63" s="38">
        <f>P13+P38</f>
        <v>534</v>
      </c>
      <c r="Q63" s="179">
        <f>+O63+P63</f>
        <v>193366</v>
      </c>
      <c r="R63" s="39">
        <f t="shared" ref="R63:S65" si="102">+R13+R38</f>
        <v>88956</v>
      </c>
      <c r="S63" s="37">
        <f t="shared" si="102"/>
        <v>89202</v>
      </c>
      <c r="T63" s="176">
        <f t="shared" ref="T63:T65" si="103">SUM(R63:S63)</f>
        <v>178158</v>
      </c>
      <c r="U63" s="38">
        <f>U13+U38</f>
        <v>235</v>
      </c>
      <c r="V63" s="179">
        <f>+T63+U63</f>
        <v>178393</v>
      </c>
      <c r="W63" s="40">
        <f t="shared" si="94"/>
        <v>-7.7433468138142221</v>
      </c>
    </row>
    <row r="64" spans="1:23" ht="14.25" customHeight="1" x14ac:dyDescent="0.2">
      <c r="A64" s="3" t="str">
        <f>IF(ISERROR(F64/G64)," ",IF(F64/G64&gt;0.5,IF(F64/G64&lt;1.5," ","NOT OK"),"NOT OK"))</f>
        <v xml:space="preserve"> </v>
      </c>
      <c r="B64" s="108" t="s">
        <v>17</v>
      </c>
      <c r="C64" s="122">
        <f t="shared" si="99"/>
        <v>584</v>
      </c>
      <c r="D64" s="124">
        <f t="shared" si="99"/>
        <v>585</v>
      </c>
      <c r="E64" s="158">
        <f t="shared" si="99"/>
        <v>1169</v>
      </c>
      <c r="F64" s="122">
        <f t="shared" si="99"/>
        <v>613</v>
      </c>
      <c r="G64" s="124">
        <f t="shared" si="99"/>
        <v>613</v>
      </c>
      <c r="H64" s="158">
        <f t="shared" si="99"/>
        <v>1226</v>
      </c>
      <c r="I64" s="125">
        <f>IF(E64=0,0,((H64/E64)-1)*100)</f>
        <v>4.8759623609923031</v>
      </c>
      <c r="J64" s="3"/>
      <c r="L64" s="13" t="s">
        <v>17</v>
      </c>
      <c r="M64" s="39">
        <f t="shared" si="100"/>
        <v>89991</v>
      </c>
      <c r="N64" s="37">
        <f t="shared" si="100"/>
        <v>92712</v>
      </c>
      <c r="O64" s="176">
        <f>SUM(M64:N64)</f>
        <v>182703</v>
      </c>
      <c r="P64" s="143">
        <f>P14+P39</f>
        <v>0</v>
      </c>
      <c r="Q64" s="176">
        <f>+O64+P64</f>
        <v>182703</v>
      </c>
      <c r="R64" s="39">
        <f t="shared" si="102"/>
        <v>91870</v>
      </c>
      <c r="S64" s="37">
        <f t="shared" si="102"/>
        <v>92871</v>
      </c>
      <c r="T64" s="176">
        <f>SUM(R64:S64)</f>
        <v>184741</v>
      </c>
      <c r="U64" s="143">
        <f>U14+U39</f>
        <v>0</v>
      </c>
      <c r="V64" s="176">
        <f>+T64+U64</f>
        <v>184741</v>
      </c>
      <c r="W64" s="40">
        <f t="shared" si="94"/>
        <v>1.1154715576646268</v>
      </c>
    </row>
    <row r="65" spans="1:23" ht="14.25" customHeight="1" thickBot="1" x14ac:dyDescent="0.25">
      <c r="A65" s="3" t="str">
        <f t="shared" ref="A65:A71" si="104">IF(ISERROR(F65/G65)," ",IF(F65/G65&gt;0.5,IF(F65/G65&lt;1.5," ","NOT OK"),"NOT OK"))</f>
        <v xml:space="preserve"> </v>
      </c>
      <c r="B65" s="108" t="s">
        <v>18</v>
      </c>
      <c r="C65" s="122">
        <f t="shared" si="99"/>
        <v>559</v>
      </c>
      <c r="D65" s="124">
        <f t="shared" si="99"/>
        <v>558</v>
      </c>
      <c r="E65" s="158">
        <f t="shared" si="99"/>
        <v>1117</v>
      </c>
      <c r="F65" s="122">
        <f t="shared" si="99"/>
        <v>592</v>
      </c>
      <c r="G65" s="124">
        <f t="shared" si="99"/>
        <v>592</v>
      </c>
      <c r="H65" s="158">
        <f t="shared" si="99"/>
        <v>1184</v>
      </c>
      <c r="I65" s="125">
        <f t="shared" si="88"/>
        <v>5.9982094897045757</v>
      </c>
      <c r="J65" s="3"/>
      <c r="L65" s="13" t="s">
        <v>18</v>
      </c>
      <c r="M65" s="39">
        <f t="shared" si="100"/>
        <v>81177</v>
      </c>
      <c r="N65" s="37">
        <f t="shared" si="100"/>
        <v>80529</v>
      </c>
      <c r="O65" s="176">
        <f t="shared" ref="O65" si="105">SUM(M65:N65)</f>
        <v>161706</v>
      </c>
      <c r="P65" s="143">
        <f>P15+P40</f>
        <v>0</v>
      </c>
      <c r="Q65" s="176">
        <f>+O65+P65</f>
        <v>161706</v>
      </c>
      <c r="R65" s="39">
        <f t="shared" si="102"/>
        <v>85311</v>
      </c>
      <c r="S65" s="37">
        <f t="shared" si="102"/>
        <v>87249</v>
      </c>
      <c r="T65" s="176">
        <f t="shared" si="103"/>
        <v>172560</v>
      </c>
      <c r="U65" s="143">
        <f>U15+U40</f>
        <v>0</v>
      </c>
      <c r="V65" s="176">
        <f>+T65+U65</f>
        <v>172560</v>
      </c>
      <c r="W65" s="40">
        <f t="shared" si="94"/>
        <v>6.7121813661830787</v>
      </c>
    </row>
    <row r="66" spans="1:23" ht="14.25" customHeight="1" thickTop="1" thickBot="1" x14ac:dyDescent="0.25">
      <c r="A66" s="9" t="str">
        <f t="shared" si="104"/>
        <v xml:space="preserve"> </v>
      </c>
      <c r="B66" s="136" t="s">
        <v>19</v>
      </c>
      <c r="C66" s="130">
        <f t="shared" ref="C66:E66" si="106">+C63+C64+C65</f>
        <v>1759</v>
      </c>
      <c r="D66" s="138">
        <f t="shared" si="106"/>
        <v>1759</v>
      </c>
      <c r="E66" s="160">
        <f t="shared" si="106"/>
        <v>3518</v>
      </c>
      <c r="F66" s="130">
        <f t="shared" ref="F66:H66" si="107">+F63+F64+F65</f>
        <v>1773</v>
      </c>
      <c r="G66" s="138">
        <f t="shared" si="107"/>
        <v>1772</v>
      </c>
      <c r="H66" s="160">
        <f t="shared" si="107"/>
        <v>3545</v>
      </c>
      <c r="I66" s="133">
        <f t="shared" si="88"/>
        <v>0.76748152359296107</v>
      </c>
      <c r="J66" s="9"/>
      <c r="K66" s="10"/>
      <c r="L66" s="47" t="s">
        <v>19</v>
      </c>
      <c r="M66" s="48">
        <f t="shared" ref="M66:Q66" si="108">+M63+M64+M65</f>
        <v>267352</v>
      </c>
      <c r="N66" s="49">
        <f t="shared" si="108"/>
        <v>269889</v>
      </c>
      <c r="O66" s="178">
        <f t="shared" si="108"/>
        <v>537241</v>
      </c>
      <c r="P66" s="49">
        <f t="shared" si="108"/>
        <v>534</v>
      </c>
      <c r="Q66" s="178">
        <f t="shared" si="108"/>
        <v>537775</v>
      </c>
      <c r="R66" s="48">
        <f t="shared" ref="R66:V66" si="109">+R63+R64+R65</f>
        <v>266137</v>
      </c>
      <c r="S66" s="49">
        <f t="shared" si="109"/>
        <v>269322</v>
      </c>
      <c r="T66" s="178">
        <f t="shared" si="109"/>
        <v>535459</v>
      </c>
      <c r="U66" s="49">
        <f t="shared" si="109"/>
        <v>235</v>
      </c>
      <c r="V66" s="178">
        <f t="shared" si="109"/>
        <v>535694</v>
      </c>
      <c r="W66" s="50">
        <f t="shared" si="94"/>
        <v>-0.38696480870252792</v>
      </c>
    </row>
    <row r="67" spans="1:23" ht="14.25" customHeight="1" thickTop="1" x14ac:dyDescent="0.2">
      <c r="A67" s="3" t="str">
        <f t="shared" si="104"/>
        <v xml:space="preserve"> </v>
      </c>
      <c r="B67" s="108" t="s">
        <v>21</v>
      </c>
      <c r="C67" s="122">
        <f t="shared" ref="C67:H69" si="110">+C17+C42</f>
        <v>548</v>
      </c>
      <c r="D67" s="124">
        <f t="shared" si="110"/>
        <v>549</v>
      </c>
      <c r="E67" s="161">
        <f t="shared" si="110"/>
        <v>1097</v>
      </c>
      <c r="F67" s="122">
        <f t="shared" si="110"/>
        <v>592</v>
      </c>
      <c r="G67" s="124">
        <f t="shared" si="110"/>
        <v>591</v>
      </c>
      <c r="H67" s="161">
        <f t="shared" si="110"/>
        <v>1183</v>
      </c>
      <c r="I67" s="125">
        <f t="shared" si="88"/>
        <v>7.8395624430264377</v>
      </c>
      <c r="J67" s="3"/>
      <c r="L67" s="13" t="s">
        <v>21</v>
      </c>
      <c r="M67" s="39">
        <f t="shared" ref="M67:N69" si="111">+M17+M42</f>
        <v>86282</v>
      </c>
      <c r="N67" s="37">
        <f t="shared" si="111"/>
        <v>84487</v>
      </c>
      <c r="O67" s="176">
        <f t="shared" ref="O67:O69" si="112">SUM(M67:N67)</f>
        <v>170769</v>
      </c>
      <c r="P67" s="143">
        <f>P17+P42</f>
        <v>0</v>
      </c>
      <c r="Q67" s="176">
        <f>+O67+P67</f>
        <v>170769</v>
      </c>
      <c r="R67" s="39">
        <f t="shared" ref="R67:S69" si="113">+R17+R42</f>
        <v>89024</v>
      </c>
      <c r="S67" s="37">
        <f t="shared" si="113"/>
        <v>87747</v>
      </c>
      <c r="T67" s="176">
        <f t="shared" ref="T67:T69" si="114">SUM(R67:S67)</f>
        <v>176771</v>
      </c>
      <c r="U67" s="143">
        <f>U17+U42</f>
        <v>0</v>
      </c>
      <c r="V67" s="176">
        <f>+T67+U67</f>
        <v>176771</v>
      </c>
      <c r="W67" s="40">
        <f t="shared" si="94"/>
        <v>3.5146894342650059</v>
      </c>
    </row>
    <row r="68" spans="1:23" ht="14.25" customHeight="1" x14ac:dyDescent="0.2">
      <c r="A68" s="3" t="str">
        <f t="shared" si="104"/>
        <v xml:space="preserve"> </v>
      </c>
      <c r="B68" s="108" t="s">
        <v>22</v>
      </c>
      <c r="C68" s="122">
        <f t="shared" si="110"/>
        <v>555</v>
      </c>
      <c r="D68" s="124">
        <f t="shared" si="110"/>
        <v>555</v>
      </c>
      <c r="E68" s="154">
        <f t="shared" si="110"/>
        <v>1110</v>
      </c>
      <c r="F68" s="122">
        <f t="shared" si="110"/>
        <v>559</v>
      </c>
      <c r="G68" s="124">
        <f t="shared" si="110"/>
        <v>559</v>
      </c>
      <c r="H68" s="154">
        <f t="shared" si="110"/>
        <v>1118</v>
      </c>
      <c r="I68" s="125">
        <f t="shared" si="88"/>
        <v>0.72072072072071336</v>
      </c>
      <c r="J68" s="3"/>
      <c r="L68" s="13" t="s">
        <v>22</v>
      </c>
      <c r="M68" s="39">
        <f t="shared" si="111"/>
        <v>84190</v>
      </c>
      <c r="N68" s="37">
        <f t="shared" si="111"/>
        <v>84767</v>
      </c>
      <c r="O68" s="176">
        <f t="shared" si="112"/>
        <v>168957</v>
      </c>
      <c r="P68" s="143">
        <f>P18+P43</f>
        <v>162</v>
      </c>
      <c r="Q68" s="176">
        <f>+O68+P68</f>
        <v>169119</v>
      </c>
      <c r="R68" s="39">
        <f t="shared" si="113"/>
        <v>89397</v>
      </c>
      <c r="S68" s="37">
        <f t="shared" si="113"/>
        <v>88971</v>
      </c>
      <c r="T68" s="176">
        <f t="shared" si="114"/>
        <v>178368</v>
      </c>
      <c r="U68" s="143">
        <f>U18+U43</f>
        <v>164</v>
      </c>
      <c r="V68" s="176">
        <f>+T68+U68</f>
        <v>178532</v>
      </c>
      <c r="W68" s="40">
        <f t="shared" si="94"/>
        <v>5.565903298860575</v>
      </c>
    </row>
    <row r="69" spans="1:23" ht="14.25" customHeight="1" thickBot="1" x14ac:dyDescent="0.25">
      <c r="A69" s="3" t="str">
        <f t="shared" si="104"/>
        <v xml:space="preserve"> </v>
      </c>
      <c r="B69" s="108" t="s">
        <v>23</v>
      </c>
      <c r="C69" s="122">
        <f t="shared" si="110"/>
        <v>522</v>
      </c>
      <c r="D69" s="139">
        <f t="shared" si="110"/>
        <v>522</v>
      </c>
      <c r="E69" s="156">
        <f t="shared" si="110"/>
        <v>1044</v>
      </c>
      <c r="F69" s="122">
        <f t="shared" si="110"/>
        <v>502</v>
      </c>
      <c r="G69" s="139">
        <f t="shared" si="110"/>
        <v>503</v>
      </c>
      <c r="H69" s="156">
        <f t="shared" si="110"/>
        <v>1005</v>
      </c>
      <c r="I69" s="140">
        <f t="shared" si="88"/>
        <v>-3.7356321839080442</v>
      </c>
      <c r="J69" s="3"/>
      <c r="L69" s="13" t="s">
        <v>23</v>
      </c>
      <c r="M69" s="39">
        <f t="shared" si="111"/>
        <v>77864</v>
      </c>
      <c r="N69" s="37">
        <f t="shared" si="111"/>
        <v>77391</v>
      </c>
      <c r="O69" s="176">
        <f t="shared" si="112"/>
        <v>155255</v>
      </c>
      <c r="P69" s="38">
        <f>P19+P44</f>
        <v>0</v>
      </c>
      <c r="Q69" s="179">
        <f>+O69+P69</f>
        <v>155255</v>
      </c>
      <c r="R69" s="39">
        <f t="shared" si="113"/>
        <v>80428</v>
      </c>
      <c r="S69" s="37">
        <f t="shared" si="113"/>
        <v>79661</v>
      </c>
      <c r="T69" s="176">
        <f t="shared" si="114"/>
        <v>160089</v>
      </c>
      <c r="U69" s="38">
        <f>U19+U44</f>
        <v>0</v>
      </c>
      <c r="V69" s="179">
        <f>+T69+U69</f>
        <v>160089</v>
      </c>
      <c r="W69" s="40">
        <f t="shared" si="94"/>
        <v>3.1135873240797363</v>
      </c>
    </row>
    <row r="70" spans="1:23" ht="14.25" customHeight="1" thickTop="1" thickBot="1" x14ac:dyDescent="0.25">
      <c r="A70" s="3" t="str">
        <f t="shared" si="104"/>
        <v xml:space="preserve"> </v>
      </c>
      <c r="B70" s="129" t="s">
        <v>24</v>
      </c>
      <c r="C70" s="130">
        <f t="shared" ref="C70:E70" si="115">+C67+C68+C69</f>
        <v>1625</v>
      </c>
      <c r="D70" s="132">
        <f t="shared" si="115"/>
        <v>1626</v>
      </c>
      <c r="E70" s="162">
        <f t="shared" si="115"/>
        <v>3251</v>
      </c>
      <c r="F70" s="130">
        <f t="shared" ref="F70:H70" si="116">+F67+F68+F69</f>
        <v>1653</v>
      </c>
      <c r="G70" s="132">
        <f t="shared" si="116"/>
        <v>1653</v>
      </c>
      <c r="H70" s="162">
        <f t="shared" si="116"/>
        <v>3306</v>
      </c>
      <c r="I70" s="133">
        <f t="shared" si="88"/>
        <v>1.6917871424177111</v>
      </c>
      <c r="J70" s="3"/>
      <c r="L70" s="41" t="s">
        <v>24</v>
      </c>
      <c r="M70" s="45">
        <f t="shared" ref="M70:Q70" si="117">+M67+M68+M69</f>
        <v>248336</v>
      </c>
      <c r="N70" s="43">
        <f t="shared" si="117"/>
        <v>246645</v>
      </c>
      <c r="O70" s="177">
        <f t="shared" si="117"/>
        <v>494981</v>
      </c>
      <c r="P70" s="44">
        <f t="shared" si="117"/>
        <v>162</v>
      </c>
      <c r="Q70" s="180">
        <f t="shared" si="117"/>
        <v>495143</v>
      </c>
      <c r="R70" s="45">
        <f t="shared" ref="R70:V70" si="118">+R67+R68+R69</f>
        <v>258849</v>
      </c>
      <c r="S70" s="43">
        <f t="shared" si="118"/>
        <v>256379</v>
      </c>
      <c r="T70" s="177">
        <f t="shared" si="118"/>
        <v>515228</v>
      </c>
      <c r="U70" s="44">
        <f t="shared" si="118"/>
        <v>164</v>
      </c>
      <c r="V70" s="180">
        <f t="shared" si="118"/>
        <v>515392</v>
      </c>
      <c r="W70" s="46">
        <f t="shared" si="94"/>
        <v>4.0895256521853218</v>
      </c>
    </row>
    <row r="71" spans="1:23" ht="14.25" customHeight="1" thickTop="1" x14ac:dyDescent="0.2">
      <c r="A71" s="3" t="str">
        <f t="shared" si="104"/>
        <v xml:space="preserve"> </v>
      </c>
      <c r="B71" s="108" t="s">
        <v>10</v>
      </c>
      <c r="C71" s="122">
        <f t="shared" ref="C71:H73" si="119">+C21+C46</f>
        <v>581</v>
      </c>
      <c r="D71" s="124">
        <f t="shared" si="119"/>
        <v>581</v>
      </c>
      <c r="E71" s="158">
        <f t="shared" si="119"/>
        <v>1162</v>
      </c>
      <c r="F71" s="122">
        <f t="shared" si="119"/>
        <v>579</v>
      </c>
      <c r="G71" s="124">
        <f t="shared" si="119"/>
        <v>579</v>
      </c>
      <c r="H71" s="158">
        <f t="shared" si="119"/>
        <v>1158</v>
      </c>
      <c r="I71" s="125">
        <f>IF(E71=0,0,((H71/E71)-1)*100)</f>
        <v>-0.34423407917383297</v>
      </c>
      <c r="J71" s="3"/>
      <c r="K71" s="6"/>
      <c r="L71" s="13" t="s">
        <v>10</v>
      </c>
      <c r="M71" s="39">
        <f t="shared" ref="M71:N73" si="120">+M21+M46</f>
        <v>97153</v>
      </c>
      <c r="N71" s="37">
        <f t="shared" si="120"/>
        <v>96292</v>
      </c>
      <c r="O71" s="176">
        <f>SUM(M71:N71)</f>
        <v>193445</v>
      </c>
      <c r="P71" s="38">
        <f>P21+P46</f>
        <v>0</v>
      </c>
      <c r="Q71" s="179">
        <f>+O71+P71</f>
        <v>193445</v>
      </c>
      <c r="R71" s="39">
        <f t="shared" ref="R71:S73" si="121">+R21+R46</f>
        <v>100764</v>
      </c>
      <c r="S71" s="37">
        <f t="shared" si="121"/>
        <v>96927</v>
      </c>
      <c r="T71" s="176">
        <f>SUM(R71:S71)</f>
        <v>197691</v>
      </c>
      <c r="U71" s="38">
        <f>U21+U46</f>
        <v>0</v>
      </c>
      <c r="V71" s="179">
        <f>+T71+U71</f>
        <v>197691</v>
      </c>
      <c r="W71" s="40">
        <f t="shared" si="94"/>
        <v>2.1949391299852739</v>
      </c>
    </row>
    <row r="72" spans="1:23" ht="14.25" customHeight="1" x14ac:dyDescent="0.2">
      <c r="A72" s="3" t="str">
        <f>IF(ISERROR(F72/G72)," ",IF(F72/G72&gt;0.5,IF(F72/G72&lt;1.5," ","NOT OK"),"NOT OK"))</f>
        <v xml:space="preserve"> </v>
      </c>
      <c r="B72" s="108" t="s">
        <v>11</v>
      </c>
      <c r="C72" s="122">
        <f t="shared" si="119"/>
        <v>623</v>
      </c>
      <c r="D72" s="124">
        <f t="shared" si="119"/>
        <v>622</v>
      </c>
      <c r="E72" s="158">
        <f t="shared" si="119"/>
        <v>1245</v>
      </c>
      <c r="F72" s="122">
        <f t="shared" si="119"/>
        <v>575</v>
      </c>
      <c r="G72" s="124">
        <f t="shared" si="119"/>
        <v>576</v>
      </c>
      <c r="H72" s="158">
        <f t="shared" si="119"/>
        <v>1151</v>
      </c>
      <c r="I72" s="125">
        <f>IF(E72=0,0,((H72/E72)-1)*100)</f>
        <v>-7.5502008032128476</v>
      </c>
      <c r="J72" s="3"/>
      <c r="K72" s="6"/>
      <c r="L72" s="13" t="s">
        <v>11</v>
      </c>
      <c r="M72" s="39">
        <f t="shared" si="120"/>
        <v>98781</v>
      </c>
      <c r="N72" s="37">
        <f t="shared" si="120"/>
        <v>96455</v>
      </c>
      <c r="O72" s="176">
        <f>SUM(M72:N72)</f>
        <v>195236</v>
      </c>
      <c r="P72" s="38">
        <f>P22+P47</f>
        <v>0</v>
      </c>
      <c r="Q72" s="179">
        <f>+O72+P72</f>
        <v>195236</v>
      </c>
      <c r="R72" s="39">
        <f t="shared" si="121"/>
        <v>94794</v>
      </c>
      <c r="S72" s="37">
        <f t="shared" si="121"/>
        <v>93687</v>
      </c>
      <c r="T72" s="176">
        <f>SUM(R72:S72)</f>
        <v>188481</v>
      </c>
      <c r="U72" s="38">
        <f>U22+U47</f>
        <v>186</v>
      </c>
      <c r="V72" s="179">
        <f>+T72+U72</f>
        <v>188667</v>
      </c>
      <c r="W72" s="40">
        <f>IF(Q72=0,0,((V72/Q72)-1)*100)</f>
        <v>-3.3646458644921995</v>
      </c>
    </row>
    <row r="73" spans="1:23" ht="14.25" customHeight="1" thickBot="1" x14ac:dyDescent="0.25">
      <c r="A73" s="3" t="str">
        <f>IF(ISERROR(F73/G73)," ",IF(F73/G73&gt;0.5,IF(F73/G73&lt;1.5," ","NOT OK"),"NOT OK"))</f>
        <v xml:space="preserve"> </v>
      </c>
      <c r="B73" s="113" t="s">
        <v>12</v>
      </c>
      <c r="C73" s="126">
        <f t="shared" si="119"/>
        <v>653</v>
      </c>
      <c r="D73" s="128">
        <f t="shared" si="119"/>
        <v>653</v>
      </c>
      <c r="E73" s="158">
        <f t="shared" si="119"/>
        <v>1306</v>
      </c>
      <c r="F73" s="126">
        <f t="shared" si="119"/>
        <v>630</v>
      </c>
      <c r="G73" s="128">
        <f t="shared" si="119"/>
        <v>629</v>
      </c>
      <c r="H73" s="158">
        <f t="shared" si="119"/>
        <v>1259</v>
      </c>
      <c r="I73" s="125">
        <f>IF(E73=0,0,((H73/E73)-1)*100)</f>
        <v>-3.5987748851454837</v>
      </c>
      <c r="J73" s="3"/>
      <c r="K73" s="6"/>
      <c r="L73" s="22" t="s">
        <v>12</v>
      </c>
      <c r="M73" s="39">
        <f t="shared" si="120"/>
        <v>102075</v>
      </c>
      <c r="N73" s="37">
        <f t="shared" si="120"/>
        <v>101069</v>
      </c>
      <c r="O73" s="176">
        <f t="shared" ref="O73" si="122">SUM(M73:N73)</f>
        <v>203144</v>
      </c>
      <c r="P73" s="38">
        <f>P23+P48</f>
        <v>0</v>
      </c>
      <c r="Q73" s="179">
        <f>+O73+P73</f>
        <v>203144</v>
      </c>
      <c r="R73" s="39">
        <f t="shared" si="121"/>
        <v>103790</v>
      </c>
      <c r="S73" s="37">
        <f t="shared" si="121"/>
        <v>103280</v>
      </c>
      <c r="T73" s="176">
        <f t="shared" ref="T73" si="123">SUM(R73:S73)</f>
        <v>207070</v>
      </c>
      <c r="U73" s="38">
        <f>U23+U48</f>
        <v>0</v>
      </c>
      <c r="V73" s="179">
        <f>+T73+U73</f>
        <v>207070</v>
      </c>
      <c r="W73" s="40">
        <f t="shared" si="94"/>
        <v>1.9326192257708819</v>
      </c>
    </row>
    <row r="74" spans="1:23" ht="14.25" customHeight="1" thickTop="1" thickBot="1" x14ac:dyDescent="0.25">
      <c r="A74" s="3" t="str">
        <f t="shared" ref="A74:A75" si="124">IF(ISERROR(F74/G74)," ",IF(F74/G74&gt;0.5,IF(F74/G74&lt;1.5," ","NOT OK"),"NOT OK"))</f>
        <v xml:space="preserve"> </v>
      </c>
      <c r="B74" s="129" t="s">
        <v>57</v>
      </c>
      <c r="C74" s="130">
        <f t="shared" ref="C74:H74" si="125">+C71+C72+C73</f>
        <v>1857</v>
      </c>
      <c r="D74" s="131">
        <f t="shared" si="125"/>
        <v>1856</v>
      </c>
      <c r="E74" s="155">
        <f t="shared" si="125"/>
        <v>3713</v>
      </c>
      <c r="F74" s="130">
        <f t="shared" si="125"/>
        <v>1784</v>
      </c>
      <c r="G74" s="131">
        <f t="shared" si="125"/>
        <v>1784</v>
      </c>
      <c r="H74" s="155">
        <f t="shared" si="125"/>
        <v>3568</v>
      </c>
      <c r="I74" s="133">
        <f t="shared" ref="I74:I75" si="126">IF(E74=0,0,((H74/E74)-1)*100)</f>
        <v>-3.9051979531376291</v>
      </c>
      <c r="J74" s="3"/>
      <c r="L74" s="41" t="s">
        <v>57</v>
      </c>
      <c r="M74" s="45">
        <f t="shared" ref="M74:V74" si="127">+M71+M72+M73</f>
        <v>298009</v>
      </c>
      <c r="N74" s="43">
        <f t="shared" si="127"/>
        <v>293816</v>
      </c>
      <c r="O74" s="177">
        <f t="shared" si="127"/>
        <v>591825</v>
      </c>
      <c r="P74" s="43">
        <f t="shared" si="127"/>
        <v>0</v>
      </c>
      <c r="Q74" s="177">
        <f t="shared" si="127"/>
        <v>591825</v>
      </c>
      <c r="R74" s="45">
        <f t="shared" si="127"/>
        <v>299348</v>
      </c>
      <c r="S74" s="43">
        <f t="shared" si="127"/>
        <v>293894</v>
      </c>
      <c r="T74" s="177">
        <f t="shared" si="127"/>
        <v>593242</v>
      </c>
      <c r="U74" s="43">
        <f t="shared" si="127"/>
        <v>186</v>
      </c>
      <c r="V74" s="177">
        <f t="shared" si="127"/>
        <v>593428</v>
      </c>
      <c r="W74" s="46">
        <f t="shared" si="94"/>
        <v>0.27085709458032348</v>
      </c>
    </row>
    <row r="75" spans="1:23" ht="14.25" customHeight="1" thickTop="1" thickBot="1" x14ac:dyDescent="0.25">
      <c r="A75" s="6" t="str">
        <f t="shared" si="124"/>
        <v xml:space="preserve"> </v>
      </c>
      <c r="B75" s="129" t="s">
        <v>63</v>
      </c>
      <c r="C75" s="130">
        <f t="shared" ref="C75:H75" si="128">+C62+C66+C70+C74</f>
        <v>6971</v>
      </c>
      <c r="D75" s="132">
        <f t="shared" si="128"/>
        <v>6970</v>
      </c>
      <c r="E75" s="159">
        <f t="shared" si="128"/>
        <v>13941</v>
      </c>
      <c r="F75" s="130">
        <f t="shared" si="128"/>
        <v>7154</v>
      </c>
      <c r="G75" s="132">
        <f t="shared" si="128"/>
        <v>7154</v>
      </c>
      <c r="H75" s="159">
        <f t="shared" si="128"/>
        <v>14308</v>
      </c>
      <c r="I75" s="134">
        <f t="shared" si="126"/>
        <v>2.6325227745498836</v>
      </c>
      <c r="J75" s="7"/>
      <c r="L75" s="41" t="s">
        <v>63</v>
      </c>
      <c r="M75" s="45">
        <f t="shared" ref="M75:V75" si="129">+M62+M66+M70+M74</f>
        <v>1090774</v>
      </c>
      <c r="N75" s="43">
        <f t="shared" si="129"/>
        <v>1092574</v>
      </c>
      <c r="O75" s="177">
        <f t="shared" si="129"/>
        <v>2183348</v>
      </c>
      <c r="P75" s="43">
        <f t="shared" si="129"/>
        <v>872</v>
      </c>
      <c r="Q75" s="177">
        <f t="shared" si="129"/>
        <v>2184220</v>
      </c>
      <c r="R75" s="45">
        <f t="shared" si="129"/>
        <v>1122549</v>
      </c>
      <c r="S75" s="43">
        <f t="shared" si="129"/>
        <v>1121986</v>
      </c>
      <c r="T75" s="177">
        <f t="shared" si="129"/>
        <v>2244535</v>
      </c>
      <c r="U75" s="43">
        <f t="shared" si="129"/>
        <v>585</v>
      </c>
      <c r="V75" s="177">
        <f t="shared" si="129"/>
        <v>2245120</v>
      </c>
      <c r="W75" s="46">
        <f t="shared" si="94"/>
        <v>2.7881806777705576</v>
      </c>
    </row>
    <row r="76" spans="1:23" ht="14.25" thickTop="1" thickBot="1" x14ac:dyDescent="0.25">
      <c r="B76" s="141" t="s">
        <v>60</v>
      </c>
      <c r="C76" s="104"/>
      <c r="D76" s="104"/>
      <c r="E76" s="104"/>
      <c r="F76" s="104"/>
      <c r="G76" s="104"/>
      <c r="H76" s="104"/>
      <c r="I76" s="105"/>
      <c r="J76" s="3"/>
      <c r="L76" s="53" t="s">
        <v>60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2"/>
    </row>
    <row r="77" spans="1:23" ht="13.5" thickTop="1" x14ac:dyDescent="0.2">
      <c r="L77" s="635" t="s">
        <v>33</v>
      </c>
      <c r="M77" s="636"/>
      <c r="N77" s="636"/>
      <c r="O77" s="636"/>
      <c r="P77" s="636"/>
      <c r="Q77" s="636"/>
      <c r="R77" s="636"/>
      <c r="S77" s="636"/>
      <c r="T77" s="636"/>
      <c r="U77" s="636"/>
      <c r="V77" s="636"/>
      <c r="W77" s="637"/>
    </row>
    <row r="78" spans="1:23" ht="13.5" thickBot="1" x14ac:dyDescent="0.25">
      <c r="L78" s="630" t="s">
        <v>43</v>
      </c>
      <c r="M78" s="631"/>
      <c r="N78" s="631"/>
      <c r="O78" s="631"/>
      <c r="P78" s="631"/>
      <c r="Q78" s="631"/>
      <c r="R78" s="631"/>
      <c r="S78" s="631"/>
      <c r="T78" s="631"/>
      <c r="U78" s="631"/>
      <c r="V78" s="631"/>
      <c r="W78" s="632"/>
    </row>
    <row r="79" spans="1:23" ht="14.25" thickTop="1" thickBot="1" x14ac:dyDescent="0.25">
      <c r="L79" s="54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 t="s">
        <v>34</v>
      </c>
    </row>
    <row r="80" spans="1:23" ht="13.5" customHeight="1" thickTop="1" thickBot="1" x14ac:dyDescent="0.25">
      <c r="L80" s="57"/>
      <c r="M80" s="633" t="s">
        <v>64</v>
      </c>
      <c r="N80" s="633"/>
      <c r="O80" s="633"/>
      <c r="P80" s="633"/>
      <c r="Q80" s="634"/>
      <c r="R80" s="633" t="s">
        <v>65</v>
      </c>
      <c r="S80" s="633"/>
      <c r="T80" s="633"/>
      <c r="U80" s="633"/>
      <c r="V80" s="634"/>
      <c r="W80" s="340" t="s">
        <v>2</v>
      </c>
    </row>
    <row r="81" spans="1:23" ht="13.5" thickTop="1" x14ac:dyDescent="0.2">
      <c r="L81" s="59" t="s">
        <v>3</v>
      </c>
      <c r="M81" s="60"/>
      <c r="N81" s="54"/>
      <c r="O81" s="61"/>
      <c r="P81" s="62"/>
      <c r="Q81" s="61"/>
      <c r="R81" s="60"/>
      <c r="S81" s="54"/>
      <c r="T81" s="61"/>
      <c r="U81" s="62"/>
      <c r="V81" s="61"/>
      <c r="W81" s="341" t="s">
        <v>4</v>
      </c>
    </row>
    <row r="82" spans="1:23" ht="13.5" thickBot="1" x14ac:dyDescent="0.25">
      <c r="L82" s="64"/>
      <c r="M82" s="65" t="s">
        <v>35</v>
      </c>
      <c r="N82" s="66" t="s">
        <v>36</v>
      </c>
      <c r="O82" s="67" t="s">
        <v>37</v>
      </c>
      <c r="P82" s="68" t="s">
        <v>32</v>
      </c>
      <c r="Q82" s="67" t="s">
        <v>7</v>
      </c>
      <c r="R82" s="65" t="s">
        <v>35</v>
      </c>
      <c r="S82" s="66" t="s">
        <v>36</v>
      </c>
      <c r="T82" s="67" t="s">
        <v>37</v>
      </c>
      <c r="U82" s="68" t="s">
        <v>32</v>
      </c>
      <c r="V82" s="67" t="s">
        <v>7</v>
      </c>
      <c r="W82" s="339"/>
    </row>
    <row r="83" spans="1:23" ht="6" customHeight="1" thickTop="1" x14ac:dyDescent="0.2">
      <c r="L83" s="59"/>
      <c r="M83" s="70"/>
      <c r="N83" s="71"/>
      <c r="O83" s="72"/>
      <c r="P83" s="73"/>
      <c r="Q83" s="72"/>
      <c r="R83" s="70"/>
      <c r="S83" s="71"/>
      <c r="T83" s="72"/>
      <c r="U83" s="73"/>
      <c r="V83" s="72"/>
      <c r="W83" s="74"/>
    </row>
    <row r="84" spans="1:23" x14ac:dyDescent="0.2">
      <c r="L84" s="59" t="s">
        <v>13</v>
      </c>
      <c r="M84" s="75">
        <v>0</v>
      </c>
      <c r="N84" s="76">
        <v>0</v>
      </c>
      <c r="O84" s="191">
        <f t="shared" ref="O84:O100" si="130">+M84+N84</f>
        <v>0</v>
      </c>
      <c r="P84" s="77">
        <v>0</v>
      </c>
      <c r="Q84" s="191">
        <f>O84+P84</f>
        <v>0</v>
      </c>
      <c r="R84" s="75">
        <v>0</v>
      </c>
      <c r="S84" s="75">
        <v>0</v>
      </c>
      <c r="T84" s="191">
        <f t="shared" ref="T84" si="131">+R84+S84</f>
        <v>0</v>
      </c>
      <c r="U84" s="77">
        <v>0</v>
      </c>
      <c r="V84" s="191">
        <f>T84+U84</f>
        <v>0</v>
      </c>
      <c r="W84" s="78">
        <f t="shared" ref="W84" si="132">IF(Q84=0,0,((V84/Q84)-1)*100)</f>
        <v>0</v>
      </c>
    </row>
    <row r="85" spans="1:23" x14ac:dyDescent="0.2">
      <c r="L85" s="59" t="s">
        <v>14</v>
      </c>
      <c r="M85" s="75">
        <v>0</v>
      </c>
      <c r="N85" s="76">
        <v>0</v>
      </c>
      <c r="O85" s="191">
        <f t="shared" si="130"/>
        <v>0</v>
      </c>
      <c r="P85" s="77">
        <v>0</v>
      </c>
      <c r="Q85" s="191">
        <f>O85+P85</f>
        <v>0</v>
      </c>
      <c r="R85" s="75">
        <v>0</v>
      </c>
      <c r="S85" s="75">
        <v>0</v>
      </c>
      <c r="T85" s="191">
        <f>+R85+S85</f>
        <v>0</v>
      </c>
      <c r="U85" s="77">
        <v>0</v>
      </c>
      <c r="V85" s="191">
        <f>T85+U85</f>
        <v>0</v>
      </c>
      <c r="W85" s="78">
        <f>IF(Q85=0,0,((V85/Q85)-1)*100)</f>
        <v>0</v>
      </c>
    </row>
    <row r="86" spans="1:23" ht="13.5" thickBot="1" x14ac:dyDescent="0.25">
      <c r="L86" s="59" t="s">
        <v>15</v>
      </c>
      <c r="M86" s="75">
        <v>0</v>
      </c>
      <c r="N86" s="76">
        <v>0</v>
      </c>
      <c r="O86" s="191">
        <f t="shared" si="130"/>
        <v>0</v>
      </c>
      <c r="P86" s="77">
        <v>0</v>
      </c>
      <c r="Q86" s="191">
        <f>O86+P86</f>
        <v>0</v>
      </c>
      <c r="R86" s="75">
        <v>0</v>
      </c>
      <c r="S86" s="75">
        <v>0</v>
      </c>
      <c r="T86" s="191">
        <f>+R86+S86</f>
        <v>0</v>
      </c>
      <c r="U86" s="77">
        <v>0</v>
      </c>
      <c r="V86" s="191">
        <f>T86+U86</f>
        <v>0</v>
      </c>
      <c r="W86" s="78">
        <f>IF(Q86=0,0,((V86/Q86)-1)*100)</f>
        <v>0</v>
      </c>
    </row>
    <row r="87" spans="1:23" ht="14.25" thickTop="1" thickBot="1" x14ac:dyDescent="0.25">
      <c r="L87" s="79" t="s">
        <v>61</v>
      </c>
      <c r="M87" s="80">
        <f t="shared" ref="M87:N87" si="133">+M84+M85+M86</f>
        <v>0</v>
      </c>
      <c r="N87" s="81">
        <f t="shared" si="133"/>
        <v>0</v>
      </c>
      <c r="O87" s="192">
        <f t="shared" si="130"/>
        <v>0</v>
      </c>
      <c r="P87" s="80">
        <f t="shared" ref="P87:U87" si="134">+P84+P85+P86</f>
        <v>0</v>
      </c>
      <c r="Q87" s="192">
        <f t="shared" si="134"/>
        <v>0</v>
      </c>
      <c r="R87" s="80">
        <f t="shared" si="134"/>
        <v>0</v>
      </c>
      <c r="S87" s="81">
        <f t="shared" si="134"/>
        <v>0</v>
      </c>
      <c r="T87" s="192">
        <f t="shared" si="134"/>
        <v>0</v>
      </c>
      <c r="U87" s="80">
        <f t="shared" si="134"/>
        <v>0</v>
      </c>
      <c r="V87" s="192">
        <f t="shared" ref="V87" si="135">+V84+V85+V86</f>
        <v>0</v>
      </c>
      <c r="W87" s="82">
        <f t="shared" ref="W87" si="136">IF(Q87=0,0,((V87/Q87)-1)*100)</f>
        <v>0</v>
      </c>
    </row>
    <row r="88" spans="1:23" ht="13.5" thickTop="1" x14ac:dyDescent="0.2">
      <c r="L88" s="59" t="s">
        <v>16</v>
      </c>
      <c r="M88" s="75">
        <v>0</v>
      </c>
      <c r="N88" s="76">
        <v>0</v>
      </c>
      <c r="O88" s="191">
        <f t="shared" si="130"/>
        <v>0</v>
      </c>
      <c r="P88" s="77">
        <v>0</v>
      </c>
      <c r="Q88" s="191">
        <f>O88+P88</f>
        <v>0</v>
      </c>
      <c r="R88" s="75">
        <v>0</v>
      </c>
      <c r="S88" s="76">
        <v>0</v>
      </c>
      <c r="T88" s="191">
        <f>+R88+S88</f>
        <v>0</v>
      </c>
      <c r="U88" s="77">
        <v>0</v>
      </c>
      <c r="V88" s="191">
        <f>T88+U88</f>
        <v>0</v>
      </c>
      <c r="W88" s="78">
        <f>IF(Q88=0,0,((V88/Q88)-1)*100)</f>
        <v>0</v>
      </c>
    </row>
    <row r="89" spans="1:23" x14ac:dyDescent="0.2">
      <c r="L89" s="59" t="s">
        <v>17</v>
      </c>
      <c r="M89" s="75">
        <v>0</v>
      </c>
      <c r="N89" s="76">
        <v>0</v>
      </c>
      <c r="O89" s="191">
        <f t="shared" si="130"/>
        <v>0</v>
      </c>
      <c r="P89" s="77">
        <v>0</v>
      </c>
      <c r="Q89" s="191">
        <f>O89+P89</f>
        <v>0</v>
      </c>
      <c r="R89" s="75">
        <v>0</v>
      </c>
      <c r="S89" s="76">
        <v>0</v>
      </c>
      <c r="T89" s="191">
        <f>+R89+S89</f>
        <v>0</v>
      </c>
      <c r="U89" s="77">
        <v>0</v>
      </c>
      <c r="V89" s="191">
        <f>T89+U89</f>
        <v>0</v>
      </c>
      <c r="W89" s="78">
        <f t="shared" ref="W89" si="137">IF(Q89=0,0,((V89/Q89)-1)*100)</f>
        <v>0</v>
      </c>
    </row>
    <row r="90" spans="1:23" ht="13.5" thickBot="1" x14ac:dyDescent="0.25">
      <c r="L90" s="59" t="s">
        <v>18</v>
      </c>
      <c r="M90" s="75">
        <v>0</v>
      </c>
      <c r="N90" s="76">
        <v>0</v>
      </c>
      <c r="O90" s="193">
        <f t="shared" si="130"/>
        <v>0</v>
      </c>
      <c r="P90" s="83">
        <v>0</v>
      </c>
      <c r="Q90" s="193">
        <f>O90+P90</f>
        <v>0</v>
      </c>
      <c r="R90" s="75">
        <v>0</v>
      </c>
      <c r="S90" s="76">
        <v>0</v>
      </c>
      <c r="T90" s="193">
        <f>+R90+S90</f>
        <v>0</v>
      </c>
      <c r="U90" s="83">
        <v>0</v>
      </c>
      <c r="V90" s="193">
        <f>T90+U90</f>
        <v>0</v>
      </c>
      <c r="W90" s="78">
        <f>IF(Q90=0,0,((V90/Q90)-1)*100)</f>
        <v>0</v>
      </c>
    </row>
    <row r="91" spans="1:23" ht="14.25" thickTop="1" thickBot="1" x14ac:dyDescent="0.25">
      <c r="A91" s="3" t="str">
        <f>IF(ISERROR(F91/G91)," ",IF(F91/G91&gt;0.5,IF(F91/G91&lt;1.5," ","NOT OK"),"NOT OK"))</f>
        <v xml:space="preserve"> </v>
      </c>
      <c r="L91" s="84" t="s">
        <v>19</v>
      </c>
      <c r="M91" s="85">
        <f t="shared" ref="M91:N91" si="138">+M88+M89+M90</f>
        <v>0</v>
      </c>
      <c r="N91" s="85">
        <f t="shared" si="138"/>
        <v>0</v>
      </c>
      <c r="O91" s="194">
        <f t="shared" si="130"/>
        <v>0</v>
      </c>
      <c r="P91" s="86">
        <f t="shared" ref="P91:U91" si="139">+P88+P89+P90</f>
        <v>0</v>
      </c>
      <c r="Q91" s="194">
        <f t="shared" si="139"/>
        <v>0</v>
      </c>
      <c r="R91" s="85">
        <f t="shared" si="139"/>
        <v>0</v>
      </c>
      <c r="S91" s="85">
        <f t="shared" si="139"/>
        <v>0</v>
      </c>
      <c r="T91" s="429">
        <f t="shared" si="139"/>
        <v>0</v>
      </c>
      <c r="U91" s="397">
        <f t="shared" si="139"/>
        <v>0</v>
      </c>
      <c r="V91" s="194">
        <f t="shared" ref="V91" si="140">+V88+V89+V90</f>
        <v>0</v>
      </c>
      <c r="W91" s="87">
        <f>IF(Q91=0,0,((V91/Q91)-1)*100)</f>
        <v>0</v>
      </c>
    </row>
    <row r="92" spans="1:23" ht="13.5" thickTop="1" x14ac:dyDescent="0.2">
      <c r="L92" s="59" t="s">
        <v>21</v>
      </c>
      <c r="M92" s="75">
        <v>0</v>
      </c>
      <c r="N92" s="76">
        <v>0</v>
      </c>
      <c r="O92" s="193">
        <f t="shared" si="130"/>
        <v>0</v>
      </c>
      <c r="P92" s="88">
        <v>0</v>
      </c>
      <c r="Q92" s="193">
        <f>O92+P92</f>
        <v>0</v>
      </c>
      <c r="R92" s="75">
        <v>0</v>
      </c>
      <c r="S92" s="76">
        <v>0</v>
      </c>
      <c r="T92" s="193">
        <f>+R92+S92</f>
        <v>0</v>
      </c>
      <c r="U92" s="88">
        <v>0</v>
      </c>
      <c r="V92" s="193">
        <f>T92+U92</f>
        <v>0</v>
      </c>
      <c r="W92" s="78">
        <f>IF(Q92=0,0,((V92/Q92)-1)*100)</f>
        <v>0</v>
      </c>
    </row>
    <row r="93" spans="1:23" x14ac:dyDescent="0.2">
      <c r="L93" s="59" t="s">
        <v>22</v>
      </c>
      <c r="M93" s="75">
        <v>0</v>
      </c>
      <c r="N93" s="76">
        <v>0</v>
      </c>
      <c r="O93" s="193">
        <f t="shared" si="130"/>
        <v>0</v>
      </c>
      <c r="P93" s="77">
        <v>0</v>
      </c>
      <c r="Q93" s="193">
        <f>O93+P93</f>
        <v>0</v>
      </c>
      <c r="R93" s="75">
        <v>0</v>
      </c>
      <c r="S93" s="76">
        <v>0</v>
      </c>
      <c r="T93" s="193">
        <f t="shared" ref="T93" si="141">+R93+S93</f>
        <v>0</v>
      </c>
      <c r="U93" s="77">
        <v>0</v>
      </c>
      <c r="V93" s="193">
        <f>T93+U93</f>
        <v>0</v>
      </c>
      <c r="W93" s="78">
        <f t="shared" ref="W93" si="142">IF(Q93=0,0,((V93/Q93)-1)*100)</f>
        <v>0</v>
      </c>
    </row>
    <row r="94" spans="1:23" ht="13.5" thickBot="1" x14ac:dyDescent="0.25">
      <c r="L94" s="59" t="s">
        <v>23</v>
      </c>
      <c r="M94" s="75">
        <v>0</v>
      </c>
      <c r="N94" s="76">
        <v>0</v>
      </c>
      <c r="O94" s="193">
        <f t="shared" si="130"/>
        <v>0</v>
      </c>
      <c r="P94" s="77">
        <v>0</v>
      </c>
      <c r="Q94" s="193">
        <f>O94+P94</f>
        <v>0</v>
      </c>
      <c r="R94" s="75">
        <v>0</v>
      </c>
      <c r="S94" s="76">
        <v>0</v>
      </c>
      <c r="T94" s="193">
        <f>+R94+S94</f>
        <v>0</v>
      </c>
      <c r="U94" s="77">
        <v>0</v>
      </c>
      <c r="V94" s="193">
        <f>T94+U94</f>
        <v>0</v>
      </c>
      <c r="W94" s="78">
        <f>IF(Q94=0,0,((V94/Q94)-1)*100)</f>
        <v>0</v>
      </c>
    </row>
    <row r="95" spans="1:23" ht="14.25" customHeight="1" thickTop="1" thickBot="1" x14ac:dyDescent="0.25">
      <c r="L95" s="79" t="s">
        <v>24</v>
      </c>
      <c r="M95" s="80">
        <f t="shared" ref="M95:N95" si="143">+M92+M93+M94</f>
        <v>0</v>
      </c>
      <c r="N95" s="81">
        <f t="shared" si="143"/>
        <v>0</v>
      </c>
      <c r="O95" s="192">
        <f t="shared" si="130"/>
        <v>0</v>
      </c>
      <c r="P95" s="80">
        <f t="shared" ref="P95:Q95" si="144">+P92+P93+P94</f>
        <v>0</v>
      </c>
      <c r="Q95" s="188">
        <f t="shared" si="144"/>
        <v>0</v>
      </c>
      <c r="R95" s="80">
        <f t="shared" ref="R95:V95" si="145">+R92+R93+R94</f>
        <v>0</v>
      </c>
      <c r="S95" s="81">
        <f t="shared" si="145"/>
        <v>0</v>
      </c>
      <c r="T95" s="192">
        <f t="shared" ref="T95:T100" si="146">+R95+S95</f>
        <v>0</v>
      </c>
      <c r="U95" s="80">
        <f t="shared" si="145"/>
        <v>0</v>
      </c>
      <c r="V95" s="192">
        <f t="shared" si="145"/>
        <v>0</v>
      </c>
      <c r="W95" s="82">
        <f t="shared" ref="W95" si="147">IF(Q95=0,0,((V95/Q95)-1)*100)</f>
        <v>0</v>
      </c>
    </row>
    <row r="96" spans="1:23" ht="14.25" customHeight="1" thickTop="1" x14ac:dyDescent="0.2">
      <c r="L96" s="59" t="s">
        <v>10</v>
      </c>
      <c r="M96" s="75">
        <v>0</v>
      </c>
      <c r="N96" s="76">
        <v>0</v>
      </c>
      <c r="O96" s="191">
        <f t="shared" si="130"/>
        <v>0</v>
      </c>
      <c r="P96" s="77">
        <v>0</v>
      </c>
      <c r="Q96" s="191">
        <f t="shared" ref="Q96" si="148">O96+P96</f>
        <v>0</v>
      </c>
      <c r="R96" s="75">
        <v>0</v>
      </c>
      <c r="S96" s="76">
        <v>0</v>
      </c>
      <c r="T96" s="191">
        <f t="shared" si="146"/>
        <v>0</v>
      </c>
      <c r="U96" s="77">
        <v>0</v>
      </c>
      <c r="V96" s="191">
        <f t="shared" ref="V96" si="149">T96+U96</f>
        <v>0</v>
      </c>
      <c r="W96" s="78">
        <f>IF(Q96=0,0,((V96/Q96)-1)*100)</f>
        <v>0</v>
      </c>
    </row>
    <row r="97" spans="12:23" ht="14.25" customHeight="1" x14ac:dyDescent="0.2">
      <c r="L97" s="59" t="s">
        <v>11</v>
      </c>
      <c r="M97" s="75">
        <v>0</v>
      </c>
      <c r="N97" s="76">
        <v>0</v>
      </c>
      <c r="O97" s="191">
        <f>+M97+N97</f>
        <v>0</v>
      </c>
      <c r="P97" s="77">
        <v>0</v>
      </c>
      <c r="Q97" s="191">
        <f>O97+P97</f>
        <v>0</v>
      </c>
      <c r="R97" s="75">
        <v>0</v>
      </c>
      <c r="S97" s="76">
        <v>0</v>
      </c>
      <c r="T97" s="191">
        <f>+R97+S97</f>
        <v>0</v>
      </c>
      <c r="U97" s="77">
        <v>0</v>
      </c>
      <c r="V97" s="191">
        <f>T97+U97</f>
        <v>0</v>
      </c>
      <c r="W97" s="78">
        <f>IF(Q97=0,0,((V97/Q97)-1)*100)</f>
        <v>0</v>
      </c>
    </row>
    <row r="98" spans="12:23" ht="14.25" customHeight="1" thickBot="1" x14ac:dyDescent="0.25">
      <c r="L98" s="64" t="s">
        <v>12</v>
      </c>
      <c r="M98" s="75">
        <v>0</v>
      </c>
      <c r="N98" s="76">
        <v>0</v>
      </c>
      <c r="O98" s="191">
        <f t="shared" si="130"/>
        <v>0</v>
      </c>
      <c r="P98" s="77">
        <v>0</v>
      </c>
      <c r="Q98" s="191">
        <f>O98+P98</f>
        <v>0</v>
      </c>
      <c r="R98" s="75">
        <v>0</v>
      </c>
      <c r="S98" s="76">
        <v>0</v>
      </c>
      <c r="T98" s="191">
        <f t="shared" si="146"/>
        <v>0</v>
      </c>
      <c r="U98" s="77"/>
      <c r="V98" s="191">
        <f>T98+U98</f>
        <v>0</v>
      </c>
      <c r="W98" s="78">
        <f>IF(Q98=0,0,((V98/Q98)-1)*100)</f>
        <v>0</v>
      </c>
    </row>
    <row r="99" spans="12:23" ht="14.25" customHeight="1" thickTop="1" thickBot="1" x14ac:dyDescent="0.25">
      <c r="L99" s="79" t="s">
        <v>57</v>
      </c>
      <c r="M99" s="80">
        <f>+M96+M97+M98</f>
        <v>0</v>
      </c>
      <c r="N99" s="81">
        <f>+N96+N97+N98</f>
        <v>0</v>
      </c>
      <c r="O99" s="192">
        <f t="shared" si="130"/>
        <v>0</v>
      </c>
      <c r="P99" s="80">
        <f>+P96+P97+P98</f>
        <v>0</v>
      </c>
      <c r="Q99" s="192">
        <f>+Q96+Q97+Q98</f>
        <v>0</v>
      </c>
      <c r="R99" s="80">
        <f>+R96+R97+R98</f>
        <v>0</v>
      </c>
      <c r="S99" s="81">
        <f>+S96+S97+S98</f>
        <v>0</v>
      </c>
      <c r="T99" s="192">
        <f t="shared" si="146"/>
        <v>0</v>
      </c>
      <c r="U99" s="80">
        <f>+U96+U97+U98</f>
        <v>0</v>
      </c>
      <c r="V99" s="192">
        <f>+V96+V97+V98</f>
        <v>0</v>
      </c>
      <c r="W99" s="82">
        <f t="shared" ref="W99" si="150">IF(Q99=0,0,((V99/Q99)-1)*100)</f>
        <v>0</v>
      </c>
    </row>
    <row r="100" spans="12:23" ht="14.25" customHeight="1" thickTop="1" thickBot="1" x14ac:dyDescent="0.25">
      <c r="L100" s="79" t="s">
        <v>63</v>
      </c>
      <c r="M100" s="80">
        <f>+M87+M91+M95+M99</f>
        <v>0</v>
      </c>
      <c r="N100" s="81">
        <f>+N87+N91+N95+N99</f>
        <v>0</v>
      </c>
      <c r="O100" s="192">
        <f t="shared" si="130"/>
        <v>0</v>
      </c>
      <c r="P100" s="80">
        <f>+P87+P91+P95+P99</f>
        <v>0</v>
      </c>
      <c r="Q100" s="192">
        <f>+Q87+Q91+Q95+Q99</f>
        <v>0</v>
      </c>
      <c r="R100" s="80">
        <f>+R87+R91+R95+R99</f>
        <v>0</v>
      </c>
      <c r="S100" s="81">
        <f>+S87+S91+S95+S99</f>
        <v>0</v>
      </c>
      <c r="T100" s="192">
        <f t="shared" si="146"/>
        <v>0</v>
      </c>
      <c r="U100" s="80">
        <f>+U87+U91+U95+U99</f>
        <v>0</v>
      </c>
      <c r="V100" s="192">
        <f>+V87+V91+V95+V99</f>
        <v>0</v>
      </c>
      <c r="W100" s="82">
        <f>IF(Q100=0,0,((V100/Q100)-1)*100)</f>
        <v>0</v>
      </c>
    </row>
    <row r="101" spans="12:23" ht="14.25" thickTop="1" thickBot="1" x14ac:dyDescent="0.25">
      <c r="L101" s="89" t="s">
        <v>60</v>
      </c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12:23" ht="13.5" thickTop="1" x14ac:dyDescent="0.2">
      <c r="L102" s="635" t="s">
        <v>41</v>
      </c>
      <c r="M102" s="636"/>
      <c r="N102" s="636"/>
      <c r="O102" s="636"/>
      <c r="P102" s="636"/>
      <c r="Q102" s="636"/>
      <c r="R102" s="636"/>
      <c r="S102" s="636"/>
      <c r="T102" s="636"/>
      <c r="U102" s="636"/>
      <c r="V102" s="636"/>
      <c r="W102" s="637"/>
    </row>
    <row r="103" spans="12:23" ht="13.5" thickBot="1" x14ac:dyDescent="0.25">
      <c r="L103" s="630" t="s">
        <v>44</v>
      </c>
      <c r="M103" s="631"/>
      <c r="N103" s="631"/>
      <c r="O103" s="631"/>
      <c r="P103" s="631"/>
      <c r="Q103" s="631"/>
      <c r="R103" s="631"/>
      <c r="S103" s="631"/>
      <c r="T103" s="631"/>
      <c r="U103" s="631"/>
      <c r="V103" s="631"/>
      <c r="W103" s="632"/>
    </row>
    <row r="104" spans="12:23" ht="14.25" thickTop="1" thickBot="1" x14ac:dyDescent="0.25">
      <c r="L104" s="54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6" t="s">
        <v>34</v>
      </c>
    </row>
    <row r="105" spans="12:23" ht="13.5" customHeight="1" thickTop="1" thickBot="1" x14ac:dyDescent="0.25">
      <c r="L105" s="57"/>
      <c r="M105" s="633" t="s">
        <v>64</v>
      </c>
      <c r="N105" s="633"/>
      <c r="O105" s="633"/>
      <c r="P105" s="633"/>
      <c r="Q105" s="634"/>
      <c r="R105" s="633" t="s">
        <v>65</v>
      </c>
      <c r="S105" s="633"/>
      <c r="T105" s="633"/>
      <c r="U105" s="633"/>
      <c r="V105" s="634"/>
      <c r="W105" s="340" t="s">
        <v>2</v>
      </c>
    </row>
    <row r="106" spans="12:23" ht="13.5" thickTop="1" x14ac:dyDescent="0.2">
      <c r="L106" s="59" t="s">
        <v>3</v>
      </c>
      <c r="M106" s="60"/>
      <c r="N106" s="54"/>
      <c r="O106" s="61"/>
      <c r="P106" s="62"/>
      <c r="Q106" s="61"/>
      <c r="R106" s="60"/>
      <c r="S106" s="54"/>
      <c r="T106" s="61"/>
      <c r="U106" s="62"/>
      <c r="V106" s="61"/>
      <c r="W106" s="341" t="s">
        <v>4</v>
      </c>
    </row>
    <row r="107" spans="12:23" ht="13.5" thickBot="1" x14ac:dyDescent="0.25">
      <c r="L107" s="64"/>
      <c r="M107" s="65" t="s">
        <v>35</v>
      </c>
      <c r="N107" s="66" t="s">
        <v>36</v>
      </c>
      <c r="O107" s="67" t="s">
        <v>37</v>
      </c>
      <c r="P107" s="68" t="s">
        <v>32</v>
      </c>
      <c r="Q107" s="67" t="s">
        <v>7</v>
      </c>
      <c r="R107" s="65" t="s">
        <v>35</v>
      </c>
      <c r="S107" s="66" t="s">
        <v>36</v>
      </c>
      <c r="T107" s="67" t="s">
        <v>37</v>
      </c>
      <c r="U107" s="68" t="s">
        <v>32</v>
      </c>
      <c r="V107" s="67" t="s">
        <v>7</v>
      </c>
      <c r="W107" s="342"/>
    </row>
    <row r="108" spans="12:23" ht="6" customHeight="1" thickTop="1" x14ac:dyDescent="0.2">
      <c r="L108" s="59"/>
      <c r="M108" s="70"/>
      <c r="N108" s="71"/>
      <c r="O108" s="72"/>
      <c r="P108" s="73"/>
      <c r="Q108" s="72"/>
      <c r="R108" s="70"/>
      <c r="S108" s="71"/>
      <c r="T108" s="72"/>
      <c r="U108" s="73"/>
      <c r="V108" s="72"/>
      <c r="W108" s="74"/>
    </row>
    <row r="109" spans="12:23" x14ac:dyDescent="0.2">
      <c r="L109" s="59" t="s">
        <v>13</v>
      </c>
      <c r="M109" s="75">
        <v>14</v>
      </c>
      <c r="N109" s="76">
        <v>69</v>
      </c>
      <c r="O109" s="191">
        <f>M109+N109</f>
        <v>83</v>
      </c>
      <c r="P109" s="77">
        <v>0</v>
      </c>
      <c r="Q109" s="191">
        <f>O109+P109</f>
        <v>83</v>
      </c>
      <c r="R109" s="75">
        <v>26</v>
      </c>
      <c r="S109" s="76">
        <v>65</v>
      </c>
      <c r="T109" s="191">
        <f>R109+S109</f>
        <v>91</v>
      </c>
      <c r="U109" s="77">
        <v>0</v>
      </c>
      <c r="V109" s="191">
        <f>T109+U109</f>
        <v>91</v>
      </c>
      <c r="W109" s="78">
        <f t="shared" ref="W109" si="151">IF(Q109=0,0,((V109/Q109)-1)*100)</f>
        <v>9.6385542168674796</v>
      </c>
    </row>
    <row r="110" spans="12:23" x14ac:dyDescent="0.2">
      <c r="L110" s="59" t="s">
        <v>14</v>
      </c>
      <c r="M110" s="75">
        <v>15</v>
      </c>
      <c r="N110" s="76">
        <v>69</v>
      </c>
      <c r="O110" s="191">
        <f>M110+N110</f>
        <v>84</v>
      </c>
      <c r="P110" s="77">
        <v>0</v>
      </c>
      <c r="Q110" s="191">
        <f>O110+P110</f>
        <v>84</v>
      </c>
      <c r="R110" s="75">
        <v>25</v>
      </c>
      <c r="S110" s="76">
        <v>59</v>
      </c>
      <c r="T110" s="191">
        <f>R110+S110</f>
        <v>84</v>
      </c>
      <c r="U110" s="77">
        <v>0</v>
      </c>
      <c r="V110" s="191">
        <f>T110+U110</f>
        <v>84</v>
      </c>
      <c r="W110" s="78">
        <f>IF(Q110=0,0,((V110/Q110)-1)*100)</f>
        <v>0</v>
      </c>
    </row>
    <row r="111" spans="12:23" ht="13.5" thickBot="1" x14ac:dyDescent="0.25">
      <c r="L111" s="59" t="s">
        <v>15</v>
      </c>
      <c r="M111" s="75">
        <v>17</v>
      </c>
      <c r="N111" s="76">
        <v>74</v>
      </c>
      <c r="O111" s="191">
        <f>M111+N111</f>
        <v>91</v>
      </c>
      <c r="P111" s="77">
        <v>0</v>
      </c>
      <c r="Q111" s="191">
        <f>O111+P111</f>
        <v>91</v>
      </c>
      <c r="R111" s="75">
        <v>20</v>
      </c>
      <c r="S111" s="76">
        <v>69</v>
      </c>
      <c r="T111" s="191">
        <f>R111+S111</f>
        <v>89</v>
      </c>
      <c r="U111" s="77">
        <v>0</v>
      </c>
      <c r="V111" s="191">
        <f>T111+U111</f>
        <v>89</v>
      </c>
      <c r="W111" s="78">
        <f>IF(Q111=0,0,((V111/Q111)-1)*100)</f>
        <v>-2.1978021978022011</v>
      </c>
    </row>
    <row r="112" spans="12:23" ht="14.25" thickTop="1" thickBot="1" x14ac:dyDescent="0.25">
      <c r="L112" s="79" t="s">
        <v>61</v>
      </c>
      <c r="M112" s="80">
        <f t="shared" ref="M112:U112" si="152">+M109+M110+M111</f>
        <v>46</v>
      </c>
      <c r="N112" s="81">
        <f t="shared" si="152"/>
        <v>212</v>
      </c>
      <c r="O112" s="192">
        <f t="shared" si="152"/>
        <v>258</v>
      </c>
      <c r="P112" s="80">
        <f t="shared" si="152"/>
        <v>0</v>
      </c>
      <c r="Q112" s="192">
        <f t="shared" si="152"/>
        <v>258</v>
      </c>
      <c r="R112" s="80">
        <f t="shared" si="152"/>
        <v>71</v>
      </c>
      <c r="S112" s="81">
        <f t="shared" si="152"/>
        <v>193</v>
      </c>
      <c r="T112" s="192">
        <f t="shared" si="152"/>
        <v>264</v>
      </c>
      <c r="U112" s="80">
        <f t="shared" si="152"/>
        <v>0</v>
      </c>
      <c r="V112" s="192">
        <f t="shared" ref="V112" si="153">+V109+V110+V111</f>
        <v>264</v>
      </c>
      <c r="W112" s="82">
        <f t="shared" ref="W112" si="154">IF(Q112=0,0,((V112/Q112)-1)*100)</f>
        <v>2.3255813953488413</v>
      </c>
    </row>
    <row r="113" spans="1:23" ht="13.5" thickTop="1" x14ac:dyDescent="0.2">
      <c r="L113" s="59" t="s">
        <v>16</v>
      </c>
      <c r="M113" s="75">
        <v>13</v>
      </c>
      <c r="N113" s="76">
        <v>80</v>
      </c>
      <c r="O113" s="191">
        <f>SUM(M113:N113)</f>
        <v>93</v>
      </c>
      <c r="P113" s="77">
        <v>0</v>
      </c>
      <c r="Q113" s="191">
        <f>O113+P113</f>
        <v>93</v>
      </c>
      <c r="R113" s="75">
        <v>13</v>
      </c>
      <c r="S113" s="76">
        <v>60</v>
      </c>
      <c r="T113" s="191">
        <f>SUM(R113:S113)</f>
        <v>73</v>
      </c>
      <c r="U113" s="77">
        <v>0</v>
      </c>
      <c r="V113" s="191">
        <f>T113+U113</f>
        <v>73</v>
      </c>
      <c r="W113" s="78">
        <f>IF(Q113=0,0,((V113/Q113)-1)*100)</f>
        <v>-21.505376344086024</v>
      </c>
    </row>
    <row r="114" spans="1:23" x14ac:dyDescent="0.2">
      <c r="L114" s="59" t="s">
        <v>17</v>
      </c>
      <c r="M114" s="75">
        <v>10</v>
      </c>
      <c r="N114" s="76">
        <v>85</v>
      </c>
      <c r="O114" s="191">
        <f>SUM(M114:N114)</f>
        <v>95</v>
      </c>
      <c r="P114" s="77">
        <v>0</v>
      </c>
      <c r="Q114" s="191">
        <f>O114+P114</f>
        <v>95</v>
      </c>
      <c r="R114" s="75">
        <v>12</v>
      </c>
      <c r="S114" s="76">
        <v>46</v>
      </c>
      <c r="T114" s="191">
        <f>SUM(R114:S114)</f>
        <v>58</v>
      </c>
      <c r="U114" s="77">
        <v>0</v>
      </c>
      <c r="V114" s="191">
        <f>T114+U114</f>
        <v>58</v>
      </c>
      <c r="W114" s="78">
        <f t="shared" ref="W114" si="155">IF(Q114=0,0,((V114/Q114)-1)*100)</f>
        <v>-38.94736842105263</v>
      </c>
    </row>
    <row r="115" spans="1:23" ht="13.5" thickBot="1" x14ac:dyDescent="0.25">
      <c r="L115" s="59" t="s">
        <v>18</v>
      </c>
      <c r="M115" s="75">
        <v>12</v>
      </c>
      <c r="N115" s="76">
        <v>54</v>
      </c>
      <c r="O115" s="193">
        <f>SUM(M115:N115)</f>
        <v>66</v>
      </c>
      <c r="P115" s="83">
        <v>0</v>
      </c>
      <c r="Q115" s="193">
        <f>O115+P115</f>
        <v>66</v>
      </c>
      <c r="R115" s="75">
        <v>11</v>
      </c>
      <c r="S115" s="76">
        <v>29</v>
      </c>
      <c r="T115" s="193">
        <f>SUM(R115:S115)</f>
        <v>40</v>
      </c>
      <c r="U115" s="83">
        <v>0</v>
      </c>
      <c r="V115" s="193">
        <f>T115+U115</f>
        <v>40</v>
      </c>
      <c r="W115" s="78">
        <f>IF(Q115=0,0,((V115/Q115)-1)*100)</f>
        <v>-39.393939393939391</v>
      </c>
    </row>
    <row r="116" spans="1:23" ht="14.25" thickTop="1" thickBot="1" x14ac:dyDescent="0.25">
      <c r="A116" s="3" t="str">
        <f>IF(ISERROR(F116/G116)," ",IF(F116/G116&gt;0.5,IF(F116/G116&lt;1.5," ","NOT OK"),"NOT OK"))</f>
        <v xml:space="preserve"> </v>
      </c>
      <c r="L116" s="84" t="s">
        <v>19</v>
      </c>
      <c r="M116" s="85">
        <f t="shared" ref="M116:U116" si="156">+M113+M114+M115</f>
        <v>35</v>
      </c>
      <c r="N116" s="85">
        <f t="shared" si="156"/>
        <v>219</v>
      </c>
      <c r="O116" s="194">
        <f t="shared" si="156"/>
        <v>254</v>
      </c>
      <c r="P116" s="86">
        <f t="shared" si="156"/>
        <v>0</v>
      </c>
      <c r="Q116" s="194">
        <f t="shared" si="156"/>
        <v>254</v>
      </c>
      <c r="R116" s="85">
        <f t="shared" si="156"/>
        <v>36</v>
      </c>
      <c r="S116" s="85">
        <f t="shared" si="156"/>
        <v>135</v>
      </c>
      <c r="T116" s="429">
        <f t="shared" si="156"/>
        <v>171</v>
      </c>
      <c r="U116" s="397">
        <f t="shared" si="156"/>
        <v>0</v>
      </c>
      <c r="V116" s="194">
        <f t="shared" ref="V116" si="157">+V113+V114+V115</f>
        <v>171</v>
      </c>
      <c r="W116" s="87">
        <f>IF(Q116=0,0,((V116/Q116)-1)*100)</f>
        <v>-32.677165354330704</v>
      </c>
    </row>
    <row r="117" spans="1:23" ht="13.5" thickTop="1" x14ac:dyDescent="0.2">
      <c r="A117" s="364"/>
      <c r="K117" s="364"/>
      <c r="L117" s="59" t="s">
        <v>21</v>
      </c>
      <c r="M117" s="75">
        <v>23</v>
      </c>
      <c r="N117" s="76">
        <v>56</v>
      </c>
      <c r="O117" s="193">
        <f>SUM(M117:N117)</f>
        <v>79</v>
      </c>
      <c r="P117" s="88">
        <v>0</v>
      </c>
      <c r="Q117" s="193">
        <f>O117+P117</f>
        <v>79</v>
      </c>
      <c r="R117" s="75">
        <v>14.558</v>
      </c>
      <c r="S117" s="76">
        <v>35.031999999999996</v>
      </c>
      <c r="T117" s="193">
        <f>SUM(R117:S117)</f>
        <v>49.589999999999996</v>
      </c>
      <c r="U117" s="88">
        <v>0</v>
      </c>
      <c r="V117" s="193">
        <f>T117+U117</f>
        <v>49.589999999999996</v>
      </c>
      <c r="W117" s="78">
        <f>IF(Q117=0,0,((V117/Q117)-1)*100)</f>
        <v>-37.227848101265828</v>
      </c>
    </row>
    <row r="118" spans="1:23" x14ac:dyDescent="0.2">
      <c r="A118" s="364"/>
      <c r="K118" s="364"/>
      <c r="L118" s="59" t="s">
        <v>22</v>
      </c>
      <c r="M118" s="75">
        <v>25</v>
      </c>
      <c r="N118" s="76">
        <v>64</v>
      </c>
      <c r="O118" s="193">
        <f>SUM(M118:N118)</f>
        <v>89</v>
      </c>
      <c r="P118" s="77">
        <v>0</v>
      </c>
      <c r="Q118" s="193">
        <f>O118+P118</f>
        <v>89</v>
      </c>
      <c r="R118" s="75">
        <v>13</v>
      </c>
      <c r="S118" s="76">
        <v>13</v>
      </c>
      <c r="T118" s="193">
        <f>SUM(R118:S118)</f>
        <v>26</v>
      </c>
      <c r="U118" s="77">
        <v>0</v>
      </c>
      <c r="V118" s="193">
        <f>T118+U118</f>
        <v>26</v>
      </c>
      <c r="W118" s="78">
        <f t="shared" ref="W118" si="158">IF(Q118=0,0,((V118/Q118)-1)*100)</f>
        <v>-70.786516853932582</v>
      </c>
    </row>
    <row r="119" spans="1:23" ht="13.5" thickBot="1" x14ac:dyDescent="0.25">
      <c r="A119" s="364"/>
      <c r="K119" s="364"/>
      <c r="L119" s="59" t="s">
        <v>23</v>
      </c>
      <c r="M119" s="75">
        <v>25</v>
      </c>
      <c r="N119" s="76">
        <v>63</v>
      </c>
      <c r="O119" s="193">
        <f>SUM(M119:N119)</f>
        <v>88</v>
      </c>
      <c r="P119" s="77">
        <v>0</v>
      </c>
      <c r="Q119" s="193">
        <f>O119+P119</f>
        <v>88</v>
      </c>
      <c r="R119" s="75">
        <v>12</v>
      </c>
      <c r="S119" s="76">
        <v>31</v>
      </c>
      <c r="T119" s="193">
        <f>SUM(R119:S119)</f>
        <v>43</v>
      </c>
      <c r="U119" s="77">
        <v>0</v>
      </c>
      <c r="V119" s="193">
        <f>T119+U119</f>
        <v>43</v>
      </c>
      <c r="W119" s="78">
        <f>IF(Q119=0,0,((V119/Q119)-1)*100)</f>
        <v>-51.136363636363633</v>
      </c>
    </row>
    <row r="120" spans="1:23" ht="14.25" customHeight="1" thickTop="1" thickBot="1" x14ac:dyDescent="0.25">
      <c r="L120" s="79" t="s">
        <v>24</v>
      </c>
      <c r="M120" s="80">
        <f t="shared" ref="M120:Q120" si="159">+M117+M118+M119</f>
        <v>73</v>
      </c>
      <c r="N120" s="81">
        <f t="shared" si="159"/>
        <v>183</v>
      </c>
      <c r="O120" s="192">
        <f t="shared" si="159"/>
        <v>256</v>
      </c>
      <c r="P120" s="80">
        <f t="shared" si="159"/>
        <v>0</v>
      </c>
      <c r="Q120" s="192">
        <f t="shared" si="159"/>
        <v>256</v>
      </c>
      <c r="R120" s="80">
        <f t="shared" ref="R120:V120" si="160">+R117+R118+R119</f>
        <v>39.558</v>
      </c>
      <c r="S120" s="81">
        <f t="shared" si="160"/>
        <v>79.031999999999996</v>
      </c>
      <c r="T120" s="192">
        <f t="shared" si="160"/>
        <v>118.59</v>
      </c>
      <c r="U120" s="80">
        <f t="shared" si="160"/>
        <v>0</v>
      </c>
      <c r="V120" s="192">
        <f t="shared" si="160"/>
        <v>118.59</v>
      </c>
      <c r="W120" s="82">
        <f t="shared" ref="W120" si="161">IF(Q120=0,0,((V120/Q120)-1)*100)</f>
        <v>-53.67578125</v>
      </c>
    </row>
    <row r="121" spans="1:23" ht="14.25" customHeight="1" thickTop="1" x14ac:dyDescent="0.2">
      <c r="L121" s="59" t="s">
        <v>10</v>
      </c>
      <c r="M121" s="75">
        <v>24</v>
      </c>
      <c r="N121" s="76">
        <v>55</v>
      </c>
      <c r="O121" s="191">
        <f>M121+N121</f>
        <v>79</v>
      </c>
      <c r="P121" s="77">
        <v>0</v>
      </c>
      <c r="Q121" s="191">
        <f>O121+P121</f>
        <v>79</v>
      </c>
      <c r="R121" s="75">
        <v>13.802</v>
      </c>
      <c r="S121" s="76">
        <v>36.518000000000001</v>
      </c>
      <c r="T121" s="191">
        <f>R121+S121</f>
        <v>50.32</v>
      </c>
      <c r="U121" s="77">
        <v>0</v>
      </c>
      <c r="V121" s="191">
        <f>T121+U121</f>
        <v>50.32</v>
      </c>
      <c r="W121" s="78">
        <f>IF(Q121=0,0,((V121/Q121)-1)*100)</f>
        <v>-36.303797468354425</v>
      </c>
    </row>
    <row r="122" spans="1:23" ht="14.25" customHeight="1" x14ac:dyDescent="0.2">
      <c r="L122" s="59" t="s">
        <v>11</v>
      </c>
      <c r="M122" s="75">
        <v>28</v>
      </c>
      <c r="N122" s="76">
        <v>58</v>
      </c>
      <c r="O122" s="191">
        <f>M122+N122</f>
        <v>86</v>
      </c>
      <c r="P122" s="77">
        <v>0</v>
      </c>
      <c r="Q122" s="191">
        <f>O122+P122</f>
        <v>86</v>
      </c>
      <c r="R122" s="75">
        <v>14</v>
      </c>
      <c r="S122" s="76">
        <v>33</v>
      </c>
      <c r="T122" s="191">
        <f>R122+S122</f>
        <v>47</v>
      </c>
      <c r="U122" s="77">
        <v>0</v>
      </c>
      <c r="V122" s="191">
        <f>T122+U122</f>
        <v>47</v>
      </c>
      <c r="W122" s="78">
        <f>IF(Q122=0,0,((V122/Q122)-1)*100)</f>
        <v>-45.348837209302332</v>
      </c>
    </row>
    <row r="123" spans="1:23" ht="14.25" customHeight="1" thickBot="1" x14ac:dyDescent="0.25">
      <c r="L123" s="64" t="s">
        <v>12</v>
      </c>
      <c r="M123" s="75">
        <v>30</v>
      </c>
      <c r="N123" s="76">
        <v>65</v>
      </c>
      <c r="O123" s="191">
        <f>M123+N123</f>
        <v>95</v>
      </c>
      <c r="P123" s="77">
        <v>0</v>
      </c>
      <c r="Q123" s="191">
        <f t="shared" ref="Q123" si="162">O123+P123</f>
        <v>95</v>
      </c>
      <c r="R123" s="75">
        <v>13</v>
      </c>
      <c r="S123" s="76">
        <v>37</v>
      </c>
      <c r="T123" s="191">
        <f>R123+S123</f>
        <v>50</v>
      </c>
      <c r="U123" s="77">
        <v>0</v>
      </c>
      <c r="V123" s="191">
        <f t="shared" ref="V123" si="163">T123+U123</f>
        <v>50</v>
      </c>
      <c r="W123" s="78">
        <f>IF(Q123=0,0,((V123/Q123)-1)*100)</f>
        <v>-47.368421052631582</v>
      </c>
    </row>
    <row r="124" spans="1:23" ht="14.25" customHeight="1" thickTop="1" thickBot="1" x14ac:dyDescent="0.25">
      <c r="L124" s="79" t="s">
        <v>57</v>
      </c>
      <c r="M124" s="80">
        <f t="shared" ref="M124:V124" si="164">+M121+M122+M123</f>
        <v>82</v>
      </c>
      <c r="N124" s="81">
        <f t="shared" si="164"/>
        <v>178</v>
      </c>
      <c r="O124" s="192">
        <f t="shared" si="164"/>
        <v>260</v>
      </c>
      <c r="P124" s="80">
        <f t="shared" si="164"/>
        <v>0</v>
      </c>
      <c r="Q124" s="192">
        <f t="shared" si="164"/>
        <v>260</v>
      </c>
      <c r="R124" s="80">
        <f t="shared" si="164"/>
        <v>40.802</v>
      </c>
      <c r="S124" s="81">
        <f t="shared" si="164"/>
        <v>106.518</v>
      </c>
      <c r="T124" s="192">
        <f t="shared" si="164"/>
        <v>147.32</v>
      </c>
      <c r="U124" s="80">
        <f t="shared" si="164"/>
        <v>0</v>
      </c>
      <c r="V124" s="192">
        <f t="shared" si="164"/>
        <v>147.32</v>
      </c>
      <c r="W124" s="82">
        <f t="shared" ref="W124" si="165">IF(Q124=0,0,((V124/Q124)-1)*100)</f>
        <v>-43.338461538461537</v>
      </c>
    </row>
    <row r="125" spans="1:23" ht="14.25" customHeight="1" thickTop="1" thickBot="1" x14ac:dyDescent="0.25">
      <c r="L125" s="79" t="s">
        <v>63</v>
      </c>
      <c r="M125" s="80">
        <f t="shared" ref="M125:V125" si="166">+M112+M116+M120+M124</f>
        <v>236</v>
      </c>
      <c r="N125" s="81">
        <f t="shared" si="166"/>
        <v>792</v>
      </c>
      <c r="O125" s="192">
        <f t="shared" si="166"/>
        <v>1028</v>
      </c>
      <c r="P125" s="80">
        <f t="shared" si="166"/>
        <v>0</v>
      </c>
      <c r="Q125" s="192">
        <f t="shared" si="166"/>
        <v>1028</v>
      </c>
      <c r="R125" s="80">
        <f t="shared" si="166"/>
        <v>187.35999999999999</v>
      </c>
      <c r="S125" s="81">
        <f t="shared" si="166"/>
        <v>513.54999999999995</v>
      </c>
      <c r="T125" s="192">
        <f t="shared" si="166"/>
        <v>700.91000000000008</v>
      </c>
      <c r="U125" s="80">
        <f t="shared" si="166"/>
        <v>0</v>
      </c>
      <c r="V125" s="192">
        <f t="shared" si="166"/>
        <v>700.91000000000008</v>
      </c>
      <c r="W125" s="82">
        <f>IF(Q125=0,0,((V125/Q125)-1)*100)</f>
        <v>-31.818093385213999</v>
      </c>
    </row>
    <row r="126" spans="1:23" ht="14.25" thickTop="1" thickBot="1" x14ac:dyDescent="0.25">
      <c r="L126" s="89" t="s">
        <v>60</v>
      </c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1:23" ht="13.5" thickTop="1" x14ac:dyDescent="0.2">
      <c r="L127" s="635" t="s">
        <v>42</v>
      </c>
      <c r="M127" s="636"/>
      <c r="N127" s="636"/>
      <c r="O127" s="636"/>
      <c r="P127" s="636"/>
      <c r="Q127" s="636"/>
      <c r="R127" s="636"/>
      <c r="S127" s="636"/>
      <c r="T127" s="636"/>
      <c r="U127" s="636"/>
      <c r="V127" s="636"/>
      <c r="W127" s="637"/>
    </row>
    <row r="128" spans="1:23" ht="13.5" thickBot="1" x14ac:dyDescent="0.25">
      <c r="L128" s="630" t="s">
        <v>45</v>
      </c>
      <c r="M128" s="631"/>
      <c r="N128" s="631"/>
      <c r="O128" s="631"/>
      <c r="P128" s="631"/>
      <c r="Q128" s="631"/>
      <c r="R128" s="631"/>
      <c r="S128" s="631"/>
      <c r="T128" s="631"/>
      <c r="U128" s="631"/>
      <c r="V128" s="631"/>
      <c r="W128" s="632"/>
    </row>
    <row r="129" spans="1:23" ht="14.25" thickTop="1" thickBot="1" x14ac:dyDescent="0.25">
      <c r="L129" s="54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6" t="s">
        <v>34</v>
      </c>
    </row>
    <row r="130" spans="1:23" ht="14.25" thickTop="1" thickBot="1" x14ac:dyDescent="0.25">
      <c r="L130" s="57"/>
      <c r="M130" s="633" t="s">
        <v>64</v>
      </c>
      <c r="N130" s="633"/>
      <c r="O130" s="633"/>
      <c r="P130" s="633"/>
      <c r="Q130" s="634"/>
      <c r="R130" s="633" t="s">
        <v>65</v>
      </c>
      <c r="S130" s="633"/>
      <c r="T130" s="633"/>
      <c r="U130" s="633"/>
      <c r="V130" s="634"/>
      <c r="W130" s="340" t="s">
        <v>2</v>
      </c>
    </row>
    <row r="131" spans="1:23" ht="13.5" thickTop="1" x14ac:dyDescent="0.2">
      <c r="L131" s="59" t="s">
        <v>3</v>
      </c>
      <c r="M131" s="60"/>
      <c r="N131" s="54"/>
      <c r="O131" s="61"/>
      <c r="P131" s="62"/>
      <c r="Q131" s="100"/>
      <c r="R131" s="60"/>
      <c r="S131" s="54"/>
      <c r="T131" s="61"/>
      <c r="U131" s="62"/>
      <c r="V131" s="100"/>
      <c r="W131" s="341" t="s">
        <v>4</v>
      </c>
    </row>
    <row r="132" spans="1:23" ht="13.5" thickBot="1" x14ac:dyDescent="0.25">
      <c r="L132" s="64"/>
      <c r="M132" s="65" t="s">
        <v>35</v>
      </c>
      <c r="N132" s="66" t="s">
        <v>36</v>
      </c>
      <c r="O132" s="67" t="s">
        <v>37</v>
      </c>
      <c r="P132" s="68" t="s">
        <v>32</v>
      </c>
      <c r="Q132" s="403" t="s">
        <v>7</v>
      </c>
      <c r="R132" s="65" t="s">
        <v>35</v>
      </c>
      <c r="S132" s="66" t="s">
        <v>36</v>
      </c>
      <c r="T132" s="67" t="s">
        <v>37</v>
      </c>
      <c r="U132" s="68" t="s">
        <v>32</v>
      </c>
      <c r="V132" s="101" t="s">
        <v>7</v>
      </c>
      <c r="W132" s="342"/>
    </row>
    <row r="133" spans="1:23" ht="5.25" customHeight="1" thickTop="1" x14ac:dyDescent="0.2">
      <c r="L133" s="59"/>
      <c r="M133" s="70"/>
      <c r="N133" s="71"/>
      <c r="O133" s="72"/>
      <c r="P133" s="73"/>
      <c r="Q133" s="146"/>
      <c r="R133" s="70"/>
      <c r="S133" s="71"/>
      <c r="T133" s="72"/>
      <c r="U133" s="73"/>
      <c r="V133" s="146"/>
      <c r="W133" s="74"/>
    </row>
    <row r="134" spans="1:23" ht="14.25" customHeight="1" x14ac:dyDescent="0.2">
      <c r="L134" s="59" t="s">
        <v>13</v>
      </c>
      <c r="M134" s="75">
        <f t="shared" ref="M134:N136" si="167">+M84+M109</f>
        <v>14</v>
      </c>
      <c r="N134" s="76">
        <f t="shared" si="167"/>
        <v>69</v>
      </c>
      <c r="O134" s="191">
        <f t="shared" ref="O134:O135" si="168">M134+N134</f>
        <v>83</v>
      </c>
      <c r="P134" s="77">
        <f>+P84+P109</f>
        <v>0</v>
      </c>
      <c r="Q134" s="200">
        <f>O134+P134</f>
        <v>83</v>
      </c>
      <c r="R134" s="75">
        <f t="shared" ref="R134:S136" si="169">+R84+R109</f>
        <v>26</v>
      </c>
      <c r="S134" s="76">
        <f t="shared" si="169"/>
        <v>65</v>
      </c>
      <c r="T134" s="191">
        <f t="shared" ref="T134:T144" si="170">R134+S134</f>
        <v>91</v>
      </c>
      <c r="U134" s="77">
        <f>+U84+U109</f>
        <v>0</v>
      </c>
      <c r="V134" s="200">
        <f>T134+U134</f>
        <v>91</v>
      </c>
      <c r="W134" s="78">
        <f>IF(Q134=0,0,((V134/Q134)-1)*100)</f>
        <v>9.6385542168674796</v>
      </c>
    </row>
    <row r="135" spans="1:23" ht="14.25" customHeight="1" x14ac:dyDescent="0.2">
      <c r="L135" s="59" t="s">
        <v>14</v>
      </c>
      <c r="M135" s="75">
        <f t="shared" si="167"/>
        <v>15</v>
      </c>
      <c r="N135" s="76">
        <f t="shared" si="167"/>
        <v>69</v>
      </c>
      <c r="O135" s="191">
        <f t="shared" si="168"/>
        <v>84</v>
      </c>
      <c r="P135" s="77">
        <f>+P85+P110</f>
        <v>0</v>
      </c>
      <c r="Q135" s="200">
        <f>O135+P135</f>
        <v>84</v>
      </c>
      <c r="R135" s="75">
        <f t="shared" si="169"/>
        <v>25</v>
      </c>
      <c r="S135" s="76">
        <f t="shared" si="169"/>
        <v>59</v>
      </c>
      <c r="T135" s="191">
        <f t="shared" si="170"/>
        <v>84</v>
      </c>
      <c r="U135" s="77">
        <f>+U85+U110</f>
        <v>0</v>
      </c>
      <c r="V135" s="200">
        <f>T135+U135</f>
        <v>84</v>
      </c>
      <c r="W135" s="78">
        <f t="shared" ref="W135:W145" si="171">IF(Q135=0,0,((V135/Q135)-1)*100)</f>
        <v>0</v>
      </c>
    </row>
    <row r="136" spans="1:23" ht="14.25" customHeight="1" thickBot="1" x14ac:dyDescent="0.25">
      <c r="L136" s="59" t="s">
        <v>15</v>
      </c>
      <c r="M136" s="75">
        <f t="shared" si="167"/>
        <v>17</v>
      </c>
      <c r="N136" s="76">
        <f t="shared" si="167"/>
        <v>74</v>
      </c>
      <c r="O136" s="191">
        <f>M136+N136</f>
        <v>91</v>
      </c>
      <c r="P136" s="77">
        <f>+P86+P111</f>
        <v>0</v>
      </c>
      <c r="Q136" s="200">
        <f>O136+P136</f>
        <v>91</v>
      </c>
      <c r="R136" s="75">
        <f t="shared" si="169"/>
        <v>20</v>
      </c>
      <c r="S136" s="76">
        <f t="shared" si="169"/>
        <v>69</v>
      </c>
      <c r="T136" s="191">
        <f>R136+S136</f>
        <v>89</v>
      </c>
      <c r="U136" s="77">
        <f>+U86+U111</f>
        <v>0</v>
      </c>
      <c r="V136" s="200">
        <f>T136+U136</f>
        <v>89</v>
      </c>
      <c r="W136" s="78">
        <f>IF(Q136=0,0,((V136/Q136)-1)*100)</f>
        <v>-2.1978021978022011</v>
      </c>
    </row>
    <row r="137" spans="1:23" ht="14.25" customHeight="1" thickTop="1" thickBot="1" x14ac:dyDescent="0.25">
      <c r="L137" s="79" t="s">
        <v>61</v>
      </c>
      <c r="M137" s="80">
        <f t="shared" ref="M137:Q137" si="172">+M134+M135+M136</f>
        <v>46</v>
      </c>
      <c r="N137" s="81">
        <f t="shared" si="172"/>
        <v>212</v>
      </c>
      <c r="O137" s="192">
        <f t="shared" si="172"/>
        <v>258</v>
      </c>
      <c r="P137" s="80">
        <f t="shared" si="172"/>
        <v>0</v>
      </c>
      <c r="Q137" s="192">
        <f t="shared" si="172"/>
        <v>258</v>
      </c>
      <c r="R137" s="80">
        <f t="shared" ref="R137:V137" si="173">+R134+R135+R136</f>
        <v>71</v>
      </c>
      <c r="S137" s="81">
        <f t="shared" si="173"/>
        <v>193</v>
      </c>
      <c r="T137" s="192">
        <f t="shared" si="173"/>
        <v>264</v>
      </c>
      <c r="U137" s="80">
        <f t="shared" si="173"/>
        <v>0</v>
      </c>
      <c r="V137" s="192">
        <f t="shared" si="173"/>
        <v>264</v>
      </c>
      <c r="W137" s="82">
        <f>IF(Q137=0,0,((V137/Q137)-1)*100)</f>
        <v>2.3255813953488413</v>
      </c>
    </row>
    <row r="138" spans="1:23" ht="14.25" customHeight="1" thickTop="1" x14ac:dyDescent="0.2">
      <c r="L138" s="59" t="s">
        <v>16</v>
      </c>
      <c r="M138" s="75">
        <f t="shared" ref="M138:N140" si="174">+M88+M113</f>
        <v>13</v>
      </c>
      <c r="N138" s="76">
        <f t="shared" si="174"/>
        <v>80</v>
      </c>
      <c r="O138" s="191">
        <f t="shared" ref="O138" si="175">M138+N138</f>
        <v>93</v>
      </c>
      <c r="P138" s="77">
        <f>+P88+P113</f>
        <v>0</v>
      </c>
      <c r="Q138" s="200">
        <f>O138+P138</f>
        <v>93</v>
      </c>
      <c r="R138" s="75">
        <f t="shared" ref="R138:S140" si="176">+R88+R113</f>
        <v>13</v>
      </c>
      <c r="S138" s="76">
        <f t="shared" si="176"/>
        <v>60</v>
      </c>
      <c r="T138" s="191">
        <f t="shared" si="170"/>
        <v>73</v>
      </c>
      <c r="U138" s="77">
        <f>+U88+U113</f>
        <v>0</v>
      </c>
      <c r="V138" s="200">
        <f>T138+U138</f>
        <v>73</v>
      </c>
      <c r="W138" s="78">
        <f t="shared" si="171"/>
        <v>-21.505376344086024</v>
      </c>
    </row>
    <row r="139" spans="1:23" ht="14.25" customHeight="1" x14ac:dyDescent="0.2">
      <c r="L139" s="59" t="s">
        <v>17</v>
      </c>
      <c r="M139" s="75">
        <f t="shared" si="174"/>
        <v>10</v>
      </c>
      <c r="N139" s="76">
        <f t="shared" si="174"/>
        <v>85</v>
      </c>
      <c r="O139" s="191">
        <f>M139+N139</f>
        <v>95</v>
      </c>
      <c r="P139" s="77">
        <f>+P89+P114</f>
        <v>0</v>
      </c>
      <c r="Q139" s="200">
        <f>O139+P139</f>
        <v>95</v>
      </c>
      <c r="R139" s="75">
        <f t="shared" si="176"/>
        <v>12</v>
      </c>
      <c r="S139" s="76">
        <f t="shared" si="176"/>
        <v>46</v>
      </c>
      <c r="T139" s="191">
        <f>R139+S139</f>
        <v>58</v>
      </c>
      <c r="U139" s="77">
        <f>+U89+U114</f>
        <v>0</v>
      </c>
      <c r="V139" s="200">
        <f>T139+U139</f>
        <v>58</v>
      </c>
      <c r="W139" s="78">
        <f>IF(Q139=0,0,((V139/Q139)-1)*100)</f>
        <v>-38.94736842105263</v>
      </c>
    </row>
    <row r="140" spans="1:23" ht="14.25" customHeight="1" thickBot="1" x14ac:dyDescent="0.25">
      <c r="L140" s="59" t="s">
        <v>18</v>
      </c>
      <c r="M140" s="75">
        <f t="shared" si="174"/>
        <v>12</v>
      </c>
      <c r="N140" s="76">
        <f t="shared" si="174"/>
        <v>54</v>
      </c>
      <c r="O140" s="193">
        <f t="shared" ref="O140" si="177">M140+N140</f>
        <v>66</v>
      </c>
      <c r="P140" s="83">
        <f>+P90+P115</f>
        <v>0</v>
      </c>
      <c r="Q140" s="200">
        <f>O140+P140</f>
        <v>66</v>
      </c>
      <c r="R140" s="75">
        <f t="shared" si="176"/>
        <v>11</v>
      </c>
      <c r="S140" s="76">
        <f t="shared" si="176"/>
        <v>29</v>
      </c>
      <c r="T140" s="193">
        <f t="shared" si="170"/>
        <v>40</v>
      </c>
      <c r="U140" s="83">
        <f>+U90+U115</f>
        <v>0</v>
      </c>
      <c r="V140" s="200">
        <f>T140+U140</f>
        <v>40</v>
      </c>
      <c r="W140" s="78">
        <f t="shared" si="171"/>
        <v>-39.393939393939391</v>
      </c>
    </row>
    <row r="141" spans="1:23" ht="14.25" customHeight="1" thickTop="1" thickBot="1" x14ac:dyDescent="0.25">
      <c r="L141" s="84" t="s">
        <v>19</v>
      </c>
      <c r="M141" s="80">
        <f t="shared" ref="M141:Q141" si="178">+M138+M139+M140</f>
        <v>35</v>
      </c>
      <c r="N141" s="81">
        <f t="shared" si="178"/>
        <v>219</v>
      </c>
      <c r="O141" s="192">
        <f t="shared" si="178"/>
        <v>254</v>
      </c>
      <c r="P141" s="80">
        <f t="shared" si="178"/>
        <v>0</v>
      </c>
      <c r="Q141" s="192">
        <f t="shared" si="178"/>
        <v>254</v>
      </c>
      <c r="R141" s="80">
        <f t="shared" ref="R141:V141" si="179">+R138+R139+R140</f>
        <v>36</v>
      </c>
      <c r="S141" s="81">
        <f t="shared" si="179"/>
        <v>135</v>
      </c>
      <c r="T141" s="192">
        <f t="shared" si="179"/>
        <v>171</v>
      </c>
      <c r="U141" s="80">
        <f t="shared" si="179"/>
        <v>0</v>
      </c>
      <c r="V141" s="192">
        <f t="shared" si="179"/>
        <v>171</v>
      </c>
      <c r="W141" s="87">
        <f t="shared" si="171"/>
        <v>-32.677165354330704</v>
      </c>
    </row>
    <row r="142" spans="1:23" ht="14.25" customHeight="1" thickTop="1" x14ac:dyDescent="0.2">
      <c r="L142" s="59" t="s">
        <v>21</v>
      </c>
      <c r="M142" s="75">
        <f t="shared" ref="M142:N144" si="180">+M92+M117</f>
        <v>23</v>
      </c>
      <c r="N142" s="76">
        <f t="shared" si="180"/>
        <v>56</v>
      </c>
      <c r="O142" s="193">
        <f t="shared" ref="O142:O144" si="181">M142+N142</f>
        <v>79</v>
      </c>
      <c r="P142" s="88">
        <f>+P92+P117</f>
        <v>0</v>
      </c>
      <c r="Q142" s="200">
        <f>O142+P142</f>
        <v>79</v>
      </c>
      <c r="R142" s="75">
        <f t="shared" ref="R142:S144" si="182">+R92+R117</f>
        <v>14.558</v>
      </c>
      <c r="S142" s="76">
        <f t="shared" si="182"/>
        <v>35.031999999999996</v>
      </c>
      <c r="T142" s="193">
        <f t="shared" si="170"/>
        <v>49.589999999999996</v>
      </c>
      <c r="U142" s="88">
        <f>+U92+U117</f>
        <v>0</v>
      </c>
      <c r="V142" s="200">
        <f>T142+U142</f>
        <v>49.589999999999996</v>
      </c>
      <c r="W142" s="78">
        <f t="shared" si="171"/>
        <v>-37.227848101265828</v>
      </c>
    </row>
    <row r="143" spans="1:23" ht="14.25" customHeight="1" x14ac:dyDescent="0.2">
      <c r="L143" s="59" t="s">
        <v>22</v>
      </c>
      <c r="M143" s="75">
        <f t="shared" si="180"/>
        <v>25</v>
      </c>
      <c r="N143" s="76">
        <f t="shared" si="180"/>
        <v>64</v>
      </c>
      <c r="O143" s="193">
        <f t="shared" si="181"/>
        <v>89</v>
      </c>
      <c r="P143" s="77">
        <f>+P93+P118</f>
        <v>0</v>
      </c>
      <c r="Q143" s="200">
        <f>O143+P143</f>
        <v>89</v>
      </c>
      <c r="R143" s="75">
        <f t="shared" si="182"/>
        <v>13</v>
      </c>
      <c r="S143" s="76">
        <f t="shared" si="182"/>
        <v>13</v>
      </c>
      <c r="T143" s="193">
        <f t="shared" si="170"/>
        <v>26</v>
      </c>
      <c r="U143" s="77">
        <f>+U93+U118</f>
        <v>0</v>
      </c>
      <c r="V143" s="200">
        <f>T143+U143</f>
        <v>26</v>
      </c>
      <c r="W143" s="78">
        <f t="shared" si="171"/>
        <v>-70.786516853932582</v>
      </c>
    </row>
    <row r="144" spans="1:23" ht="14.25" customHeight="1" thickBot="1" x14ac:dyDescent="0.25">
      <c r="A144" s="364"/>
      <c r="K144" s="364"/>
      <c r="L144" s="59" t="s">
        <v>23</v>
      </c>
      <c r="M144" s="75">
        <f t="shared" si="180"/>
        <v>25</v>
      </c>
      <c r="N144" s="76">
        <f t="shared" si="180"/>
        <v>63</v>
      </c>
      <c r="O144" s="193">
        <f t="shared" si="181"/>
        <v>88</v>
      </c>
      <c r="P144" s="77">
        <f>+P94+P119</f>
        <v>0</v>
      </c>
      <c r="Q144" s="200">
        <f>O144+P144</f>
        <v>88</v>
      </c>
      <c r="R144" s="75">
        <f t="shared" si="182"/>
        <v>12</v>
      </c>
      <c r="S144" s="76">
        <f t="shared" si="182"/>
        <v>31</v>
      </c>
      <c r="T144" s="193">
        <f t="shared" si="170"/>
        <v>43</v>
      </c>
      <c r="U144" s="77">
        <f>+U94+U119</f>
        <v>0</v>
      </c>
      <c r="V144" s="200">
        <f>T144+U144</f>
        <v>43</v>
      </c>
      <c r="W144" s="78">
        <f t="shared" si="171"/>
        <v>-51.136363636363633</v>
      </c>
    </row>
    <row r="145" spans="1:23" ht="14.25" customHeight="1" thickTop="1" thickBot="1" x14ac:dyDescent="0.25">
      <c r="A145" s="364"/>
      <c r="K145" s="364"/>
      <c r="L145" s="79" t="s">
        <v>40</v>
      </c>
      <c r="M145" s="80">
        <f t="shared" ref="M145:Q145" si="183">+M142+M143+M144</f>
        <v>73</v>
      </c>
      <c r="N145" s="81">
        <f t="shared" si="183"/>
        <v>183</v>
      </c>
      <c r="O145" s="192">
        <f t="shared" si="183"/>
        <v>256</v>
      </c>
      <c r="P145" s="80">
        <f t="shared" si="183"/>
        <v>0</v>
      </c>
      <c r="Q145" s="192">
        <f t="shared" si="183"/>
        <v>256</v>
      </c>
      <c r="R145" s="80">
        <f t="shared" ref="R145:V145" si="184">+R142+R143+R144</f>
        <v>39.558</v>
      </c>
      <c r="S145" s="81">
        <f t="shared" si="184"/>
        <v>79.031999999999996</v>
      </c>
      <c r="T145" s="192">
        <f t="shared" si="184"/>
        <v>118.59</v>
      </c>
      <c r="U145" s="80">
        <f t="shared" si="184"/>
        <v>0</v>
      </c>
      <c r="V145" s="192">
        <f t="shared" si="184"/>
        <v>118.59</v>
      </c>
      <c r="W145" s="82">
        <f t="shared" si="171"/>
        <v>-53.67578125</v>
      </c>
    </row>
    <row r="146" spans="1:23" ht="14.25" customHeight="1" thickTop="1" x14ac:dyDescent="0.2">
      <c r="L146" s="59" t="s">
        <v>10</v>
      </c>
      <c r="M146" s="75">
        <f t="shared" ref="M146:N148" si="185">+M96+M121</f>
        <v>24</v>
      </c>
      <c r="N146" s="76">
        <f t="shared" si="185"/>
        <v>55</v>
      </c>
      <c r="O146" s="191">
        <f>M146+N146</f>
        <v>79</v>
      </c>
      <c r="P146" s="77">
        <f>+P96+P121</f>
        <v>0</v>
      </c>
      <c r="Q146" s="200">
        <f>O146+P146</f>
        <v>79</v>
      </c>
      <c r="R146" s="75">
        <f t="shared" ref="R146:S148" si="186">+R96+R121</f>
        <v>13.802</v>
      </c>
      <c r="S146" s="76">
        <f t="shared" si="186"/>
        <v>36.518000000000001</v>
      </c>
      <c r="T146" s="191">
        <f>R146+S146</f>
        <v>50.32</v>
      </c>
      <c r="U146" s="77">
        <f>+U96+U121</f>
        <v>0</v>
      </c>
      <c r="V146" s="200">
        <f>T146+U146</f>
        <v>50.32</v>
      </c>
      <c r="W146" s="78">
        <f>IF(Q146=0,0,((V146/Q146)-1)*100)</f>
        <v>-36.303797468354425</v>
      </c>
    </row>
    <row r="147" spans="1:23" ht="14.25" customHeight="1" x14ac:dyDescent="0.2">
      <c r="L147" s="59" t="s">
        <v>11</v>
      </c>
      <c r="M147" s="75">
        <f t="shared" si="185"/>
        <v>28</v>
      </c>
      <c r="N147" s="76">
        <f t="shared" si="185"/>
        <v>58</v>
      </c>
      <c r="O147" s="191">
        <f>M147+N147</f>
        <v>86</v>
      </c>
      <c r="P147" s="77">
        <f>+P97+P122</f>
        <v>0</v>
      </c>
      <c r="Q147" s="200">
        <f>O147+P147</f>
        <v>86</v>
      </c>
      <c r="R147" s="75">
        <f t="shared" si="186"/>
        <v>14</v>
      </c>
      <c r="S147" s="76">
        <f t="shared" si="186"/>
        <v>33</v>
      </c>
      <c r="T147" s="191">
        <f>R147+S147</f>
        <v>47</v>
      </c>
      <c r="U147" s="77">
        <f>+U97+U122</f>
        <v>0</v>
      </c>
      <c r="V147" s="200">
        <f>T147+U147</f>
        <v>47</v>
      </c>
      <c r="W147" s="78">
        <f>IF(Q147=0,0,((V147/Q147)-1)*100)</f>
        <v>-45.348837209302332</v>
      </c>
    </row>
    <row r="148" spans="1:23" ht="14.25" customHeight="1" thickBot="1" x14ac:dyDescent="0.25">
      <c r="L148" s="64" t="s">
        <v>12</v>
      </c>
      <c r="M148" s="75">
        <f t="shared" si="185"/>
        <v>30</v>
      </c>
      <c r="N148" s="76">
        <f t="shared" si="185"/>
        <v>65</v>
      </c>
      <c r="O148" s="191">
        <f>M148+N148</f>
        <v>95</v>
      </c>
      <c r="P148" s="77">
        <f>+P98+P123</f>
        <v>0</v>
      </c>
      <c r="Q148" s="200">
        <f>O148+P148</f>
        <v>95</v>
      </c>
      <c r="R148" s="75">
        <f t="shared" si="186"/>
        <v>13</v>
      </c>
      <c r="S148" s="76">
        <f t="shared" si="186"/>
        <v>37</v>
      </c>
      <c r="T148" s="191">
        <f>R148+S148</f>
        <v>50</v>
      </c>
      <c r="U148" s="77">
        <f>+U98+U123</f>
        <v>0</v>
      </c>
      <c r="V148" s="200">
        <f>T148+U148</f>
        <v>50</v>
      </c>
      <c r="W148" s="78">
        <f>IF(Q148=0,0,((V148/Q148)-1)*100)</f>
        <v>-47.368421052631582</v>
      </c>
    </row>
    <row r="149" spans="1:23" ht="14.25" customHeight="1" thickTop="1" thickBot="1" x14ac:dyDescent="0.25">
      <c r="L149" s="79" t="s">
        <v>57</v>
      </c>
      <c r="M149" s="80">
        <f t="shared" ref="M149:V149" si="187">+M146+M147+M148</f>
        <v>82</v>
      </c>
      <c r="N149" s="81">
        <f t="shared" si="187"/>
        <v>178</v>
      </c>
      <c r="O149" s="192">
        <f t="shared" si="187"/>
        <v>260</v>
      </c>
      <c r="P149" s="80">
        <f t="shared" si="187"/>
        <v>0</v>
      </c>
      <c r="Q149" s="192">
        <f t="shared" si="187"/>
        <v>260</v>
      </c>
      <c r="R149" s="80">
        <f t="shared" si="187"/>
        <v>40.802</v>
      </c>
      <c r="S149" s="81">
        <f t="shared" si="187"/>
        <v>106.518</v>
      </c>
      <c r="T149" s="192">
        <f t="shared" si="187"/>
        <v>147.32</v>
      </c>
      <c r="U149" s="80">
        <f t="shared" si="187"/>
        <v>0</v>
      </c>
      <c r="V149" s="192">
        <f t="shared" si="187"/>
        <v>147.32</v>
      </c>
      <c r="W149" s="82">
        <f t="shared" ref="W149" si="188">IF(Q149=0,0,((V149/Q149)-1)*100)</f>
        <v>-43.338461538461537</v>
      </c>
    </row>
    <row r="150" spans="1:23" ht="14.25" customHeight="1" thickTop="1" thickBot="1" x14ac:dyDescent="0.25">
      <c r="L150" s="79" t="s">
        <v>63</v>
      </c>
      <c r="M150" s="80">
        <f t="shared" ref="M150:V150" si="189">+M137+M141+M145+M149</f>
        <v>236</v>
      </c>
      <c r="N150" s="81">
        <f t="shared" si="189"/>
        <v>792</v>
      </c>
      <c r="O150" s="192">
        <f t="shared" si="189"/>
        <v>1028</v>
      </c>
      <c r="P150" s="80">
        <f t="shared" si="189"/>
        <v>0</v>
      </c>
      <c r="Q150" s="192">
        <f t="shared" si="189"/>
        <v>1028</v>
      </c>
      <c r="R150" s="80">
        <f t="shared" si="189"/>
        <v>187.35999999999999</v>
      </c>
      <c r="S150" s="81">
        <f t="shared" si="189"/>
        <v>513.54999999999995</v>
      </c>
      <c r="T150" s="192">
        <f t="shared" si="189"/>
        <v>700.91000000000008</v>
      </c>
      <c r="U150" s="80">
        <f t="shared" si="189"/>
        <v>0</v>
      </c>
      <c r="V150" s="192">
        <f t="shared" si="189"/>
        <v>700.91000000000008</v>
      </c>
      <c r="W150" s="82">
        <f>IF(Q150=0,0,((V150/Q150)-1)*100)</f>
        <v>-31.818093385213999</v>
      </c>
    </row>
    <row r="151" spans="1:23" ht="14.25" thickTop="1" thickBot="1" x14ac:dyDescent="0.25">
      <c r="L151" s="89" t="s">
        <v>60</v>
      </c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1:23" ht="13.5" thickTop="1" x14ac:dyDescent="0.2">
      <c r="L152" s="656" t="s">
        <v>54</v>
      </c>
      <c r="M152" s="657"/>
      <c r="N152" s="657"/>
      <c r="O152" s="657"/>
      <c r="P152" s="657"/>
      <c r="Q152" s="657"/>
      <c r="R152" s="657"/>
      <c r="S152" s="657"/>
      <c r="T152" s="657"/>
      <c r="U152" s="657"/>
      <c r="V152" s="657"/>
      <c r="W152" s="658"/>
    </row>
    <row r="153" spans="1:23" ht="13.5" customHeight="1" thickBot="1" x14ac:dyDescent="0.25">
      <c r="L153" s="659" t="s">
        <v>51</v>
      </c>
      <c r="M153" s="660"/>
      <c r="N153" s="660"/>
      <c r="O153" s="660"/>
      <c r="P153" s="660"/>
      <c r="Q153" s="660"/>
      <c r="R153" s="660"/>
      <c r="S153" s="660"/>
      <c r="T153" s="660"/>
      <c r="U153" s="660"/>
      <c r="V153" s="660"/>
      <c r="W153" s="661"/>
    </row>
    <row r="154" spans="1:23" ht="14.25" thickTop="1" thickBot="1" x14ac:dyDescent="0.25">
      <c r="L154" s="226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8" t="s">
        <v>34</v>
      </c>
    </row>
    <row r="155" spans="1:23" ht="14.25" thickTop="1" thickBot="1" x14ac:dyDescent="0.25">
      <c r="L155" s="229"/>
      <c r="M155" s="230" t="s">
        <v>64</v>
      </c>
      <c r="N155" s="231"/>
      <c r="O155" s="268"/>
      <c r="P155" s="230"/>
      <c r="Q155" s="230"/>
      <c r="R155" s="230" t="s">
        <v>65</v>
      </c>
      <c r="S155" s="231"/>
      <c r="T155" s="268"/>
      <c r="U155" s="230"/>
      <c r="V155" s="230"/>
      <c r="W155" s="337" t="s">
        <v>2</v>
      </c>
    </row>
    <row r="156" spans="1:23" ht="13.5" thickTop="1" x14ac:dyDescent="0.2">
      <c r="L156" s="233" t="s">
        <v>3</v>
      </c>
      <c r="M156" s="234"/>
      <c r="N156" s="226"/>
      <c r="O156" s="235"/>
      <c r="P156" s="236"/>
      <c r="Q156" s="235"/>
      <c r="R156" s="234"/>
      <c r="S156" s="226"/>
      <c r="T156" s="235"/>
      <c r="U156" s="236"/>
      <c r="V156" s="235"/>
      <c r="W156" s="338" t="s">
        <v>4</v>
      </c>
    </row>
    <row r="157" spans="1:23" ht="13.5" thickBot="1" x14ac:dyDescent="0.25">
      <c r="L157" s="238"/>
      <c r="M157" s="239" t="s">
        <v>35</v>
      </c>
      <c r="N157" s="240" t="s">
        <v>36</v>
      </c>
      <c r="O157" s="241" t="s">
        <v>37</v>
      </c>
      <c r="P157" s="242" t="s">
        <v>32</v>
      </c>
      <c r="Q157" s="241" t="s">
        <v>7</v>
      </c>
      <c r="R157" s="239" t="s">
        <v>35</v>
      </c>
      <c r="S157" s="240" t="s">
        <v>36</v>
      </c>
      <c r="T157" s="241" t="s">
        <v>37</v>
      </c>
      <c r="U157" s="242" t="s">
        <v>32</v>
      </c>
      <c r="V157" s="241" t="s">
        <v>7</v>
      </c>
      <c r="W157" s="339"/>
    </row>
    <row r="158" spans="1:23" ht="5.25" customHeight="1" thickTop="1" x14ac:dyDescent="0.2">
      <c r="L158" s="233"/>
      <c r="M158" s="244"/>
      <c r="N158" s="245"/>
      <c r="O158" s="246"/>
      <c r="P158" s="247"/>
      <c r="Q158" s="246"/>
      <c r="R158" s="244"/>
      <c r="S158" s="245"/>
      <c r="T158" s="246"/>
      <c r="U158" s="247"/>
      <c r="V158" s="246"/>
      <c r="W158" s="248"/>
    </row>
    <row r="159" spans="1:23" x14ac:dyDescent="0.2">
      <c r="L159" s="233" t="s">
        <v>13</v>
      </c>
      <c r="M159" s="249">
        <v>0</v>
      </c>
      <c r="N159" s="250">
        <v>0</v>
      </c>
      <c r="O159" s="251">
        <f>M159+N159</f>
        <v>0</v>
      </c>
      <c r="P159" s="252">
        <v>0</v>
      </c>
      <c r="Q159" s="251">
        <f>O159+P159</f>
        <v>0</v>
      </c>
      <c r="R159" s="249">
        <v>0</v>
      </c>
      <c r="S159" s="249">
        <v>0</v>
      </c>
      <c r="T159" s="251">
        <f>R159+S159</f>
        <v>0</v>
      </c>
      <c r="U159" s="252">
        <v>0</v>
      </c>
      <c r="V159" s="251">
        <f>T159+U159</f>
        <v>0</v>
      </c>
      <c r="W159" s="253">
        <f t="shared" ref="W159" si="190">IF(Q159=0,0,((V159/Q159)-1)*100)</f>
        <v>0</v>
      </c>
    </row>
    <row r="160" spans="1:23" x14ac:dyDescent="0.2">
      <c r="L160" s="233" t="s">
        <v>14</v>
      </c>
      <c r="M160" s="249">
        <v>0</v>
      </c>
      <c r="N160" s="250">
        <v>0</v>
      </c>
      <c r="O160" s="251">
        <f>M160+N160</f>
        <v>0</v>
      </c>
      <c r="P160" s="252">
        <v>0</v>
      </c>
      <c r="Q160" s="251">
        <f>O160+P160</f>
        <v>0</v>
      </c>
      <c r="R160" s="249">
        <v>0</v>
      </c>
      <c r="S160" s="249">
        <v>0</v>
      </c>
      <c r="T160" s="251">
        <f>R160+S160</f>
        <v>0</v>
      </c>
      <c r="U160" s="252">
        <v>0</v>
      </c>
      <c r="V160" s="251">
        <f>T160+U160</f>
        <v>0</v>
      </c>
      <c r="W160" s="253">
        <f>IF(Q160=0,0,((V160/Q160)-1)*100)</f>
        <v>0</v>
      </c>
    </row>
    <row r="161" spans="1:23" ht="13.5" thickBot="1" x14ac:dyDescent="0.25">
      <c r="L161" s="233" t="s">
        <v>15</v>
      </c>
      <c r="M161" s="249">
        <v>0</v>
      </c>
      <c r="N161" s="250">
        <v>0</v>
      </c>
      <c r="O161" s="251">
        <f>M161+N161</f>
        <v>0</v>
      </c>
      <c r="P161" s="252">
        <v>0</v>
      </c>
      <c r="Q161" s="251">
        <f>O161+P161</f>
        <v>0</v>
      </c>
      <c r="R161" s="249">
        <v>0</v>
      </c>
      <c r="S161" s="249">
        <v>0</v>
      </c>
      <c r="T161" s="251">
        <f>R161+S161</f>
        <v>0</v>
      </c>
      <c r="U161" s="252">
        <v>0</v>
      </c>
      <c r="V161" s="251">
        <f>T161+U161</f>
        <v>0</v>
      </c>
      <c r="W161" s="253">
        <f>IF(Q161=0,0,((V161/Q161)-1)*100)</f>
        <v>0</v>
      </c>
    </row>
    <row r="162" spans="1:23" ht="14.25" thickTop="1" thickBot="1" x14ac:dyDescent="0.25">
      <c r="L162" s="254" t="s">
        <v>61</v>
      </c>
      <c r="M162" s="255">
        <f t="shared" ref="M162:U162" si="191">+M159+M160+M161</f>
        <v>0</v>
      </c>
      <c r="N162" s="256">
        <f t="shared" si="191"/>
        <v>0</v>
      </c>
      <c r="O162" s="257">
        <f t="shared" si="191"/>
        <v>0</v>
      </c>
      <c r="P162" s="255">
        <f t="shared" si="191"/>
        <v>0</v>
      </c>
      <c r="Q162" s="257">
        <f t="shared" si="191"/>
        <v>0</v>
      </c>
      <c r="R162" s="255">
        <f t="shared" si="191"/>
        <v>0</v>
      </c>
      <c r="S162" s="256">
        <f t="shared" si="191"/>
        <v>0</v>
      </c>
      <c r="T162" s="257">
        <f t="shared" si="191"/>
        <v>0</v>
      </c>
      <c r="U162" s="255">
        <f t="shared" si="191"/>
        <v>0</v>
      </c>
      <c r="V162" s="257">
        <f t="shared" ref="V162" si="192">+V159+V160+V161</f>
        <v>0</v>
      </c>
      <c r="W162" s="258">
        <f t="shared" ref="W162" si="193">IF(Q162=0,0,((V162/Q162)-1)*100)</f>
        <v>0</v>
      </c>
    </row>
    <row r="163" spans="1:23" ht="13.5" thickTop="1" x14ac:dyDescent="0.2">
      <c r="L163" s="233" t="s">
        <v>16</v>
      </c>
      <c r="M163" s="249">
        <v>0</v>
      </c>
      <c r="N163" s="250">
        <v>0</v>
      </c>
      <c r="O163" s="251">
        <f>SUM(M163:N163)</f>
        <v>0</v>
      </c>
      <c r="P163" s="252">
        <v>0</v>
      </c>
      <c r="Q163" s="251">
        <f t="shared" ref="Q163" si="194">O163+P163</f>
        <v>0</v>
      </c>
      <c r="R163" s="249">
        <v>0</v>
      </c>
      <c r="S163" s="250">
        <v>0</v>
      </c>
      <c r="T163" s="251">
        <f>SUM(R163:S163)</f>
        <v>0</v>
      </c>
      <c r="U163" s="252">
        <v>0</v>
      </c>
      <c r="V163" s="251">
        <f t="shared" ref="V163" si="195">T163+U163</f>
        <v>0</v>
      </c>
      <c r="W163" s="253">
        <f>IF(Q163=0,0,((V163/Q163)-1)*100)</f>
        <v>0</v>
      </c>
    </row>
    <row r="164" spans="1:23" x14ac:dyDescent="0.2">
      <c r="L164" s="233" t="s">
        <v>17</v>
      </c>
      <c r="M164" s="249">
        <v>0</v>
      </c>
      <c r="N164" s="250">
        <v>0</v>
      </c>
      <c r="O164" s="251">
        <f>SUM(M164:N164)</f>
        <v>0</v>
      </c>
      <c r="P164" s="252">
        <v>0</v>
      </c>
      <c r="Q164" s="251">
        <f>O164+P164</f>
        <v>0</v>
      </c>
      <c r="R164" s="249">
        <v>0</v>
      </c>
      <c r="S164" s="250">
        <v>0</v>
      </c>
      <c r="T164" s="251">
        <f>SUM(R164:S164)</f>
        <v>0</v>
      </c>
      <c r="U164" s="252">
        <v>0</v>
      </c>
      <c r="V164" s="251">
        <f>T164+U164</f>
        <v>0</v>
      </c>
      <c r="W164" s="253">
        <f t="shared" ref="W164" si="196">IF(Q164=0,0,((V164/Q164)-1)*100)</f>
        <v>0</v>
      </c>
    </row>
    <row r="165" spans="1:23" ht="13.5" thickBot="1" x14ac:dyDescent="0.25">
      <c r="L165" s="233" t="s">
        <v>18</v>
      </c>
      <c r="M165" s="249">
        <v>0</v>
      </c>
      <c r="N165" s="250">
        <v>0</v>
      </c>
      <c r="O165" s="259">
        <f>SUM(M165:N165)</f>
        <v>0</v>
      </c>
      <c r="P165" s="260">
        <v>0</v>
      </c>
      <c r="Q165" s="259">
        <f>O165+P165</f>
        <v>0</v>
      </c>
      <c r="R165" s="249">
        <v>0</v>
      </c>
      <c r="S165" s="250">
        <v>0</v>
      </c>
      <c r="T165" s="259">
        <f>SUM(R165:S165)</f>
        <v>0</v>
      </c>
      <c r="U165" s="260">
        <v>0</v>
      </c>
      <c r="V165" s="259">
        <f>T165+U165</f>
        <v>0</v>
      </c>
      <c r="W165" s="253">
        <f>IF(Q165=0,0,((V165/Q165)-1)*100)</f>
        <v>0</v>
      </c>
    </row>
    <row r="166" spans="1:23" ht="14.25" thickTop="1" thickBot="1" x14ac:dyDescent="0.25">
      <c r="L166" s="261" t="s">
        <v>19</v>
      </c>
      <c r="M166" s="262">
        <f t="shared" ref="M166:U166" si="197">+M163+M164+M165</f>
        <v>0</v>
      </c>
      <c r="N166" s="262">
        <f t="shared" si="197"/>
        <v>0</v>
      </c>
      <c r="O166" s="263">
        <f t="shared" si="197"/>
        <v>0</v>
      </c>
      <c r="P166" s="264">
        <f t="shared" si="197"/>
        <v>0</v>
      </c>
      <c r="Q166" s="263">
        <f t="shared" si="197"/>
        <v>0</v>
      </c>
      <c r="R166" s="262">
        <f t="shared" si="197"/>
        <v>0</v>
      </c>
      <c r="S166" s="262">
        <f t="shared" si="197"/>
        <v>0</v>
      </c>
      <c r="T166" s="399">
        <f t="shared" si="197"/>
        <v>0</v>
      </c>
      <c r="U166" s="400">
        <f t="shared" si="197"/>
        <v>0</v>
      </c>
      <c r="V166" s="263">
        <f t="shared" ref="V166" si="198">+V163+V164+V165</f>
        <v>0</v>
      </c>
      <c r="W166" s="265">
        <f>IF(Q166=0,0,((V166/Q166)-1)*100)</f>
        <v>0</v>
      </c>
    </row>
    <row r="167" spans="1:23" ht="13.5" thickTop="1" x14ac:dyDescent="0.2">
      <c r="A167" s="364"/>
      <c r="K167" s="364"/>
      <c r="L167" s="233" t="s">
        <v>21</v>
      </c>
      <c r="M167" s="249">
        <v>0</v>
      </c>
      <c r="N167" s="250">
        <v>0</v>
      </c>
      <c r="O167" s="259">
        <f>SUM(M167:N167)</f>
        <v>0</v>
      </c>
      <c r="P167" s="266">
        <v>0</v>
      </c>
      <c r="Q167" s="259">
        <f>O167+P167</f>
        <v>0</v>
      </c>
      <c r="R167" s="249">
        <v>0</v>
      </c>
      <c r="S167" s="250">
        <v>0</v>
      </c>
      <c r="T167" s="259">
        <f>SUM(R167:S167)</f>
        <v>0</v>
      </c>
      <c r="U167" s="266">
        <v>0</v>
      </c>
      <c r="V167" s="259">
        <f>T167+U167</f>
        <v>0</v>
      </c>
      <c r="W167" s="253">
        <f>IF(Q167=0,0,((V167/Q167)-1)*100)</f>
        <v>0</v>
      </c>
    </row>
    <row r="168" spans="1:23" x14ac:dyDescent="0.2">
      <c r="A168" s="364"/>
      <c r="K168" s="364"/>
      <c r="L168" s="233" t="s">
        <v>22</v>
      </c>
      <c r="M168" s="249">
        <v>0</v>
      </c>
      <c r="N168" s="250">
        <v>0</v>
      </c>
      <c r="O168" s="259">
        <f>SUM(M168:N168)</f>
        <v>0</v>
      </c>
      <c r="P168" s="252">
        <v>0</v>
      </c>
      <c r="Q168" s="259">
        <f>O168+P168</f>
        <v>0</v>
      </c>
      <c r="R168" s="249">
        <v>0</v>
      </c>
      <c r="S168" s="250">
        <v>0</v>
      </c>
      <c r="T168" s="259">
        <f>SUM(R168:S168)</f>
        <v>0</v>
      </c>
      <c r="U168" s="252">
        <v>0</v>
      </c>
      <c r="V168" s="259">
        <f>T168+U168</f>
        <v>0</v>
      </c>
      <c r="W168" s="253">
        <f t="shared" ref="W168" si="199">IF(Q168=0,0,((V168/Q168)-1)*100)</f>
        <v>0</v>
      </c>
    </row>
    <row r="169" spans="1:23" ht="13.5" thickBot="1" x14ac:dyDescent="0.25">
      <c r="A169" s="364"/>
      <c r="K169" s="364"/>
      <c r="L169" s="233" t="s">
        <v>23</v>
      </c>
      <c r="M169" s="249">
        <v>0</v>
      </c>
      <c r="N169" s="250">
        <v>0</v>
      </c>
      <c r="O169" s="259">
        <f>SUM(M169:N169)</f>
        <v>0</v>
      </c>
      <c r="P169" s="252">
        <v>0</v>
      </c>
      <c r="Q169" s="259">
        <f>O169+P169</f>
        <v>0</v>
      </c>
      <c r="R169" s="249">
        <v>0</v>
      </c>
      <c r="S169" s="250">
        <v>0</v>
      </c>
      <c r="T169" s="259">
        <f>SUM(R169:S169)</f>
        <v>0</v>
      </c>
      <c r="U169" s="252">
        <v>0</v>
      </c>
      <c r="V169" s="259">
        <f>T169+U169</f>
        <v>0</v>
      </c>
      <c r="W169" s="253">
        <f>IF(Q169=0,0,((V169/Q169)-1)*100)</f>
        <v>0</v>
      </c>
    </row>
    <row r="170" spans="1:23" ht="14.25" customHeight="1" thickTop="1" thickBot="1" x14ac:dyDescent="0.25">
      <c r="L170" s="254" t="s">
        <v>40</v>
      </c>
      <c r="M170" s="255">
        <f t="shared" ref="M170:Q170" si="200">+M167+M168+M169</f>
        <v>0</v>
      </c>
      <c r="N170" s="256">
        <f t="shared" si="200"/>
        <v>0</v>
      </c>
      <c r="O170" s="257">
        <f t="shared" si="200"/>
        <v>0</v>
      </c>
      <c r="P170" s="255">
        <f t="shared" si="200"/>
        <v>0</v>
      </c>
      <c r="Q170" s="257">
        <f t="shared" si="200"/>
        <v>0</v>
      </c>
      <c r="R170" s="255">
        <f t="shared" ref="R170:V170" si="201">+R167+R168+R169</f>
        <v>0</v>
      </c>
      <c r="S170" s="256">
        <f t="shared" si="201"/>
        <v>0</v>
      </c>
      <c r="T170" s="257">
        <f t="shared" si="201"/>
        <v>0</v>
      </c>
      <c r="U170" s="255">
        <f t="shared" si="201"/>
        <v>0</v>
      </c>
      <c r="V170" s="257">
        <f t="shared" si="201"/>
        <v>0</v>
      </c>
      <c r="W170" s="258">
        <f t="shared" ref="W170" si="202">IF(Q170=0,0,((V170/Q170)-1)*100)</f>
        <v>0</v>
      </c>
    </row>
    <row r="171" spans="1:23" ht="14.25" customHeight="1" thickTop="1" x14ac:dyDescent="0.2">
      <c r="L171" s="233" t="s">
        <v>10</v>
      </c>
      <c r="M171" s="249">
        <v>0</v>
      </c>
      <c r="N171" s="250">
        <v>0</v>
      </c>
      <c r="O171" s="251">
        <f>M171+N171</f>
        <v>0</v>
      </c>
      <c r="P171" s="252">
        <v>0</v>
      </c>
      <c r="Q171" s="251">
        <f t="shared" ref="Q171" si="203">O171+P171</f>
        <v>0</v>
      </c>
      <c r="R171" s="249">
        <v>0</v>
      </c>
      <c r="S171" s="250">
        <v>0</v>
      </c>
      <c r="T171" s="251">
        <f>R171+S171</f>
        <v>0</v>
      </c>
      <c r="U171" s="252">
        <v>0</v>
      </c>
      <c r="V171" s="251">
        <f t="shared" ref="V171" si="204">T171+U171</f>
        <v>0</v>
      </c>
      <c r="W171" s="253">
        <f>IF(Q171=0,0,((V171/Q171)-1)*100)</f>
        <v>0</v>
      </c>
    </row>
    <row r="172" spans="1:23" ht="14.25" customHeight="1" x14ac:dyDescent="0.2">
      <c r="L172" s="233" t="s">
        <v>11</v>
      </c>
      <c r="M172" s="249">
        <v>0</v>
      </c>
      <c r="N172" s="250">
        <v>0</v>
      </c>
      <c r="O172" s="251">
        <f>M172+N172</f>
        <v>0</v>
      </c>
      <c r="P172" s="252">
        <v>0</v>
      </c>
      <c r="Q172" s="251">
        <f>O172+P172</f>
        <v>0</v>
      </c>
      <c r="R172" s="249">
        <v>0</v>
      </c>
      <c r="S172" s="250">
        <v>0</v>
      </c>
      <c r="T172" s="251">
        <f>R172+S172</f>
        <v>0</v>
      </c>
      <c r="U172" s="252">
        <v>0</v>
      </c>
      <c r="V172" s="251">
        <f>T172+U172</f>
        <v>0</v>
      </c>
      <c r="W172" s="253">
        <f>IF(Q172=0,0,((V172/Q172)-1)*100)</f>
        <v>0</v>
      </c>
    </row>
    <row r="173" spans="1:23" ht="14.25" customHeight="1" thickBot="1" x14ac:dyDescent="0.25">
      <c r="L173" s="238" t="s">
        <v>12</v>
      </c>
      <c r="M173" s="249">
        <v>0</v>
      </c>
      <c r="N173" s="250">
        <v>0</v>
      </c>
      <c r="O173" s="251">
        <f>M173+N173</f>
        <v>0</v>
      </c>
      <c r="P173" s="252">
        <v>0</v>
      </c>
      <c r="Q173" s="251">
        <f>O173+P173</f>
        <v>0</v>
      </c>
      <c r="R173" s="249">
        <v>0</v>
      </c>
      <c r="S173" s="250">
        <v>0</v>
      </c>
      <c r="T173" s="251">
        <f>R173+S173</f>
        <v>0</v>
      </c>
      <c r="U173" s="252">
        <v>0</v>
      </c>
      <c r="V173" s="251">
        <f>T173+U173</f>
        <v>0</v>
      </c>
      <c r="W173" s="253">
        <f>IF(Q173=0,0,((V173/Q173)-1)*100)</f>
        <v>0</v>
      </c>
    </row>
    <row r="174" spans="1:23" ht="14.25" customHeight="1" thickTop="1" thickBot="1" x14ac:dyDescent="0.25">
      <c r="L174" s="254" t="s">
        <v>57</v>
      </c>
      <c r="M174" s="255">
        <f t="shared" ref="M174:V174" si="205">+M171+M172+M173</f>
        <v>0</v>
      </c>
      <c r="N174" s="256">
        <f t="shared" si="205"/>
        <v>0</v>
      </c>
      <c r="O174" s="257">
        <f t="shared" si="205"/>
        <v>0</v>
      </c>
      <c r="P174" s="255">
        <f t="shared" si="205"/>
        <v>0</v>
      </c>
      <c r="Q174" s="257">
        <f t="shared" si="205"/>
        <v>0</v>
      </c>
      <c r="R174" s="255">
        <f t="shared" si="205"/>
        <v>0</v>
      </c>
      <c r="S174" s="256">
        <f t="shared" si="205"/>
        <v>0</v>
      </c>
      <c r="T174" s="257">
        <f t="shared" si="205"/>
        <v>0</v>
      </c>
      <c r="U174" s="255">
        <f t="shared" si="205"/>
        <v>0</v>
      </c>
      <c r="V174" s="257">
        <f t="shared" si="205"/>
        <v>0</v>
      </c>
      <c r="W174" s="258">
        <f t="shared" ref="W174" si="206">IF(Q174=0,0,((V174/Q174)-1)*100)</f>
        <v>0</v>
      </c>
    </row>
    <row r="175" spans="1:23" ht="14.25" customHeight="1" thickTop="1" thickBot="1" x14ac:dyDescent="0.25">
      <c r="L175" s="254" t="s">
        <v>63</v>
      </c>
      <c r="M175" s="255">
        <f t="shared" ref="M175:V175" si="207">+M162+M166+M170+M174</f>
        <v>0</v>
      </c>
      <c r="N175" s="256">
        <f t="shared" si="207"/>
        <v>0</v>
      </c>
      <c r="O175" s="257">
        <f t="shared" si="207"/>
        <v>0</v>
      </c>
      <c r="P175" s="255">
        <f t="shared" si="207"/>
        <v>0</v>
      </c>
      <c r="Q175" s="257">
        <f t="shared" si="207"/>
        <v>0</v>
      </c>
      <c r="R175" s="255">
        <f t="shared" si="207"/>
        <v>0</v>
      </c>
      <c r="S175" s="256">
        <f t="shared" si="207"/>
        <v>0</v>
      </c>
      <c r="T175" s="257">
        <f t="shared" si="207"/>
        <v>0</v>
      </c>
      <c r="U175" s="255">
        <f t="shared" si="207"/>
        <v>0</v>
      </c>
      <c r="V175" s="257">
        <f t="shared" si="207"/>
        <v>0</v>
      </c>
      <c r="W175" s="258">
        <f>IF(Q175=0,0,((V175/Q175)-1)*100)</f>
        <v>0</v>
      </c>
    </row>
    <row r="176" spans="1:23" ht="14.25" thickTop="1" thickBot="1" x14ac:dyDescent="0.25">
      <c r="L176" s="267" t="s">
        <v>60</v>
      </c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</row>
    <row r="177" spans="1:23" ht="13.5" thickTop="1" x14ac:dyDescent="0.2">
      <c r="L177" s="656" t="s">
        <v>55</v>
      </c>
      <c r="M177" s="657"/>
      <c r="N177" s="657"/>
      <c r="O177" s="657"/>
      <c r="P177" s="657"/>
      <c r="Q177" s="657"/>
      <c r="R177" s="657"/>
      <c r="S177" s="657"/>
      <c r="T177" s="657"/>
      <c r="U177" s="657"/>
      <c r="V177" s="657"/>
      <c r="W177" s="658"/>
    </row>
    <row r="178" spans="1:23" ht="13.5" thickBot="1" x14ac:dyDescent="0.25">
      <c r="L178" s="659" t="s">
        <v>52</v>
      </c>
      <c r="M178" s="660"/>
      <c r="N178" s="660"/>
      <c r="O178" s="660"/>
      <c r="P178" s="660"/>
      <c r="Q178" s="660"/>
      <c r="R178" s="660"/>
      <c r="S178" s="660"/>
      <c r="T178" s="660"/>
      <c r="U178" s="660"/>
      <c r="V178" s="660"/>
      <c r="W178" s="661"/>
    </row>
    <row r="179" spans="1:23" ht="14.25" thickTop="1" thickBot="1" x14ac:dyDescent="0.25">
      <c r="L179" s="226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8" t="s">
        <v>34</v>
      </c>
    </row>
    <row r="180" spans="1:23" ht="14.25" thickTop="1" thickBot="1" x14ac:dyDescent="0.25">
      <c r="L180" s="229"/>
      <c r="M180" s="230" t="s">
        <v>64</v>
      </c>
      <c r="N180" s="231"/>
      <c r="O180" s="268"/>
      <c r="P180" s="230"/>
      <c r="Q180" s="230"/>
      <c r="R180" s="230" t="s">
        <v>65</v>
      </c>
      <c r="S180" s="231"/>
      <c r="T180" s="268"/>
      <c r="U180" s="230"/>
      <c r="V180" s="230"/>
      <c r="W180" s="337" t="s">
        <v>2</v>
      </c>
    </row>
    <row r="181" spans="1:23" ht="13.5" thickTop="1" x14ac:dyDescent="0.2">
      <c r="L181" s="233" t="s">
        <v>3</v>
      </c>
      <c r="M181" s="234"/>
      <c r="N181" s="226"/>
      <c r="O181" s="235"/>
      <c r="P181" s="236"/>
      <c r="Q181" s="235"/>
      <c r="R181" s="234"/>
      <c r="S181" s="226"/>
      <c r="T181" s="235"/>
      <c r="U181" s="236"/>
      <c r="V181" s="235"/>
      <c r="W181" s="338" t="s">
        <v>4</v>
      </c>
    </row>
    <row r="182" spans="1:23" ht="13.5" thickBot="1" x14ac:dyDescent="0.25">
      <c r="L182" s="238"/>
      <c r="M182" s="239" t="s">
        <v>35</v>
      </c>
      <c r="N182" s="240" t="s">
        <v>36</v>
      </c>
      <c r="O182" s="241" t="s">
        <v>37</v>
      </c>
      <c r="P182" s="242" t="s">
        <v>32</v>
      </c>
      <c r="Q182" s="241" t="s">
        <v>7</v>
      </c>
      <c r="R182" s="239" t="s">
        <v>35</v>
      </c>
      <c r="S182" s="240" t="s">
        <v>36</v>
      </c>
      <c r="T182" s="241" t="s">
        <v>37</v>
      </c>
      <c r="U182" s="242" t="s">
        <v>32</v>
      </c>
      <c r="V182" s="241" t="s">
        <v>7</v>
      </c>
      <c r="W182" s="339"/>
    </row>
    <row r="183" spans="1:23" ht="6" customHeight="1" thickTop="1" x14ac:dyDescent="0.2">
      <c r="L183" s="233"/>
      <c r="M183" s="302"/>
      <c r="N183" s="245"/>
      <c r="O183" s="246"/>
      <c r="P183" s="247"/>
      <c r="Q183" s="287"/>
      <c r="R183" s="302"/>
      <c r="S183" s="245"/>
      <c r="T183" s="246"/>
      <c r="U183" s="247"/>
      <c r="V183" s="246"/>
      <c r="W183" s="248"/>
    </row>
    <row r="184" spans="1:23" x14ac:dyDescent="0.2">
      <c r="L184" s="233" t="s">
        <v>13</v>
      </c>
      <c r="M184" s="303">
        <v>1</v>
      </c>
      <c r="N184" s="250">
        <v>0</v>
      </c>
      <c r="O184" s="251">
        <f>M184+N184</f>
        <v>1</v>
      </c>
      <c r="P184" s="252">
        <v>0</v>
      </c>
      <c r="Q184" s="251">
        <f>O184+P184</f>
        <v>1</v>
      </c>
      <c r="R184" s="303">
        <v>1</v>
      </c>
      <c r="S184" s="250">
        <v>0</v>
      </c>
      <c r="T184" s="251">
        <f>R184+S184</f>
        <v>1</v>
      </c>
      <c r="U184" s="252">
        <v>0</v>
      </c>
      <c r="V184" s="251">
        <f>T184+U184</f>
        <v>1</v>
      </c>
      <c r="W184" s="253">
        <f t="shared" ref="W184" si="208">IF(Q184=0,0,((V184/Q184)-1)*100)</f>
        <v>0</v>
      </c>
    </row>
    <row r="185" spans="1:23" x14ac:dyDescent="0.2">
      <c r="L185" s="233" t="s">
        <v>14</v>
      </c>
      <c r="M185" s="303">
        <v>1</v>
      </c>
      <c r="N185" s="250">
        <v>0</v>
      </c>
      <c r="O185" s="251">
        <f t="shared" ref="O185" si="209">M185+N185</f>
        <v>1</v>
      </c>
      <c r="P185" s="252">
        <v>0</v>
      </c>
      <c r="Q185" s="251">
        <f t="shared" ref="Q185" si="210">O185+P185</f>
        <v>1</v>
      </c>
      <c r="R185" s="303">
        <v>1</v>
      </c>
      <c r="S185" s="250">
        <v>0</v>
      </c>
      <c r="T185" s="251">
        <f t="shared" ref="T185" si="211">R185+S185</f>
        <v>1</v>
      </c>
      <c r="U185" s="252">
        <v>0</v>
      </c>
      <c r="V185" s="251">
        <f t="shared" ref="V185" si="212">T185+U185</f>
        <v>1</v>
      </c>
      <c r="W185" s="253">
        <f>IF(Q185=0,0,((V185/Q185)-1)*100)</f>
        <v>0</v>
      </c>
    </row>
    <row r="186" spans="1:23" ht="13.5" thickBot="1" x14ac:dyDescent="0.25">
      <c r="L186" s="233" t="s">
        <v>15</v>
      </c>
      <c r="M186" s="303">
        <v>0</v>
      </c>
      <c r="N186" s="250">
        <v>0</v>
      </c>
      <c r="O186" s="251">
        <f>M186+N186</f>
        <v>0</v>
      </c>
      <c r="P186" s="252">
        <v>0</v>
      </c>
      <c r="Q186" s="251">
        <f>O186+P186</f>
        <v>0</v>
      </c>
      <c r="R186" s="303">
        <v>0</v>
      </c>
      <c r="S186" s="250">
        <v>0</v>
      </c>
      <c r="T186" s="251">
        <f>R186+S186</f>
        <v>0</v>
      </c>
      <c r="U186" s="252">
        <v>0</v>
      </c>
      <c r="V186" s="251">
        <f>T186+U186</f>
        <v>0</v>
      </c>
      <c r="W186" s="253">
        <f>IF(Q186=0,0,((V186/Q186)-1)*100)</f>
        <v>0</v>
      </c>
    </row>
    <row r="187" spans="1:23" ht="14.25" thickTop="1" thickBot="1" x14ac:dyDescent="0.25">
      <c r="L187" s="254" t="s">
        <v>61</v>
      </c>
      <c r="M187" s="255">
        <f t="shared" ref="M187:U187" si="213">+M184+M185+M186</f>
        <v>2</v>
      </c>
      <c r="N187" s="256">
        <f t="shared" si="213"/>
        <v>0</v>
      </c>
      <c r="O187" s="257">
        <f t="shared" si="213"/>
        <v>2</v>
      </c>
      <c r="P187" s="255">
        <f t="shared" si="213"/>
        <v>0</v>
      </c>
      <c r="Q187" s="276">
        <f t="shared" si="213"/>
        <v>2</v>
      </c>
      <c r="R187" s="256">
        <f t="shared" si="213"/>
        <v>2</v>
      </c>
      <c r="S187" s="256">
        <f t="shared" si="213"/>
        <v>0</v>
      </c>
      <c r="T187" s="257">
        <f t="shared" si="213"/>
        <v>2</v>
      </c>
      <c r="U187" s="255">
        <f t="shared" si="213"/>
        <v>0</v>
      </c>
      <c r="V187" s="257">
        <f t="shared" ref="V187" si="214">+V184+V185+V186</f>
        <v>2</v>
      </c>
      <c r="W187" s="258">
        <f t="shared" ref="W187" si="215">IF(Q187=0,0,((V187/Q187)-1)*100)</f>
        <v>0</v>
      </c>
    </row>
    <row r="188" spans="1:23" ht="13.5" thickTop="1" x14ac:dyDescent="0.2">
      <c r="L188" s="233" t="s">
        <v>16</v>
      </c>
      <c r="M188" s="303">
        <v>0</v>
      </c>
      <c r="N188" s="250">
        <v>0</v>
      </c>
      <c r="O188" s="251">
        <f>SUM(M188:N188)</f>
        <v>0</v>
      </c>
      <c r="P188" s="252">
        <v>0</v>
      </c>
      <c r="Q188" s="251">
        <f>O188+P188</f>
        <v>0</v>
      </c>
      <c r="R188" s="303">
        <v>0</v>
      </c>
      <c r="S188" s="250">
        <v>0</v>
      </c>
      <c r="T188" s="251">
        <f>SUM(R188:S188)</f>
        <v>0</v>
      </c>
      <c r="U188" s="252">
        <v>0</v>
      </c>
      <c r="V188" s="251">
        <f>T188+U188</f>
        <v>0</v>
      </c>
      <c r="W188" s="253">
        <f>IF(Q188=0,0,((V188/Q188)-1)*100)</f>
        <v>0</v>
      </c>
    </row>
    <row r="189" spans="1:23" x14ac:dyDescent="0.2">
      <c r="L189" s="233" t="s">
        <v>17</v>
      </c>
      <c r="M189" s="303">
        <v>2</v>
      </c>
      <c r="N189" s="250">
        <v>0</v>
      </c>
      <c r="O189" s="251">
        <f>SUM(M189:N189)</f>
        <v>2</v>
      </c>
      <c r="P189" s="252">
        <v>0</v>
      </c>
      <c r="Q189" s="251">
        <f>O189+P189</f>
        <v>2</v>
      </c>
      <c r="R189" s="303">
        <v>0</v>
      </c>
      <c r="S189" s="250">
        <v>0</v>
      </c>
      <c r="T189" s="251">
        <f>SUM(R189:S189)</f>
        <v>0</v>
      </c>
      <c r="U189" s="252">
        <v>0</v>
      </c>
      <c r="V189" s="251">
        <f>T189+U189</f>
        <v>0</v>
      </c>
      <c r="W189" s="253">
        <f t="shared" ref="W189" si="216">IF(Q189=0,0,((V189/Q189)-1)*100)</f>
        <v>-100</v>
      </c>
    </row>
    <row r="190" spans="1:23" ht="13.5" thickBot="1" x14ac:dyDescent="0.25">
      <c r="L190" s="233" t="s">
        <v>18</v>
      </c>
      <c r="M190" s="303">
        <v>1</v>
      </c>
      <c r="N190" s="250">
        <v>0</v>
      </c>
      <c r="O190" s="259">
        <f>SUM(M190:N190)</f>
        <v>1</v>
      </c>
      <c r="P190" s="260">
        <v>0</v>
      </c>
      <c r="Q190" s="251">
        <f>O190+P190</f>
        <v>1</v>
      </c>
      <c r="R190" s="303">
        <v>0</v>
      </c>
      <c r="S190" s="250">
        <v>0</v>
      </c>
      <c r="T190" s="259">
        <f>SUM(R190:S190)</f>
        <v>0</v>
      </c>
      <c r="U190" s="260">
        <v>0</v>
      </c>
      <c r="V190" s="259">
        <f>T190+U190</f>
        <v>0</v>
      </c>
      <c r="W190" s="253">
        <f>IF(Q190=0,0,((V190/Q190)-1)*100)</f>
        <v>-100</v>
      </c>
    </row>
    <row r="191" spans="1:23" ht="14.25" thickTop="1" thickBot="1" x14ac:dyDescent="0.25">
      <c r="L191" s="261" t="s">
        <v>19</v>
      </c>
      <c r="M191" s="262">
        <f t="shared" ref="M191:U191" si="217">+M188+M189+M190</f>
        <v>3</v>
      </c>
      <c r="N191" s="262">
        <f t="shared" si="217"/>
        <v>0</v>
      </c>
      <c r="O191" s="263">
        <f t="shared" si="217"/>
        <v>3</v>
      </c>
      <c r="P191" s="264">
        <f t="shared" si="217"/>
        <v>0</v>
      </c>
      <c r="Q191" s="430">
        <f t="shared" si="217"/>
        <v>3</v>
      </c>
      <c r="R191" s="262">
        <f t="shared" si="217"/>
        <v>0</v>
      </c>
      <c r="S191" s="262">
        <f t="shared" si="217"/>
        <v>0</v>
      </c>
      <c r="T191" s="399">
        <f t="shared" si="217"/>
        <v>0</v>
      </c>
      <c r="U191" s="400">
        <f t="shared" si="217"/>
        <v>0</v>
      </c>
      <c r="V191" s="263">
        <f t="shared" ref="V191" si="218">+V188+V189+V190</f>
        <v>0</v>
      </c>
      <c r="W191" s="265">
        <f>IF(Q191=0,0,((V191/Q191)-1)*100)</f>
        <v>-100</v>
      </c>
    </row>
    <row r="192" spans="1:23" ht="13.5" thickTop="1" x14ac:dyDescent="0.2">
      <c r="A192" s="364"/>
      <c r="K192" s="364"/>
      <c r="L192" s="233" t="s">
        <v>21</v>
      </c>
      <c r="M192" s="303">
        <v>2</v>
      </c>
      <c r="N192" s="250">
        <v>0</v>
      </c>
      <c r="O192" s="259">
        <f>SUM(M192:N192)</f>
        <v>2</v>
      </c>
      <c r="P192" s="266">
        <v>0</v>
      </c>
      <c r="Q192" s="251">
        <f>O192+P192</f>
        <v>2</v>
      </c>
      <c r="R192" s="303">
        <v>0</v>
      </c>
      <c r="S192" s="250">
        <v>0</v>
      </c>
      <c r="T192" s="259">
        <f>SUM(R192:S192)</f>
        <v>0</v>
      </c>
      <c r="U192" s="266">
        <v>0</v>
      </c>
      <c r="V192" s="259">
        <f>T192+U192</f>
        <v>0</v>
      </c>
      <c r="W192" s="253">
        <f>IF(Q192=0,0,((V192/Q192)-1)*100)</f>
        <v>-100</v>
      </c>
    </row>
    <row r="193" spans="1:23" x14ac:dyDescent="0.2">
      <c r="A193" s="364"/>
      <c r="K193" s="364"/>
      <c r="L193" s="233" t="s">
        <v>22</v>
      </c>
      <c r="M193" s="303">
        <v>2</v>
      </c>
      <c r="N193" s="250">
        <v>0</v>
      </c>
      <c r="O193" s="259">
        <f>SUM(M193:N193)</f>
        <v>2</v>
      </c>
      <c r="P193" s="252">
        <v>0</v>
      </c>
      <c r="Q193" s="251">
        <f>O193+P193</f>
        <v>2</v>
      </c>
      <c r="R193" s="303">
        <v>0</v>
      </c>
      <c r="S193" s="250">
        <v>0</v>
      </c>
      <c r="T193" s="259">
        <f>SUM(R193:S193)</f>
        <v>0</v>
      </c>
      <c r="U193" s="252">
        <v>0</v>
      </c>
      <c r="V193" s="259">
        <f>T193+U193</f>
        <v>0</v>
      </c>
      <c r="W193" s="253">
        <f t="shared" ref="W193" si="219">IF(Q193=0,0,((V193/Q193)-1)*100)</f>
        <v>-100</v>
      </c>
    </row>
    <row r="194" spans="1:23" ht="13.5" thickBot="1" x14ac:dyDescent="0.25">
      <c r="A194" s="364"/>
      <c r="K194" s="364"/>
      <c r="L194" s="233" t="s">
        <v>23</v>
      </c>
      <c r="M194" s="303">
        <v>3</v>
      </c>
      <c r="N194" s="250">
        <v>0</v>
      </c>
      <c r="O194" s="259">
        <f>SUM(M194:N194)</f>
        <v>3</v>
      </c>
      <c r="P194" s="252">
        <v>0</v>
      </c>
      <c r="Q194" s="251">
        <f>O194+P194</f>
        <v>3</v>
      </c>
      <c r="R194" s="303">
        <v>0</v>
      </c>
      <c r="S194" s="250">
        <v>0</v>
      </c>
      <c r="T194" s="259">
        <f>SUM(R194:S194)</f>
        <v>0</v>
      </c>
      <c r="U194" s="252">
        <v>0</v>
      </c>
      <c r="V194" s="259">
        <f>T194+U194</f>
        <v>0</v>
      </c>
      <c r="W194" s="253">
        <f>IF(Q194=0,0,((V194/Q194)-1)*100)</f>
        <v>-100</v>
      </c>
    </row>
    <row r="195" spans="1:23" ht="14.25" customHeight="1" thickTop="1" thickBot="1" x14ac:dyDescent="0.25">
      <c r="A195" s="364"/>
      <c r="K195" s="364"/>
      <c r="L195" s="254" t="s">
        <v>40</v>
      </c>
      <c r="M195" s="256">
        <f t="shared" ref="M195:Q195" si="220">+M192+M193+M194</f>
        <v>7</v>
      </c>
      <c r="N195" s="256">
        <f t="shared" si="220"/>
        <v>0</v>
      </c>
      <c r="O195" s="257">
        <f t="shared" si="220"/>
        <v>7</v>
      </c>
      <c r="P195" s="255">
        <f t="shared" si="220"/>
        <v>0</v>
      </c>
      <c r="Q195" s="276">
        <f t="shared" si="220"/>
        <v>7</v>
      </c>
      <c r="R195" s="256">
        <f t="shared" ref="R195:V195" si="221">+R192+R193+R194</f>
        <v>0</v>
      </c>
      <c r="S195" s="256">
        <f t="shared" si="221"/>
        <v>0</v>
      </c>
      <c r="T195" s="257">
        <f t="shared" si="221"/>
        <v>0</v>
      </c>
      <c r="U195" s="255">
        <f t="shared" si="221"/>
        <v>0</v>
      </c>
      <c r="V195" s="257">
        <f t="shared" si="221"/>
        <v>0</v>
      </c>
      <c r="W195" s="258">
        <f t="shared" ref="W195" si="222">IF(Q195=0,0,((V195/Q195)-1)*100)</f>
        <v>-100</v>
      </c>
    </row>
    <row r="196" spans="1:23" ht="14.25" customHeight="1" thickTop="1" x14ac:dyDescent="0.2">
      <c r="L196" s="233" t="s">
        <v>10</v>
      </c>
      <c r="M196" s="303">
        <v>2</v>
      </c>
      <c r="N196" s="250">
        <v>0</v>
      </c>
      <c r="O196" s="251">
        <f>M196+N196</f>
        <v>2</v>
      </c>
      <c r="P196" s="252">
        <v>0</v>
      </c>
      <c r="Q196" s="251">
        <f t="shared" ref="Q196" si="223">O196+P196</f>
        <v>2</v>
      </c>
      <c r="R196" s="303">
        <v>0</v>
      </c>
      <c r="S196" s="250">
        <v>0</v>
      </c>
      <c r="T196" s="251">
        <f>R196+S196</f>
        <v>0</v>
      </c>
      <c r="U196" s="252">
        <v>0</v>
      </c>
      <c r="V196" s="251">
        <f t="shared" ref="V196" si="224">T196+U196</f>
        <v>0</v>
      </c>
      <c r="W196" s="253">
        <f>IF(Q196=0,0,((V196/Q196)-1)*100)</f>
        <v>-100</v>
      </c>
    </row>
    <row r="197" spans="1:23" ht="14.25" customHeight="1" x14ac:dyDescent="0.2">
      <c r="L197" s="233" t="s">
        <v>11</v>
      </c>
      <c r="M197" s="303">
        <v>1</v>
      </c>
      <c r="N197" s="250">
        <v>0</v>
      </c>
      <c r="O197" s="251">
        <f>M197+N197</f>
        <v>1</v>
      </c>
      <c r="P197" s="252">
        <v>0</v>
      </c>
      <c r="Q197" s="251">
        <f>O197+P197</f>
        <v>1</v>
      </c>
      <c r="R197" s="303">
        <v>0</v>
      </c>
      <c r="S197" s="250">
        <v>0</v>
      </c>
      <c r="T197" s="251">
        <f>R197+S197</f>
        <v>0</v>
      </c>
      <c r="U197" s="252">
        <v>0</v>
      </c>
      <c r="V197" s="251">
        <f>T197+U197</f>
        <v>0</v>
      </c>
      <c r="W197" s="253">
        <f>IF(Q197=0,0,((V197/Q197)-1)*100)</f>
        <v>-100</v>
      </c>
    </row>
    <row r="198" spans="1:23" ht="14.25" customHeight="1" thickBot="1" x14ac:dyDescent="0.25">
      <c r="L198" s="238" t="s">
        <v>12</v>
      </c>
      <c r="M198" s="303">
        <v>0</v>
      </c>
      <c r="N198" s="250">
        <v>0</v>
      </c>
      <c r="O198" s="251">
        <f>M198+N198</f>
        <v>0</v>
      </c>
      <c r="P198" s="252">
        <v>0</v>
      </c>
      <c r="Q198" s="291">
        <f>O198+P198</f>
        <v>0</v>
      </c>
      <c r="R198" s="303">
        <v>0</v>
      </c>
      <c r="S198" s="250">
        <v>0</v>
      </c>
      <c r="T198" s="251">
        <f>R198+S198</f>
        <v>0</v>
      </c>
      <c r="U198" s="252">
        <v>0</v>
      </c>
      <c r="V198" s="251">
        <f>T198+U198</f>
        <v>0</v>
      </c>
      <c r="W198" s="253">
        <f>IF(Q198=0,0,((V198/Q198)-1)*100)</f>
        <v>0</v>
      </c>
    </row>
    <row r="199" spans="1:23" ht="14.25" customHeight="1" thickTop="1" thickBot="1" x14ac:dyDescent="0.25">
      <c r="L199" s="254" t="s">
        <v>57</v>
      </c>
      <c r="M199" s="255">
        <f t="shared" ref="M199:V199" si="225">+M196+M197+M198</f>
        <v>3</v>
      </c>
      <c r="N199" s="256">
        <f t="shared" si="225"/>
        <v>0</v>
      </c>
      <c r="O199" s="257">
        <f t="shared" si="225"/>
        <v>3</v>
      </c>
      <c r="P199" s="255">
        <f t="shared" si="225"/>
        <v>0</v>
      </c>
      <c r="Q199" s="257">
        <f t="shared" si="225"/>
        <v>3</v>
      </c>
      <c r="R199" s="255">
        <f t="shared" si="225"/>
        <v>0</v>
      </c>
      <c r="S199" s="256">
        <f t="shared" si="225"/>
        <v>0</v>
      </c>
      <c r="T199" s="257">
        <f t="shared" si="225"/>
        <v>0</v>
      </c>
      <c r="U199" s="255">
        <f t="shared" si="225"/>
        <v>0</v>
      </c>
      <c r="V199" s="257">
        <f t="shared" si="225"/>
        <v>0</v>
      </c>
      <c r="W199" s="258">
        <f t="shared" ref="W199" si="226">IF(Q199=0,0,((V199/Q199)-1)*100)</f>
        <v>-100</v>
      </c>
    </row>
    <row r="200" spans="1:23" ht="14.25" customHeight="1" thickTop="1" thickBot="1" x14ac:dyDescent="0.25">
      <c r="L200" s="254" t="s">
        <v>63</v>
      </c>
      <c r="M200" s="255">
        <f t="shared" ref="M200:V200" si="227">+M187+M191+M195+M199</f>
        <v>15</v>
      </c>
      <c r="N200" s="256">
        <f t="shared" si="227"/>
        <v>0</v>
      </c>
      <c r="O200" s="257">
        <f t="shared" si="227"/>
        <v>15</v>
      </c>
      <c r="P200" s="255">
        <f t="shared" si="227"/>
        <v>0</v>
      </c>
      <c r="Q200" s="257">
        <f t="shared" si="227"/>
        <v>15</v>
      </c>
      <c r="R200" s="255">
        <f t="shared" si="227"/>
        <v>2</v>
      </c>
      <c r="S200" s="256">
        <f t="shared" si="227"/>
        <v>0</v>
      </c>
      <c r="T200" s="257">
        <f t="shared" si="227"/>
        <v>2</v>
      </c>
      <c r="U200" s="255">
        <f t="shared" si="227"/>
        <v>0</v>
      </c>
      <c r="V200" s="257">
        <f t="shared" si="227"/>
        <v>2</v>
      </c>
      <c r="W200" s="258">
        <f>IF(Q200=0,0,((V200/Q200)-1)*100)</f>
        <v>-86.666666666666671</v>
      </c>
    </row>
    <row r="201" spans="1:23" ht="14.25" thickTop="1" thickBot="1" x14ac:dyDescent="0.25">
      <c r="L201" s="267" t="s">
        <v>60</v>
      </c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  <c r="W201" s="227"/>
    </row>
    <row r="202" spans="1:23" ht="13.5" thickTop="1" x14ac:dyDescent="0.2">
      <c r="L202" s="624" t="s">
        <v>56</v>
      </c>
      <c r="M202" s="625"/>
      <c r="N202" s="625"/>
      <c r="O202" s="625"/>
      <c r="P202" s="625"/>
      <c r="Q202" s="625"/>
      <c r="R202" s="625"/>
      <c r="S202" s="625"/>
      <c r="T202" s="625"/>
      <c r="U202" s="625"/>
      <c r="V202" s="625"/>
      <c r="W202" s="626"/>
    </row>
    <row r="203" spans="1:23" ht="13.5" thickBot="1" x14ac:dyDescent="0.25">
      <c r="L203" s="627" t="s">
        <v>53</v>
      </c>
      <c r="M203" s="628"/>
      <c r="N203" s="628"/>
      <c r="O203" s="628"/>
      <c r="P203" s="628"/>
      <c r="Q203" s="628"/>
      <c r="R203" s="628"/>
      <c r="S203" s="628"/>
      <c r="T203" s="628"/>
      <c r="U203" s="628"/>
      <c r="V203" s="628"/>
      <c r="W203" s="629"/>
    </row>
    <row r="204" spans="1:23" ht="14.25" thickTop="1" thickBot="1" x14ac:dyDescent="0.25">
      <c r="L204" s="226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8" t="s">
        <v>34</v>
      </c>
    </row>
    <row r="205" spans="1:23" ht="12.75" customHeight="1" thickTop="1" thickBot="1" x14ac:dyDescent="0.25">
      <c r="L205" s="229"/>
      <c r="M205" s="230" t="s">
        <v>64</v>
      </c>
      <c r="N205" s="231"/>
      <c r="O205" s="268"/>
      <c r="P205" s="230"/>
      <c r="Q205" s="230"/>
      <c r="R205" s="230" t="s">
        <v>65</v>
      </c>
      <c r="S205" s="231"/>
      <c r="T205" s="268"/>
      <c r="U205" s="230"/>
      <c r="V205" s="230"/>
      <c r="W205" s="337" t="s">
        <v>2</v>
      </c>
    </row>
    <row r="206" spans="1:23" ht="13.5" thickTop="1" x14ac:dyDescent="0.2">
      <c r="L206" s="233" t="s">
        <v>3</v>
      </c>
      <c r="M206" s="234"/>
      <c r="N206" s="226"/>
      <c r="O206" s="235"/>
      <c r="P206" s="236"/>
      <c r="Q206" s="336"/>
      <c r="R206" s="234"/>
      <c r="S206" s="226"/>
      <c r="T206" s="235"/>
      <c r="U206" s="236"/>
      <c r="V206" s="336"/>
      <c r="W206" s="338" t="s">
        <v>4</v>
      </c>
    </row>
    <row r="207" spans="1:23" ht="13.5" thickBot="1" x14ac:dyDescent="0.25">
      <c r="L207" s="238"/>
      <c r="M207" s="239" t="s">
        <v>35</v>
      </c>
      <c r="N207" s="240" t="s">
        <v>36</v>
      </c>
      <c r="O207" s="241" t="s">
        <v>37</v>
      </c>
      <c r="P207" s="242" t="s">
        <v>32</v>
      </c>
      <c r="Q207" s="405" t="s">
        <v>7</v>
      </c>
      <c r="R207" s="239" t="s">
        <v>35</v>
      </c>
      <c r="S207" s="240" t="s">
        <v>36</v>
      </c>
      <c r="T207" s="241" t="s">
        <v>37</v>
      </c>
      <c r="U207" s="242" t="s">
        <v>32</v>
      </c>
      <c r="V207" s="332" t="s">
        <v>7</v>
      </c>
      <c r="W207" s="339"/>
    </row>
    <row r="208" spans="1:23" ht="4.5" customHeight="1" thickTop="1" x14ac:dyDescent="0.2">
      <c r="L208" s="233"/>
      <c r="M208" s="244"/>
      <c r="N208" s="245"/>
      <c r="O208" s="246"/>
      <c r="P208" s="247"/>
      <c r="Q208" s="285"/>
      <c r="R208" s="244"/>
      <c r="S208" s="245"/>
      <c r="T208" s="246"/>
      <c r="U208" s="247"/>
      <c r="V208" s="285"/>
      <c r="W208" s="248"/>
    </row>
    <row r="209" spans="1:23" ht="14.25" customHeight="1" x14ac:dyDescent="0.2">
      <c r="L209" s="233" t="s">
        <v>13</v>
      </c>
      <c r="M209" s="249">
        <f t="shared" ref="M209:N211" si="228">+M159+M184</f>
        <v>1</v>
      </c>
      <c r="N209" s="250">
        <f t="shared" si="228"/>
        <v>0</v>
      </c>
      <c r="O209" s="251">
        <f t="shared" ref="O209:O210" si="229">M209+N209</f>
        <v>1</v>
      </c>
      <c r="P209" s="252">
        <f>+P159+P184</f>
        <v>0</v>
      </c>
      <c r="Q209" s="286">
        <f>O209+P209</f>
        <v>1</v>
      </c>
      <c r="R209" s="249">
        <f t="shared" ref="R209:S211" si="230">+R159+R184</f>
        <v>1</v>
      </c>
      <c r="S209" s="250">
        <f t="shared" si="230"/>
        <v>0</v>
      </c>
      <c r="T209" s="251">
        <f t="shared" ref="T209:T210" si="231">R209+S209</f>
        <v>1</v>
      </c>
      <c r="U209" s="252">
        <f>+U159+U184</f>
        <v>0</v>
      </c>
      <c r="V209" s="286">
        <f>T209+U209</f>
        <v>1</v>
      </c>
      <c r="W209" s="253">
        <f>IF(Q209=0,0,((V209/Q209)-1)*100)</f>
        <v>0</v>
      </c>
    </row>
    <row r="210" spans="1:23" ht="14.25" customHeight="1" x14ac:dyDescent="0.2">
      <c r="L210" s="233" t="s">
        <v>14</v>
      </c>
      <c r="M210" s="249">
        <f t="shared" si="228"/>
        <v>1</v>
      </c>
      <c r="N210" s="250">
        <f t="shared" si="228"/>
        <v>0</v>
      </c>
      <c r="O210" s="251">
        <f t="shared" si="229"/>
        <v>1</v>
      </c>
      <c r="P210" s="252">
        <f>+P160+P185</f>
        <v>0</v>
      </c>
      <c r="Q210" s="286">
        <f>O210+P210</f>
        <v>1</v>
      </c>
      <c r="R210" s="249">
        <f t="shared" si="230"/>
        <v>1</v>
      </c>
      <c r="S210" s="250">
        <f t="shared" si="230"/>
        <v>0</v>
      </c>
      <c r="T210" s="251">
        <f t="shared" si="231"/>
        <v>1</v>
      </c>
      <c r="U210" s="252">
        <f>+U160+U185</f>
        <v>0</v>
      </c>
      <c r="V210" s="286">
        <f>T210+U210</f>
        <v>1</v>
      </c>
      <c r="W210" s="253">
        <f t="shared" ref="W210:W220" si="232">IF(Q210=0,0,((V210/Q210)-1)*100)</f>
        <v>0</v>
      </c>
    </row>
    <row r="211" spans="1:23" ht="14.25" customHeight="1" thickBot="1" x14ac:dyDescent="0.25">
      <c r="L211" s="233" t="s">
        <v>15</v>
      </c>
      <c r="M211" s="249">
        <f t="shared" si="228"/>
        <v>0</v>
      </c>
      <c r="N211" s="250">
        <f t="shared" si="228"/>
        <v>0</v>
      </c>
      <c r="O211" s="251">
        <f>M211+N211</f>
        <v>0</v>
      </c>
      <c r="P211" s="252">
        <f>+P161+P186</f>
        <v>0</v>
      </c>
      <c r="Q211" s="286">
        <f>O211+P211</f>
        <v>0</v>
      </c>
      <c r="R211" s="249">
        <f t="shared" si="230"/>
        <v>0</v>
      </c>
      <c r="S211" s="250">
        <f t="shared" si="230"/>
        <v>0</v>
      </c>
      <c r="T211" s="251">
        <f>R211+S211</f>
        <v>0</v>
      </c>
      <c r="U211" s="252">
        <f>+U161+U186</f>
        <v>0</v>
      </c>
      <c r="V211" s="286">
        <f>T211+U211</f>
        <v>0</v>
      </c>
      <c r="W211" s="253">
        <f>IF(Q211=0,0,((V211/Q211)-1)*100)</f>
        <v>0</v>
      </c>
    </row>
    <row r="212" spans="1:23" ht="14.25" customHeight="1" thickTop="1" thickBot="1" x14ac:dyDescent="0.25">
      <c r="L212" s="254" t="s">
        <v>61</v>
      </c>
      <c r="M212" s="255">
        <f t="shared" ref="M212:Q212" si="233">+M209+M210+M211</f>
        <v>2</v>
      </c>
      <c r="N212" s="256">
        <f t="shared" si="233"/>
        <v>0</v>
      </c>
      <c r="O212" s="257">
        <f t="shared" si="233"/>
        <v>2</v>
      </c>
      <c r="P212" s="255">
        <f t="shared" si="233"/>
        <v>0</v>
      </c>
      <c r="Q212" s="257">
        <f t="shared" si="233"/>
        <v>2</v>
      </c>
      <c r="R212" s="255">
        <f t="shared" ref="R212:V212" si="234">+R209+R210+R211</f>
        <v>2</v>
      </c>
      <c r="S212" s="256">
        <f t="shared" si="234"/>
        <v>0</v>
      </c>
      <c r="T212" s="257">
        <f t="shared" si="234"/>
        <v>2</v>
      </c>
      <c r="U212" s="255">
        <f t="shared" si="234"/>
        <v>0</v>
      </c>
      <c r="V212" s="257">
        <f t="shared" si="234"/>
        <v>2</v>
      </c>
      <c r="W212" s="258">
        <f t="shared" si="232"/>
        <v>0</v>
      </c>
    </row>
    <row r="213" spans="1:23" ht="14.25" customHeight="1" thickTop="1" x14ac:dyDescent="0.2">
      <c r="L213" s="233" t="s">
        <v>16</v>
      </c>
      <c r="M213" s="249">
        <f t="shared" ref="M213:N215" si="235">+M163+M188</f>
        <v>0</v>
      </c>
      <c r="N213" s="250">
        <f t="shared" si="235"/>
        <v>0</v>
      </c>
      <c r="O213" s="251">
        <f t="shared" ref="O213" si="236">M213+N213</f>
        <v>0</v>
      </c>
      <c r="P213" s="252">
        <f>+P163+P188</f>
        <v>0</v>
      </c>
      <c r="Q213" s="286">
        <f>O213+P213</f>
        <v>0</v>
      </c>
      <c r="R213" s="249">
        <f t="shared" ref="R213:S215" si="237">+R163+R188</f>
        <v>0</v>
      </c>
      <c r="S213" s="250">
        <f t="shared" si="237"/>
        <v>0</v>
      </c>
      <c r="T213" s="251">
        <f t="shared" ref="T213:T215" si="238">R213+S213</f>
        <v>0</v>
      </c>
      <c r="U213" s="252">
        <f>+U163+U188</f>
        <v>0</v>
      </c>
      <c r="V213" s="286">
        <f>T213+U213</f>
        <v>0</v>
      </c>
      <c r="W213" s="253">
        <f t="shared" si="232"/>
        <v>0</v>
      </c>
    </row>
    <row r="214" spans="1:23" ht="14.25" customHeight="1" x14ac:dyDescent="0.2">
      <c r="L214" s="233" t="s">
        <v>17</v>
      </c>
      <c r="M214" s="249">
        <f t="shared" si="235"/>
        <v>2</v>
      </c>
      <c r="N214" s="250">
        <f t="shared" si="235"/>
        <v>0</v>
      </c>
      <c r="O214" s="251">
        <f>M214+N214</f>
        <v>2</v>
      </c>
      <c r="P214" s="252">
        <f>+P164+P189</f>
        <v>0</v>
      </c>
      <c r="Q214" s="286">
        <f>O214+P214</f>
        <v>2</v>
      </c>
      <c r="R214" s="249">
        <f t="shared" si="237"/>
        <v>0</v>
      </c>
      <c r="S214" s="250">
        <f t="shared" si="237"/>
        <v>0</v>
      </c>
      <c r="T214" s="251">
        <f>R214+S214</f>
        <v>0</v>
      </c>
      <c r="U214" s="252">
        <f>+U164+U189</f>
        <v>0</v>
      </c>
      <c r="V214" s="286">
        <f>T214+U214</f>
        <v>0</v>
      </c>
      <c r="W214" s="253">
        <f>IF(Q214=0,0,((V214/Q214)-1)*100)</f>
        <v>-100</v>
      </c>
    </row>
    <row r="215" spans="1:23" ht="14.25" customHeight="1" thickBot="1" x14ac:dyDescent="0.25">
      <c r="L215" s="233" t="s">
        <v>18</v>
      </c>
      <c r="M215" s="249">
        <f t="shared" si="235"/>
        <v>1</v>
      </c>
      <c r="N215" s="250">
        <f t="shared" si="235"/>
        <v>0</v>
      </c>
      <c r="O215" s="259">
        <f t="shared" ref="O215" si="239">M215+N215</f>
        <v>1</v>
      </c>
      <c r="P215" s="260">
        <f>+P165+P190</f>
        <v>0</v>
      </c>
      <c r="Q215" s="286">
        <f>O215+P215</f>
        <v>1</v>
      </c>
      <c r="R215" s="249">
        <f t="shared" si="237"/>
        <v>0</v>
      </c>
      <c r="S215" s="250">
        <f t="shared" si="237"/>
        <v>0</v>
      </c>
      <c r="T215" s="259">
        <f t="shared" si="238"/>
        <v>0</v>
      </c>
      <c r="U215" s="260">
        <f>+U165+U190</f>
        <v>0</v>
      </c>
      <c r="V215" s="286">
        <f>T215+U215</f>
        <v>0</v>
      </c>
      <c r="W215" s="253">
        <f t="shared" si="232"/>
        <v>-100</v>
      </c>
    </row>
    <row r="216" spans="1:23" ht="14.25" customHeight="1" thickTop="1" thickBot="1" x14ac:dyDescent="0.25">
      <c r="L216" s="261" t="s">
        <v>39</v>
      </c>
      <c r="M216" s="262">
        <f t="shared" ref="M216:Q216" si="240">+M213+M214+M215</f>
        <v>3</v>
      </c>
      <c r="N216" s="262">
        <f t="shared" si="240"/>
        <v>0</v>
      </c>
      <c r="O216" s="263">
        <f t="shared" si="240"/>
        <v>3</v>
      </c>
      <c r="P216" s="264">
        <f t="shared" si="240"/>
        <v>0</v>
      </c>
      <c r="Q216" s="263">
        <f t="shared" si="240"/>
        <v>3</v>
      </c>
      <c r="R216" s="262">
        <f t="shared" ref="R216:V216" si="241">+R213+R214+R215</f>
        <v>0</v>
      </c>
      <c r="S216" s="262">
        <f t="shared" si="241"/>
        <v>0</v>
      </c>
      <c r="T216" s="263">
        <f t="shared" si="241"/>
        <v>0</v>
      </c>
      <c r="U216" s="264">
        <f t="shared" si="241"/>
        <v>0</v>
      </c>
      <c r="V216" s="263">
        <f t="shared" si="241"/>
        <v>0</v>
      </c>
      <c r="W216" s="361">
        <f t="shared" si="232"/>
        <v>-100</v>
      </c>
    </row>
    <row r="217" spans="1:23" ht="14.25" customHeight="1" thickTop="1" x14ac:dyDescent="0.2">
      <c r="A217" s="364"/>
      <c r="K217" s="364"/>
      <c r="L217" s="233" t="s">
        <v>21</v>
      </c>
      <c r="M217" s="249">
        <f t="shared" ref="M217:N219" si="242">+M167+M192</f>
        <v>2</v>
      </c>
      <c r="N217" s="250">
        <f t="shared" si="242"/>
        <v>0</v>
      </c>
      <c r="O217" s="259">
        <f t="shared" ref="O217:O219" si="243">M217+N217</f>
        <v>2</v>
      </c>
      <c r="P217" s="266">
        <f>+P167+P192</f>
        <v>0</v>
      </c>
      <c r="Q217" s="286">
        <f>O217+P217</f>
        <v>2</v>
      </c>
      <c r="R217" s="249">
        <f t="shared" ref="R217:S219" si="244">+R167+R192</f>
        <v>0</v>
      </c>
      <c r="S217" s="250">
        <f t="shared" si="244"/>
        <v>0</v>
      </c>
      <c r="T217" s="259">
        <f t="shared" ref="T217:T219" si="245">R217+S217</f>
        <v>0</v>
      </c>
      <c r="U217" s="266">
        <f>+U167+U192</f>
        <v>0</v>
      </c>
      <c r="V217" s="286">
        <f>T217+U217</f>
        <v>0</v>
      </c>
      <c r="W217" s="253">
        <f t="shared" si="232"/>
        <v>-100</v>
      </c>
    </row>
    <row r="218" spans="1:23" ht="14.25" customHeight="1" x14ac:dyDescent="0.2">
      <c r="A218" s="364"/>
      <c r="K218" s="364"/>
      <c r="L218" s="233" t="s">
        <v>22</v>
      </c>
      <c r="M218" s="249">
        <f t="shared" si="242"/>
        <v>2</v>
      </c>
      <c r="N218" s="250">
        <f t="shared" si="242"/>
        <v>0</v>
      </c>
      <c r="O218" s="259">
        <f t="shared" si="243"/>
        <v>2</v>
      </c>
      <c r="P218" s="252">
        <f>+P168+P193</f>
        <v>0</v>
      </c>
      <c r="Q218" s="286">
        <f>O218+P218</f>
        <v>2</v>
      </c>
      <c r="R218" s="249">
        <f t="shared" si="244"/>
        <v>0</v>
      </c>
      <c r="S218" s="250">
        <f t="shared" si="244"/>
        <v>0</v>
      </c>
      <c r="T218" s="259">
        <f t="shared" si="245"/>
        <v>0</v>
      </c>
      <c r="U218" s="252">
        <f>+U168+U193</f>
        <v>0</v>
      </c>
      <c r="V218" s="286">
        <f>T218+U218</f>
        <v>0</v>
      </c>
      <c r="W218" s="253">
        <f t="shared" si="232"/>
        <v>-100</v>
      </c>
    </row>
    <row r="219" spans="1:23" ht="14.25" customHeight="1" thickBot="1" x14ac:dyDescent="0.25">
      <c r="A219" s="364"/>
      <c r="K219" s="364"/>
      <c r="L219" s="233" t="s">
        <v>23</v>
      </c>
      <c r="M219" s="249">
        <f t="shared" si="242"/>
        <v>3</v>
      </c>
      <c r="N219" s="250">
        <f t="shared" si="242"/>
        <v>0</v>
      </c>
      <c r="O219" s="259">
        <f t="shared" si="243"/>
        <v>3</v>
      </c>
      <c r="P219" s="252">
        <f>+P169+P194</f>
        <v>0</v>
      </c>
      <c r="Q219" s="286">
        <f>O219+P219</f>
        <v>3</v>
      </c>
      <c r="R219" s="249">
        <f t="shared" si="244"/>
        <v>0</v>
      </c>
      <c r="S219" s="250">
        <f t="shared" si="244"/>
        <v>0</v>
      </c>
      <c r="T219" s="259">
        <f t="shared" si="245"/>
        <v>0</v>
      </c>
      <c r="U219" s="252">
        <f>+U169+U194</f>
        <v>0</v>
      </c>
      <c r="V219" s="286">
        <f>T219+U219</f>
        <v>0</v>
      </c>
      <c r="W219" s="253">
        <f t="shared" si="232"/>
        <v>-100</v>
      </c>
    </row>
    <row r="220" spans="1:23" ht="14.25" customHeight="1" thickTop="1" thickBot="1" x14ac:dyDescent="0.25">
      <c r="L220" s="254" t="s">
        <v>40</v>
      </c>
      <c r="M220" s="255">
        <f t="shared" ref="M220:Q220" si="246">+M217+M218+M219</f>
        <v>7</v>
      </c>
      <c r="N220" s="256">
        <f t="shared" si="246"/>
        <v>0</v>
      </c>
      <c r="O220" s="257">
        <f t="shared" si="246"/>
        <v>7</v>
      </c>
      <c r="P220" s="255">
        <f t="shared" si="246"/>
        <v>0</v>
      </c>
      <c r="Q220" s="257">
        <f t="shared" si="246"/>
        <v>7</v>
      </c>
      <c r="R220" s="255">
        <f t="shared" ref="R220:V220" si="247">+R217+R218+R219</f>
        <v>0</v>
      </c>
      <c r="S220" s="256">
        <f t="shared" si="247"/>
        <v>0</v>
      </c>
      <c r="T220" s="257">
        <f t="shared" si="247"/>
        <v>0</v>
      </c>
      <c r="U220" s="255">
        <f t="shared" si="247"/>
        <v>0</v>
      </c>
      <c r="V220" s="257">
        <f t="shared" si="247"/>
        <v>0</v>
      </c>
      <c r="W220" s="258">
        <f t="shared" si="232"/>
        <v>-100</v>
      </c>
    </row>
    <row r="221" spans="1:23" ht="14.25" customHeight="1" thickTop="1" x14ac:dyDescent="0.2">
      <c r="L221" s="233" t="s">
        <v>10</v>
      </c>
      <c r="M221" s="249">
        <f t="shared" ref="M221:N223" si="248">+M171+M196</f>
        <v>2</v>
      </c>
      <c r="N221" s="250">
        <f t="shared" si="248"/>
        <v>0</v>
      </c>
      <c r="O221" s="251">
        <f>M221+N221</f>
        <v>2</v>
      </c>
      <c r="P221" s="252">
        <f>+P171+P196</f>
        <v>0</v>
      </c>
      <c r="Q221" s="286">
        <f>O221+P221</f>
        <v>2</v>
      </c>
      <c r="R221" s="249">
        <f t="shared" ref="R221:S223" si="249">+R171+R196</f>
        <v>0</v>
      </c>
      <c r="S221" s="250">
        <f t="shared" si="249"/>
        <v>0</v>
      </c>
      <c r="T221" s="251">
        <f>R221+S221</f>
        <v>0</v>
      </c>
      <c r="U221" s="252">
        <f>+U171+U196</f>
        <v>0</v>
      </c>
      <c r="V221" s="286">
        <f>T221+U221</f>
        <v>0</v>
      </c>
      <c r="W221" s="253">
        <f>IF(Q221=0,0,((V221/Q221)-1)*100)</f>
        <v>-100</v>
      </c>
    </row>
    <row r="222" spans="1:23" ht="14.25" customHeight="1" x14ac:dyDescent="0.2">
      <c r="L222" s="233" t="s">
        <v>11</v>
      </c>
      <c r="M222" s="249">
        <f t="shared" si="248"/>
        <v>1</v>
      </c>
      <c r="N222" s="250">
        <f t="shared" si="248"/>
        <v>0</v>
      </c>
      <c r="O222" s="251">
        <f>M222+N222</f>
        <v>1</v>
      </c>
      <c r="P222" s="252">
        <f>+P172+P197</f>
        <v>0</v>
      </c>
      <c r="Q222" s="286">
        <f>O222+P222</f>
        <v>1</v>
      </c>
      <c r="R222" s="249">
        <f t="shared" si="249"/>
        <v>0</v>
      </c>
      <c r="S222" s="250">
        <f t="shared" si="249"/>
        <v>0</v>
      </c>
      <c r="T222" s="251">
        <f>R222+S222</f>
        <v>0</v>
      </c>
      <c r="U222" s="252">
        <f>+U172+U197</f>
        <v>0</v>
      </c>
      <c r="V222" s="286">
        <f>T222+U222</f>
        <v>0</v>
      </c>
      <c r="W222" s="253">
        <f>IF(Q222=0,0,((V222/Q222)-1)*100)</f>
        <v>-100</v>
      </c>
    </row>
    <row r="223" spans="1:23" ht="14.25" customHeight="1" thickBot="1" x14ac:dyDescent="0.25">
      <c r="L223" s="238" t="s">
        <v>12</v>
      </c>
      <c r="M223" s="249">
        <f t="shared" si="248"/>
        <v>0</v>
      </c>
      <c r="N223" s="250">
        <f t="shared" si="248"/>
        <v>0</v>
      </c>
      <c r="O223" s="251">
        <f t="shared" ref="O223" si="250">M223+N223</f>
        <v>0</v>
      </c>
      <c r="P223" s="252">
        <f>+P173+P198</f>
        <v>0</v>
      </c>
      <c r="Q223" s="286">
        <f>O223+P223</f>
        <v>0</v>
      </c>
      <c r="R223" s="249">
        <f t="shared" si="249"/>
        <v>0</v>
      </c>
      <c r="S223" s="250">
        <f t="shared" si="249"/>
        <v>0</v>
      </c>
      <c r="T223" s="251">
        <f t="shared" ref="T223" si="251">R223+S223</f>
        <v>0</v>
      </c>
      <c r="U223" s="252">
        <f>+U173+U198</f>
        <v>0</v>
      </c>
      <c r="V223" s="286">
        <f>T223+U223</f>
        <v>0</v>
      </c>
      <c r="W223" s="253">
        <f>IF(Q223=0,0,((V223/Q223)-1)*100)</f>
        <v>0</v>
      </c>
    </row>
    <row r="224" spans="1:23" ht="14.25" customHeight="1" thickTop="1" thickBot="1" x14ac:dyDescent="0.25">
      <c r="L224" s="254" t="s">
        <v>57</v>
      </c>
      <c r="M224" s="255">
        <f t="shared" ref="M224:V224" si="252">+M221+M222+M223</f>
        <v>3</v>
      </c>
      <c r="N224" s="256">
        <f t="shared" si="252"/>
        <v>0</v>
      </c>
      <c r="O224" s="257">
        <f t="shared" si="252"/>
        <v>3</v>
      </c>
      <c r="P224" s="255">
        <f t="shared" si="252"/>
        <v>0</v>
      </c>
      <c r="Q224" s="257">
        <f t="shared" si="252"/>
        <v>3</v>
      </c>
      <c r="R224" s="255">
        <f t="shared" si="252"/>
        <v>0</v>
      </c>
      <c r="S224" s="256">
        <f t="shared" si="252"/>
        <v>0</v>
      </c>
      <c r="T224" s="257">
        <f t="shared" si="252"/>
        <v>0</v>
      </c>
      <c r="U224" s="255">
        <f t="shared" si="252"/>
        <v>0</v>
      </c>
      <c r="V224" s="257">
        <f t="shared" si="252"/>
        <v>0</v>
      </c>
      <c r="W224" s="258">
        <f t="shared" ref="W224" si="253">IF(Q224=0,0,((V224/Q224)-1)*100)</f>
        <v>-100</v>
      </c>
    </row>
    <row r="225" spans="12:23" ht="14.25" customHeight="1" thickTop="1" thickBot="1" x14ac:dyDescent="0.25">
      <c r="L225" s="254" t="s">
        <v>63</v>
      </c>
      <c r="M225" s="255">
        <f t="shared" ref="M225:V225" si="254">+M212+M216+M220+M224</f>
        <v>15</v>
      </c>
      <c r="N225" s="256">
        <f t="shared" si="254"/>
        <v>0</v>
      </c>
      <c r="O225" s="257">
        <f t="shared" si="254"/>
        <v>15</v>
      </c>
      <c r="P225" s="255">
        <f t="shared" si="254"/>
        <v>0</v>
      </c>
      <c r="Q225" s="257">
        <f t="shared" si="254"/>
        <v>15</v>
      </c>
      <c r="R225" s="255">
        <f t="shared" si="254"/>
        <v>2</v>
      </c>
      <c r="S225" s="256">
        <f t="shared" si="254"/>
        <v>0</v>
      </c>
      <c r="T225" s="257">
        <f t="shared" si="254"/>
        <v>2</v>
      </c>
      <c r="U225" s="255">
        <f t="shared" si="254"/>
        <v>0</v>
      </c>
      <c r="V225" s="257">
        <f t="shared" si="254"/>
        <v>2</v>
      </c>
      <c r="W225" s="258">
        <f>IF(Q225=0,0,((V225/Q225)-1)*100)</f>
        <v>-86.666666666666671</v>
      </c>
    </row>
    <row r="226" spans="12:23" ht="13.5" thickTop="1" x14ac:dyDescent="0.2">
      <c r="L226" s="267" t="s">
        <v>60</v>
      </c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</row>
  </sheetData>
  <sheetProtection algorithmName="SHA-512" hashValue="O9y189fTha/5fT7OGKvgZYVmuNSnc+q1IDZ8k6AA00IAbjosLpDVzudgcL7nph9alKA3m7gKFXyYs21MDeHa1A==" saltValue="CWaMJV+GFLrVj1uDCvM+NQ==" spinCount="100000" sheet="1" objects="1" scenarios="1"/>
  <mergeCells count="42">
    <mergeCell ref="B27:I27"/>
    <mergeCell ref="B28:I28"/>
    <mergeCell ref="C30:E30"/>
    <mergeCell ref="F30:H30"/>
    <mergeCell ref="L27:W27"/>
    <mergeCell ref="L28:W28"/>
    <mergeCell ref="M30:Q30"/>
    <mergeCell ref="R30:V30"/>
    <mergeCell ref="B2:I2"/>
    <mergeCell ref="B3:I3"/>
    <mergeCell ref="C5:E5"/>
    <mergeCell ref="F5:H5"/>
    <mergeCell ref="L2:W2"/>
    <mergeCell ref="L3:W3"/>
    <mergeCell ref="M5:Q5"/>
    <mergeCell ref="R5:V5"/>
    <mergeCell ref="B52:I52"/>
    <mergeCell ref="B53:I53"/>
    <mergeCell ref="C55:E55"/>
    <mergeCell ref="F55:H55"/>
    <mergeCell ref="L52:W52"/>
    <mergeCell ref="L53:W53"/>
    <mergeCell ref="M55:Q55"/>
    <mergeCell ref="R55:V55"/>
    <mergeCell ref="L77:W77"/>
    <mergeCell ref="L78:W78"/>
    <mergeCell ref="L102:W102"/>
    <mergeCell ref="L103:W103"/>
    <mergeCell ref="L127:W127"/>
    <mergeCell ref="M80:Q80"/>
    <mergeCell ref="R80:V80"/>
    <mergeCell ref="R105:V105"/>
    <mergeCell ref="M105:Q105"/>
    <mergeCell ref="L128:W128"/>
    <mergeCell ref="L202:W202"/>
    <mergeCell ref="L203:W203"/>
    <mergeCell ref="L152:W152"/>
    <mergeCell ref="L153:W153"/>
    <mergeCell ref="L177:W177"/>
    <mergeCell ref="L178:W178"/>
    <mergeCell ref="R130:V130"/>
    <mergeCell ref="M130:Q130"/>
  </mergeCells>
  <conditionalFormatting sqref="A1:A8 K1:K8 A26:A29 K26:K29 A76:A83 K76:K83 A101:A108 K101:K108 A151:A158 K151:K158 A176:A183 K176:K183 A226:A1048576 K226:K1048576 A51:A54 K51:K54 K31:K33 A31:A33 K20:K23 A20:A23 K45:K48 A45:A48 A56:A73 K56:K73 K97:K98 A95:A98 K120:K123 A120:A123 K126:K148 A126:A148 K170:K173 A170:A173 K195:K198 A195:A198 K201:K223 A201:A223">
    <cfRule type="containsText" dxfId="62" priority="149" operator="containsText" text="NOT OK">
      <formula>NOT(ISERROR(SEARCH("NOT OK",A1)))</formula>
    </cfRule>
  </conditionalFormatting>
  <conditionalFormatting sqref="K95:K97">
    <cfRule type="containsText" dxfId="61" priority="146" operator="containsText" text="NOT OK">
      <formula>NOT(ISERROR(SEARCH("NOT OK",K95)))</formula>
    </cfRule>
  </conditionalFormatting>
  <conditionalFormatting sqref="A25 K25">
    <cfRule type="containsText" dxfId="60" priority="142" operator="containsText" text="NOT OK">
      <formula>NOT(ISERROR(SEARCH("NOT OK",A25)))</formula>
    </cfRule>
  </conditionalFormatting>
  <conditionalFormatting sqref="A100 K100">
    <cfRule type="containsText" dxfId="59" priority="141" operator="containsText" text="NOT OK">
      <formula>NOT(ISERROR(SEARCH("NOT OK",A100)))</formula>
    </cfRule>
  </conditionalFormatting>
  <conditionalFormatting sqref="A175 K175">
    <cfRule type="containsText" dxfId="58" priority="140" operator="containsText" text="NOT OK">
      <formula>NOT(ISERROR(SEARCH("NOT OK",A175)))</formula>
    </cfRule>
  </conditionalFormatting>
  <conditionalFormatting sqref="A24 K24">
    <cfRule type="containsText" dxfId="57" priority="139" operator="containsText" text="NOT OK">
      <formula>NOT(ISERROR(SEARCH("NOT OK",A24)))</formula>
    </cfRule>
  </conditionalFormatting>
  <conditionalFormatting sqref="A50 K50">
    <cfRule type="containsText" dxfId="56" priority="138" operator="containsText" text="NOT OK">
      <formula>NOT(ISERROR(SEARCH("NOT OK",A50)))</formula>
    </cfRule>
  </conditionalFormatting>
  <conditionalFormatting sqref="A49 K49">
    <cfRule type="containsText" dxfId="55" priority="137" operator="containsText" text="NOT OK">
      <formula>NOT(ISERROR(SEARCH("NOT OK",A49)))</formula>
    </cfRule>
  </conditionalFormatting>
  <conditionalFormatting sqref="A75 K75">
    <cfRule type="containsText" dxfId="54" priority="136" operator="containsText" text="NOT OK">
      <formula>NOT(ISERROR(SEARCH("NOT OK",A75)))</formula>
    </cfRule>
  </conditionalFormatting>
  <conditionalFormatting sqref="A74 K74">
    <cfRule type="containsText" dxfId="53" priority="135" operator="containsText" text="NOT OK">
      <formula>NOT(ISERROR(SEARCH("NOT OK",A74)))</formula>
    </cfRule>
  </conditionalFormatting>
  <conditionalFormatting sqref="A99 K99">
    <cfRule type="containsText" dxfId="52" priority="134" operator="containsText" text="NOT OK">
      <formula>NOT(ISERROR(SEARCH("NOT OK",A99)))</formula>
    </cfRule>
  </conditionalFormatting>
  <conditionalFormatting sqref="A125 K125">
    <cfRule type="containsText" dxfId="51" priority="133" operator="containsText" text="NOT OK">
      <formula>NOT(ISERROR(SEARCH("NOT OK",A125)))</formula>
    </cfRule>
  </conditionalFormatting>
  <conditionalFormatting sqref="A124 K124">
    <cfRule type="containsText" dxfId="50" priority="132" operator="containsText" text="NOT OK">
      <formula>NOT(ISERROR(SEARCH("NOT OK",A124)))</formula>
    </cfRule>
  </conditionalFormatting>
  <conditionalFormatting sqref="A150 K150">
    <cfRule type="containsText" dxfId="49" priority="131" operator="containsText" text="NOT OK">
      <formula>NOT(ISERROR(SEARCH("NOT OK",A150)))</formula>
    </cfRule>
  </conditionalFormatting>
  <conditionalFormatting sqref="A149 K149">
    <cfRule type="containsText" dxfId="48" priority="130" operator="containsText" text="NOT OK">
      <formula>NOT(ISERROR(SEARCH("NOT OK",A149)))</formula>
    </cfRule>
  </conditionalFormatting>
  <conditionalFormatting sqref="A174 K174">
    <cfRule type="containsText" dxfId="47" priority="129" operator="containsText" text="NOT OK">
      <formula>NOT(ISERROR(SEARCH("NOT OK",A174)))</formula>
    </cfRule>
  </conditionalFormatting>
  <conditionalFormatting sqref="A200 K200">
    <cfRule type="containsText" dxfId="46" priority="128" operator="containsText" text="NOT OK">
      <formula>NOT(ISERROR(SEARCH("NOT OK",A200)))</formula>
    </cfRule>
  </conditionalFormatting>
  <conditionalFormatting sqref="A199 K199">
    <cfRule type="containsText" dxfId="45" priority="127" operator="containsText" text="NOT OK">
      <formula>NOT(ISERROR(SEARCH("NOT OK",A199)))</formula>
    </cfRule>
  </conditionalFormatting>
  <conditionalFormatting sqref="A225 K225">
    <cfRule type="containsText" dxfId="44" priority="126" operator="containsText" text="NOT OK">
      <formula>NOT(ISERROR(SEARCH("NOT OK",A225)))</formula>
    </cfRule>
  </conditionalFormatting>
  <conditionalFormatting sqref="A224 K224">
    <cfRule type="containsText" dxfId="43" priority="125" operator="containsText" text="NOT OK">
      <formula>NOT(ISERROR(SEARCH("NOT OK",A224)))</formula>
    </cfRule>
  </conditionalFormatting>
  <conditionalFormatting sqref="A9:A10 K9:K10 K13:K19 A13:A19">
    <cfRule type="containsText" dxfId="42" priority="83" operator="containsText" text="NOT OK">
      <formula>NOT(ISERROR(SEARCH("NOT OK",A9)))</formula>
    </cfRule>
  </conditionalFormatting>
  <conditionalFormatting sqref="A11:A12 K11:K12">
    <cfRule type="containsText" dxfId="41" priority="82" operator="containsText" text="NOT OK">
      <formula>NOT(ISERROR(SEARCH("NOT OK",A11)))</formula>
    </cfRule>
  </conditionalFormatting>
  <conditionalFormatting sqref="K34:K35 A34:A35 K38:K40 A38:A40 A42:A44 K42:K44">
    <cfRule type="containsText" dxfId="40" priority="81" operator="containsText" text="NOT OK">
      <formula>NOT(ISERROR(SEARCH("NOT OK",A34)))</formula>
    </cfRule>
  </conditionalFormatting>
  <conditionalFormatting sqref="K36 A36">
    <cfRule type="containsText" dxfId="39" priority="80" operator="containsText" text="NOT OK">
      <formula>NOT(ISERROR(SEARCH("NOT OK",A36)))</formula>
    </cfRule>
  </conditionalFormatting>
  <conditionalFormatting sqref="A37:A40 K37:K40">
    <cfRule type="containsText" dxfId="38" priority="79" operator="containsText" text="NOT OK">
      <formula>NOT(ISERROR(SEARCH("NOT OK",A37)))</formula>
    </cfRule>
  </conditionalFormatting>
  <conditionalFormatting sqref="A41:A43 K41:K43">
    <cfRule type="containsText" dxfId="37" priority="78" operator="containsText" text="NOT OK">
      <formula>NOT(ISERROR(SEARCH("NOT OK",A41)))</formula>
    </cfRule>
  </conditionalFormatting>
  <conditionalFormatting sqref="K84:K85 A84:A85 A88:A94 K88:K94">
    <cfRule type="containsText" dxfId="36" priority="77" operator="containsText" text="NOT OK">
      <formula>NOT(ISERROR(SEARCH("NOT OK",A84)))</formula>
    </cfRule>
  </conditionalFormatting>
  <conditionalFormatting sqref="K86:K93 A86:A93">
    <cfRule type="containsText" dxfId="35" priority="76" operator="containsText" text="NOT OK">
      <formula>NOT(ISERROR(SEARCH("NOT OK",A86)))</formula>
    </cfRule>
  </conditionalFormatting>
  <conditionalFormatting sqref="A109:A110 K109:K110 K113:K115 A113:A115 K117:K119 A117:A119">
    <cfRule type="containsText" dxfId="34" priority="75" operator="containsText" text="NOT OK">
      <formula>NOT(ISERROR(SEARCH("NOT OK",A109)))</formula>
    </cfRule>
  </conditionalFormatting>
  <conditionalFormatting sqref="A111 K111">
    <cfRule type="containsText" dxfId="33" priority="74" operator="containsText" text="NOT OK">
      <formula>NOT(ISERROR(SEARCH("NOT OK",A111)))</formula>
    </cfRule>
  </conditionalFormatting>
  <conditionalFormatting sqref="K112:K115 A112:A115">
    <cfRule type="containsText" dxfId="32" priority="73" operator="containsText" text="NOT OK">
      <formula>NOT(ISERROR(SEARCH("NOT OK",A112)))</formula>
    </cfRule>
  </conditionalFormatting>
  <conditionalFormatting sqref="K116:K118 A116:A118">
    <cfRule type="containsText" dxfId="31" priority="72" operator="containsText" text="NOT OK">
      <formula>NOT(ISERROR(SEARCH("NOT OK",A116)))</formula>
    </cfRule>
  </conditionalFormatting>
  <conditionalFormatting sqref="K116:K118 A116:A118">
    <cfRule type="containsText" dxfId="30" priority="71" operator="containsText" text="NOT OK">
      <formula>NOT(ISERROR(SEARCH("NOT OK",A116)))</formula>
    </cfRule>
  </conditionalFormatting>
  <conditionalFormatting sqref="A159:A160 K159:K160 K163:K169 A163:A169">
    <cfRule type="containsText" dxfId="29" priority="70" operator="containsText" text="NOT OK">
      <formula>NOT(ISERROR(SEARCH("NOT OK",A159)))</formula>
    </cfRule>
  </conditionalFormatting>
  <conditionalFormatting sqref="A161:A168 K161:K168">
    <cfRule type="containsText" dxfId="28" priority="69" operator="containsText" text="NOT OK">
      <formula>NOT(ISERROR(SEARCH("NOT OK",A161)))</formula>
    </cfRule>
  </conditionalFormatting>
  <conditionalFormatting sqref="K184:K185 A184:A185 K188:K190 A188:A190 K192:K194 A192:A194">
    <cfRule type="containsText" dxfId="27" priority="68" operator="containsText" text="NOT OK">
      <formula>NOT(ISERROR(SEARCH("NOT OK",A184)))</formula>
    </cfRule>
  </conditionalFormatting>
  <conditionalFormatting sqref="K186 A186">
    <cfRule type="containsText" dxfId="26" priority="67" operator="containsText" text="NOT OK">
      <formula>NOT(ISERROR(SEARCH("NOT OK",A186)))</formula>
    </cfRule>
  </conditionalFormatting>
  <conditionalFormatting sqref="A187:A190 K187:K190">
    <cfRule type="containsText" dxfId="25" priority="66" operator="containsText" text="NOT OK">
      <formula>NOT(ISERROR(SEARCH("NOT OK",A187)))</formula>
    </cfRule>
  </conditionalFormatting>
  <conditionalFormatting sqref="A191:A193 K191:K193">
    <cfRule type="containsText" dxfId="24" priority="65" operator="containsText" text="NOT OK">
      <formula>NOT(ISERROR(SEARCH("NOT OK",A191)))</formula>
    </cfRule>
  </conditionalFormatting>
  <conditionalFormatting sqref="A191:A193 K191:K193">
    <cfRule type="containsText" dxfId="23" priority="64" operator="containsText" text="NOT OK">
      <formula>NOT(ISERROR(SEARCH("NOT OK",A191)))</formula>
    </cfRule>
  </conditionalFormatting>
  <conditionalFormatting sqref="A30 K30">
    <cfRule type="containsText" dxfId="22" priority="30" operator="containsText" text="NOT OK">
      <formula>NOT(ISERROR(SEARCH("NOT OK",A30)))</formula>
    </cfRule>
  </conditionalFormatting>
  <conditionalFormatting sqref="A55 K55">
    <cfRule type="containsText" dxfId="21" priority="29" operator="containsText" text="NOT OK">
      <formula>NOT(ISERROR(SEARCH("NOT OK",A55)))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 : Mae Fah Luang Chiang Rai International Airport</oddHeader>
  </headerFooter>
  <rowBreaks count="2" manualBreakCount="2">
    <brk id="76" min="11" max="22" man="1"/>
    <brk id="151" min="11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W226"/>
  <sheetViews>
    <sheetView zoomScaleNormal="100" workbookViewId="0">
      <selection activeCell="K207" sqref="K207"/>
    </sheetView>
  </sheetViews>
  <sheetFormatPr defaultColWidth="7" defaultRowHeight="12.75" x14ac:dyDescent="0.2"/>
  <cols>
    <col min="1" max="1" width="7" style="431"/>
    <col min="2" max="2" width="12.42578125" style="432" customWidth="1"/>
    <col min="3" max="3" width="11.7109375" style="432" customWidth="1"/>
    <col min="4" max="5" width="12.5703125" style="432" customWidth="1"/>
    <col min="6" max="6" width="11.85546875" style="432" customWidth="1"/>
    <col min="7" max="7" width="12" style="432" customWidth="1"/>
    <col min="8" max="8" width="12.140625" style="432" customWidth="1"/>
    <col min="9" max="9" width="11.7109375" style="433" customWidth="1"/>
    <col min="10" max="10" width="7" style="432" customWidth="1"/>
    <col min="11" max="11" width="7" style="431"/>
    <col min="12" max="12" width="13" style="432" customWidth="1"/>
    <col min="13" max="13" width="12.7109375" style="432" customWidth="1"/>
    <col min="14" max="14" width="13.5703125" style="432" customWidth="1"/>
    <col min="15" max="15" width="15.140625" style="432" customWidth="1"/>
    <col min="16" max="17" width="12.28515625" style="432" customWidth="1"/>
    <col min="18" max="18" width="13.140625" style="432" customWidth="1"/>
    <col min="19" max="19" width="13.28515625" style="432" customWidth="1"/>
    <col min="20" max="20" width="15.7109375" style="432" customWidth="1"/>
    <col min="21" max="21" width="12" style="432" customWidth="1"/>
    <col min="22" max="22" width="13" style="432" customWidth="1"/>
    <col min="23" max="23" width="13.28515625" style="433" customWidth="1"/>
    <col min="24" max="16384" width="7" style="432"/>
  </cols>
  <sheetData>
    <row r="1" spans="1:23" ht="13.5" thickBot="1" x14ac:dyDescent="0.25"/>
    <row r="2" spans="1:23" ht="13.5" thickTop="1" x14ac:dyDescent="0.2">
      <c r="B2" s="676" t="s">
        <v>0</v>
      </c>
      <c r="C2" s="677"/>
      <c r="D2" s="677"/>
      <c r="E2" s="677"/>
      <c r="F2" s="677"/>
      <c r="G2" s="677"/>
      <c r="H2" s="677"/>
      <c r="I2" s="678"/>
      <c r="J2" s="431"/>
      <c r="L2" s="679" t="s">
        <v>1</v>
      </c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1"/>
    </row>
    <row r="3" spans="1:23" ht="13.5" thickBot="1" x14ac:dyDescent="0.25">
      <c r="B3" s="682" t="s">
        <v>46</v>
      </c>
      <c r="C3" s="683"/>
      <c r="D3" s="683"/>
      <c r="E3" s="683"/>
      <c r="F3" s="683"/>
      <c r="G3" s="683"/>
      <c r="H3" s="683"/>
      <c r="I3" s="684"/>
      <c r="J3" s="431"/>
      <c r="L3" s="685" t="s">
        <v>48</v>
      </c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7"/>
    </row>
    <row r="4" spans="1:23" ht="14.25" thickTop="1" thickBot="1" x14ac:dyDescent="0.25">
      <c r="B4" s="434"/>
      <c r="C4" s="435"/>
      <c r="D4" s="435"/>
      <c r="E4" s="435"/>
      <c r="F4" s="435"/>
      <c r="G4" s="435"/>
      <c r="H4" s="435"/>
      <c r="I4" s="436"/>
      <c r="J4" s="431"/>
      <c r="L4" s="437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9"/>
    </row>
    <row r="5" spans="1:23" ht="14.25" thickTop="1" thickBot="1" x14ac:dyDescent="0.25">
      <c r="B5" s="440"/>
      <c r="C5" s="688" t="s">
        <v>64</v>
      </c>
      <c r="D5" s="689"/>
      <c r="E5" s="690"/>
      <c r="F5" s="688" t="s">
        <v>65</v>
      </c>
      <c r="G5" s="689"/>
      <c r="H5" s="690"/>
      <c r="I5" s="441" t="s">
        <v>2</v>
      </c>
      <c r="J5" s="431"/>
      <c r="L5" s="442"/>
      <c r="M5" s="691" t="s">
        <v>64</v>
      </c>
      <c r="N5" s="692"/>
      <c r="O5" s="692"/>
      <c r="P5" s="692"/>
      <c r="Q5" s="693"/>
      <c r="R5" s="691" t="s">
        <v>65</v>
      </c>
      <c r="S5" s="692"/>
      <c r="T5" s="692"/>
      <c r="U5" s="692"/>
      <c r="V5" s="693"/>
      <c r="W5" s="443" t="s">
        <v>2</v>
      </c>
    </row>
    <row r="6" spans="1:23" ht="13.5" thickTop="1" x14ac:dyDescent="0.2">
      <c r="B6" s="444" t="s">
        <v>3</v>
      </c>
      <c r="C6" s="445"/>
      <c r="D6" s="446"/>
      <c r="E6" s="447"/>
      <c r="F6" s="445"/>
      <c r="G6" s="446"/>
      <c r="H6" s="447"/>
      <c r="I6" s="448" t="s">
        <v>4</v>
      </c>
      <c r="J6" s="431"/>
      <c r="L6" s="449" t="s">
        <v>3</v>
      </c>
      <c r="M6" s="450"/>
      <c r="N6" s="437"/>
      <c r="O6" s="451"/>
      <c r="P6" s="452"/>
      <c r="Q6" s="453"/>
      <c r="R6" s="450"/>
      <c r="S6" s="437"/>
      <c r="T6" s="451"/>
      <c r="U6" s="452"/>
      <c r="V6" s="453"/>
      <c r="W6" s="454" t="s">
        <v>4</v>
      </c>
    </row>
    <row r="7" spans="1:23" ht="13.5" thickBot="1" x14ac:dyDescent="0.25">
      <c r="B7" s="455"/>
      <c r="C7" s="456" t="s">
        <v>5</v>
      </c>
      <c r="D7" s="457" t="s">
        <v>6</v>
      </c>
      <c r="E7" s="458" t="s">
        <v>7</v>
      </c>
      <c r="F7" s="456" t="s">
        <v>5</v>
      </c>
      <c r="G7" s="457" t="s">
        <v>6</v>
      </c>
      <c r="H7" s="458" t="s">
        <v>7</v>
      </c>
      <c r="I7" s="459"/>
      <c r="J7" s="431"/>
      <c r="L7" s="460"/>
      <c r="M7" s="461" t="s">
        <v>8</v>
      </c>
      <c r="N7" s="462" t="s">
        <v>9</v>
      </c>
      <c r="O7" s="463" t="s">
        <v>31</v>
      </c>
      <c r="P7" s="464" t="s">
        <v>32</v>
      </c>
      <c r="Q7" s="463" t="s">
        <v>7</v>
      </c>
      <c r="R7" s="461" t="s">
        <v>8</v>
      </c>
      <c r="S7" s="462" t="s">
        <v>9</v>
      </c>
      <c r="T7" s="463" t="s">
        <v>31</v>
      </c>
      <c r="U7" s="464" t="s">
        <v>32</v>
      </c>
      <c r="V7" s="463" t="s">
        <v>7</v>
      </c>
      <c r="W7" s="465"/>
    </row>
    <row r="8" spans="1:23" ht="6" customHeight="1" thickTop="1" x14ac:dyDescent="0.2">
      <c r="B8" s="444"/>
      <c r="C8" s="466"/>
      <c r="D8" s="467"/>
      <c r="E8" s="468"/>
      <c r="F8" s="466"/>
      <c r="G8" s="467"/>
      <c r="H8" s="468"/>
      <c r="I8" s="469"/>
      <c r="J8" s="431"/>
      <c r="L8" s="449"/>
      <c r="M8" s="470"/>
      <c r="N8" s="471"/>
      <c r="O8" s="472"/>
      <c r="P8" s="473"/>
      <c r="Q8" s="474"/>
      <c r="R8" s="470"/>
      <c r="S8" s="471"/>
      <c r="T8" s="472"/>
      <c r="U8" s="473"/>
      <c r="V8" s="474"/>
      <c r="W8" s="475"/>
    </row>
    <row r="9" spans="1:23" x14ac:dyDescent="0.2">
      <c r="A9" s="431" t="str">
        <f t="shared" ref="A9:A63" si="0">IF(ISERROR(F9/G9)," ",IF(F9/G9&gt;0.5,IF(F9/G9&lt;1.5," ","NOT OK"),"NOT OK"))</f>
        <v xml:space="preserve"> </v>
      </c>
      <c r="B9" s="444" t="s">
        <v>13</v>
      </c>
      <c r="C9" s="476">
        <f>'Lcc_BKK+DMK'!C9+Lcc_CNX!C9+Lcc_HDY!C9+Lcc_HKT!C9+Lcc_CEI!C9</f>
        <v>6671</v>
      </c>
      <c r="D9" s="477">
        <f>'Lcc_BKK+DMK'!D9+Lcc_CNX!D9+Lcc_HDY!D9+Lcc_HKT!D9+Lcc_CEI!D9</f>
        <v>6672</v>
      </c>
      <c r="E9" s="478">
        <f>SUM(C9:D9)</f>
        <v>13343</v>
      </c>
      <c r="F9" s="476">
        <f>'Lcc_BKK+DMK'!F9+Lcc_CNX!F9+Lcc_HDY!F9+Lcc_HKT!F9+Lcc_CEI!F9</f>
        <v>8074</v>
      </c>
      <c r="G9" s="477">
        <f>'Lcc_BKK+DMK'!G9+Lcc_CNX!G9+Lcc_HDY!G9+Lcc_HKT!G9+Lcc_CEI!G9</f>
        <v>8072</v>
      </c>
      <c r="H9" s="478">
        <f>SUM(F9:G9)</f>
        <v>16146</v>
      </c>
      <c r="I9" s="479">
        <f t="shared" ref="I9:I20" si="1">IF(E9=0,0,((H9/E9)-1)*100)</f>
        <v>21.007269729446154</v>
      </c>
      <c r="J9" s="431"/>
      <c r="L9" s="449" t="s">
        <v>13</v>
      </c>
      <c r="M9" s="480">
        <f>'Lcc_BKK+DMK'!M9+Lcc_CNX!M9+Lcc_HDY!M9+Lcc_HKT!M9+Lcc_CEI!M9</f>
        <v>1137957</v>
      </c>
      <c r="N9" s="481">
        <f>'Lcc_BKK+DMK'!N9+Lcc_CNX!N9+Lcc_HDY!N9+Lcc_HKT!N9+Lcc_CEI!N9</f>
        <v>1124761</v>
      </c>
      <c r="O9" s="482">
        <f t="shared" ref="O9:O10" si="2">SUM(M9:N9)</f>
        <v>2262718</v>
      </c>
      <c r="P9" s="483">
        <f>+Lcc_BKK!P9+Lcc_DMK!P9+Lcc_CNX!P9+Lcc_HDY!P9+Lcc_HKT!P9+Lcc_CEI!P9</f>
        <v>2051</v>
      </c>
      <c r="Q9" s="482">
        <f t="shared" ref="Q9:Q10" si="3">O9+P9</f>
        <v>2264769</v>
      </c>
      <c r="R9" s="480">
        <f>'Lcc_BKK+DMK'!R9+Lcc_CNX!R9+Lcc_HDY!R9+Lcc_HKT!R9+Lcc_CEI!R9</f>
        <v>1372725</v>
      </c>
      <c r="S9" s="481">
        <f>'Lcc_BKK+DMK'!S9+Lcc_CNX!S9+Lcc_HDY!S9+Lcc_HKT!S9+Lcc_CEI!S9</f>
        <v>1373084</v>
      </c>
      <c r="T9" s="482">
        <f t="shared" ref="T9:T10" si="4">SUM(R9:S9)</f>
        <v>2745809</v>
      </c>
      <c r="U9" s="483">
        <f>+Lcc_BKK!U9+Lcc_DMK!U9+Lcc_CNX!U9+Lcc_HDY!U9+Lcc_HKT!U9+Lcc_CEI!U9</f>
        <v>4095</v>
      </c>
      <c r="V9" s="482">
        <f t="shared" ref="V9:V19" si="5">T9+U9</f>
        <v>2749904</v>
      </c>
      <c r="W9" s="484">
        <f t="shared" ref="W9:W25" si="6">IF(Q9=0,0,((V9/Q9)-1)*100)</f>
        <v>21.420948449930211</v>
      </c>
    </row>
    <row r="10" spans="1:23" x14ac:dyDescent="0.2">
      <c r="A10" s="431" t="str">
        <f t="shared" si="0"/>
        <v xml:space="preserve"> </v>
      </c>
      <c r="B10" s="444" t="s">
        <v>14</v>
      </c>
      <c r="C10" s="476">
        <f>'Lcc_BKK+DMK'!C10+Lcc_CNX!C10+Lcc_HDY!C10+Lcc_HKT!C10+Lcc_CEI!C10</f>
        <v>6397</v>
      </c>
      <c r="D10" s="477">
        <f>'Lcc_BKK+DMK'!D10+Lcc_CNX!D10+Lcc_HDY!D10+Lcc_HKT!D10+Lcc_CEI!D10</f>
        <v>6399</v>
      </c>
      <c r="E10" s="478">
        <f t="shared" ref="E10:E21" si="7">SUM(C10:D10)</f>
        <v>12796</v>
      </c>
      <c r="F10" s="476">
        <f>'Lcc_BKK+DMK'!F10+Lcc_CNX!F10+Lcc_HDY!F10+Lcc_HKT!F10+Lcc_CEI!F10</f>
        <v>7517</v>
      </c>
      <c r="G10" s="477">
        <f>'Lcc_BKK+DMK'!G10+Lcc_CNX!G10+Lcc_HDY!G10+Lcc_HKT!G10+Lcc_CEI!G10</f>
        <v>7522</v>
      </c>
      <c r="H10" s="478">
        <f t="shared" ref="H10:H21" si="8">SUM(F10:G10)</f>
        <v>15039</v>
      </c>
      <c r="I10" s="479">
        <f t="shared" si="1"/>
        <v>17.528915286026891</v>
      </c>
      <c r="J10" s="431"/>
      <c r="L10" s="449" t="s">
        <v>14</v>
      </c>
      <c r="M10" s="480">
        <f>'Lcc_BKK+DMK'!M10+Lcc_CNX!M10+Lcc_HDY!M10+Lcc_HKT!M10+Lcc_CEI!M10</f>
        <v>1126712</v>
      </c>
      <c r="N10" s="481">
        <f>'Lcc_BKK+DMK'!N10+Lcc_CNX!N10+Lcc_HDY!N10+Lcc_HKT!N10+Lcc_CEI!N10</f>
        <v>1148150</v>
      </c>
      <c r="O10" s="482">
        <f t="shared" si="2"/>
        <v>2274862</v>
      </c>
      <c r="P10" s="483">
        <f>+Lcc_BKK!P10+Lcc_DMK!P10+Lcc_CNX!P10+Lcc_HDY!P10+Lcc_HKT!P10+Lcc_CEI!P10</f>
        <v>3356</v>
      </c>
      <c r="Q10" s="482">
        <f t="shared" si="3"/>
        <v>2278218</v>
      </c>
      <c r="R10" s="480">
        <f>'Lcc_BKK+DMK'!R10+Lcc_CNX!R10+Lcc_HDY!R10+Lcc_HKT!R10+Lcc_CEI!R10</f>
        <v>1268465</v>
      </c>
      <c r="S10" s="481">
        <f>'Lcc_BKK+DMK'!S10+Lcc_CNX!S10+Lcc_HDY!S10+Lcc_HKT!S10+Lcc_CEI!S10</f>
        <v>1321587</v>
      </c>
      <c r="T10" s="482">
        <f t="shared" si="4"/>
        <v>2590052</v>
      </c>
      <c r="U10" s="483">
        <f>+Lcc_BKK!U10+Lcc_DMK!U10+Lcc_CNX!U10+Lcc_HDY!U10+Lcc_HKT!U10+Lcc_CEI!U10</f>
        <v>4115</v>
      </c>
      <c r="V10" s="482">
        <f t="shared" si="5"/>
        <v>2594167</v>
      </c>
      <c r="W10" s="484">
        <f t="shared" si="6"/>
        <v>13.868251414043776</v>
      </c>
    </row>
    <row r="11" spans="1:23" ht="13.5" thickBot="1" x14ac:dyDescent="0.25">
      <c r="A11" s="485" t="str">
        <f>IF(ISERROR(F11/G11)," ",IF(F11/G11&gt;0.5,IF(F11/G11&lt;1.5," ","NOT OK"),"NOT OK"))</f>
        <v xml:space="preserve"> </v>
      </c>
      <c r="B11" s="444" t="s">
        <v>15</v>
      </c>
      <c r="C11" s="476">
        <f>'Lcc_BKK+DMK'!C11+Lcc_CNX!C11+Lcc_HDY!C11+Lcc_HKT!C11+Lcc_CEI!C11</f>
        <v>6898</v>
      </c>
      <c r="D11" s="477">
        <f>'Lcc_BKK+DMK'!D11+Lcc_CNX!D11+Lcc_HDY!D11+Lcc_HKT!D11+Lcc_CEI!D11</f>
        <v>6883</v>
      </c>
      <c r="E11" s="478">
        <f t="shared" si="7"/>
        <v>13781</v>
      </c>
      <c r="F11" s="476">
        <f>'Lcc_BKK+DMK'!F11+Lcc_CNX!F11+Lcc_HDY!F11+Lcc_HKT!F11+Lcc_CEI!F11</f>
        <v>8191</v>
      </c>
      <c r="G11" s="477">
        <f>'Lcc_BKK+DMK'!G11+Lcc_CNX!G11+Lcc_HDY!G11+Lcc_HKT!G11+Lcc_CEI!G11</f>
        <v>8189</v>
      </c>
      <c r="H11" s="478">
        <f t="shared" si="8"/>
        <v>16380</v>
      </c>
      <c r="I11" s="479">
        <f>IF(E11=0,0,((H11/E11)-1)*100)</f>
        <v>18.859299034903131</v>
      </c>
      <c r="J11" s="485"/>
      <c r="L11" s="449" t="s">
        <v>15</v>
      </c>
      <c r="M11" s="480">
        <f>'Lcc_BKK+DMK'!M11+Lcc_CNX!M11+Lcc_HDY!M11+Lcc_HKT!M11+Lcc_CEI!M11</f>
        <v>1173525</v>
      </c>
      <c r="N11" s="481">
        <f>'Lcc_BKK+DMK'!N11+Lcc_CNX!N11+Lcc_HDY!N11+Lcc_HKT!N11+Lcc_CEI!N11</f>
        <v>1203339</v>
      </c>
      <c r="O11" s="482">
        <f>SUM(M11:N11)</f>
        <v>2376864</v>
      </c>
      <c r="P11" s="483">
        <f>+Lcc_BKK!P11+Lcc_DMK!P11+Lcc_CNX!P11+Lcc_HDY!P11+Lcc_HKT!P11+Lcc_CEI!P11</f>
        <v>3350</v>
      </c>
      <c r="Q11" s="482">
        <f>O11+P11</f>
        <v>2380214</v>
      </c>
      <c r="R11" s="480">
        <f>'Lcc_BKK+DMK'!R11+Lcc_CNX!R11+Lcc_HDY!R11+Lcc_HKT!R11+Lcc_CEI!R11</f>
        <v>1354268</v>
      </c>
      <c r="S11" s="481">
        <f>'Lcc_BKK+DMK'!S11+Lcc_CNX!S11+Lcc_HDY!S11+Lcc_HKT!S11+Lcc_CEI!S11</f>
        <v>1403358</v>
      </c>
      <c r="T11" s="482">
        <f>SUM(R11:S11)</f>
        <v>2757626</v>
      </c>
      <c r="U11" s="483">
        <f>+Lcc_BKK!U11+Lcc_DMK!U11+Lcc_CNX!U11+Lcc_HDY!U11+Lcc_HKT!U11+Lcc_CEI!U11</f>
        <v>6156</v>
      </c>
      <c r="V11" s="482">
        <f>T11+U11</f>
        <v>2763782</v>
      </c>
      <c r="W11" s="484">
        <f t="shared" si="6"/>
        <v>16.114853538379315</v>
      </c>
    </row>
    <row r="12" spans="1:23" ht="14.25" customHeight="1" thickTop="1" thickBot="1" x14ac:dyDescent="0.25">
      <c r="A12" s="431" t="str">
        <f t="shared" si="0"/>
        <v xml:space="preserve"> </v>
      </c>
      <c r="B12" s="486" t="s">
        <v>61</v>
      </c>
      <c r="C12" s="487">
        <f>'Lcc_BKK+DMK'!C12+Lcc_CNX!C12+Lcc_HDY!C12+Lcc_HKT!C12+Lcc_CEI!C12</f>
        <v>19966</v>
      </c>
      <c r="D12" s="488">
        <f>'Lcc_BKK+DMK'!D12+Lcc_CNX!D12+Lcc_HDY!D12+Lcc_HKT!D12+Lcc_CEI!D12</f>
        <v>19954</v>
      </c>
      <c r="E12" s="489">
        <f t="shared" si="7"/>
        <v>39920</v>
      </c>
      <c r="F12" s="487">
        <f>'Lcc_BKK+DMK'!F12+Lcc_CNX!F12+Lcc_HDY!F12+Lcc_HKT!F12+Lcc_CEI!F12</f>
        <v>23782</v>
      </c>
      <c r="G12" s="488">
        <f>'Lcc_BKK+DMK'!G12+Lcc_CNX!G12+Lcc_HDY!G12+Lcc_HKT!G12+Lcc_CEI!G12</f>
        <v>23783</v>
      </c>
      <c r="H12" s="489">
        <f t="shared" si="8"/>
        <v>47565</v>
      </c>
      <c r="I12" s="490">
        <f t="shared" si="1"/>
        <v>19.150801603206414</v>
      </c>
      <c r="J12" s="485"/>
      <c r="L12" s="491" t="s">
        <v>61</v>
      </c>
      <c r="M12" s="492">
        <f t="shared" ref="M12:Q12" si="9">+M9+M10+M11</f>
        <v>3438194</v>
      </c>
      <c r="N12" s="493">
        <f t="shared" si="9"/>
        <v>3476250</v>
      </c>
      <c r="O12" s="494">
        <f t="shared" si="9"/>
        <v>6914444</v>
      </c>
      <c r="P12" s="493">
        <f t="shared" si="9"/>
        <v>8757</v>
      </c>
      <c r="Q12" s="494">
        <f t="shared" si="9"/>
        <v>6923201</v>
      </c>
      <c r="R12" s="492">
        <f t="shared" ref="R12:U12" si="10">+R9+R10+R11</f>
        <v>3995458</v>
      </c>
      <c r="S12" s="493">
        <f t="shared" si="10"/>
        <v>4098029</v>
      </c>
      <c r="T12" s="494">
        <f t="shared" si="10"/>
        <v>8093487</v>
      </c>
      <c r="U12" s="493">
        <f t="shared" si="10"/>
        <v>14366</v>
      </c>
      <c r="V12" s="494">
        <f t="shared" ref="V12" si="11">+V9+V10+V11</f>
        <v>8107853</v>
      </c>
      <c r="W12" s="495">
        <f t="shared" si="6"/>
        <v>17.111333326881596</v>
      </c>
    </row>
    <row r="13" spans="1:23" ht="13.5" thickTop="1" x14ac:dyDescent="0.2">
      <c r="A13" s="431" t="str">
        <f t="shared" si="0"/>
        <v xml:space="preserve"> </v>
      </c>
      <c r="B13" s="444" t="s">
        <v>16</v>
      </c>
      <c r="C13" s="476">
        <f>'Lcc_BKK+DMK'!C13+Lcc_CNX!C13+Lcc_HDY!C13+Lcc_HKT!C13+Lcc_CEI!C13</f>
        <v>6579</v>
      </c>
      <c r="D13" s="477">
        <f>'Lcc_BKK+DMK'!D13+Lcc_CNX!D13+Lcc_HDY!D13+Lcc_HKT!D13+Lcc_CEI!D13</f>
        <v>6587</v>
      </c>
      <c r="E13" s="478">
        <f t="shared" si="7"/>
        <v>13166</v>
      </c>
      <c r="F13" s="476">
        <f>'Lcc_BKK+DMK'!F13+Lcc_CNX!F13+Lcc_HDY!F13+Lcc_HKT!F13+Lcc_CEI!F13</f>
        <v>7786</v>
      </c>
      <c r="G13" s="477">
        <f>'Lcc_BKK+DMK'!G13+Lcc_CNX!G13+Lcc_HDY!G13+Lcc_HKT!G13+Lcc_CEI!G13</f>
        <v>7775</v>
      </c>
      <c r="H13" s="478">
        <f t="shared" si="8"/>
        <v>15561</v>
      </c>
      <c r="I13" s="479">
        <f t="shared" si="1"/>
        <v>18.190794470606097</v>
      </c>
      <c r="J13" s="485"/>
      <c r="L13" s="449" t="s">
        <v>16</v>
      </c>
      <c r="M13" s="480">
        <f>'Lcc_BKK+DMK'!M13+Lcc_CNX!M13+Lcc_HDY!M13+Lcc_HKT!M13+Lcc_CEI!M13</f>
        <v>1110409</v>
      </c>
      <c r="N13" s="481">
        <f>'Lcc_BKK+DMK'!N13+Lcc_CNX!N13+Lcc_HDY!N13+Lcc_HKT!N13+Lcc_CEI!N13</f>
        <v>1128555</v>
      </c>
      <c r="O13" s="482">
        <f t="shared" ref="O13:O15" si="12">SUM(M13:N13)</f>
        <v>2238964</v>
      </c>
      <c r="P13" s="483">
        <f>+Lcc_BKK!P13+Lcc_DMK!P13+Lcc_CNX!P13+Lcc_HDY!P13+Lcc_HKT!P13+Lcc_CEI!P13</f>
        <v>1910</v>
      </c>
      <c r="Q13" s="482">
        <f t="shared" ref="Q13:Q15" si="13">O13+P13</f>
        <v>2240874</v>
      </c>
      <c r="R13" s="480">
        <f>'Lcc_BKK+DMK'!R13+Lcc_CNX!R13+Lcc_HDY!R13+Lcc_HKT!R13+Lcc_CEI!R13</f>
        <v>1313715</v>
      </c>
      <c r="S13" s="481">
        <f>'Lcc_BKK+DMK'!S13+Lcc_CNX!S13+Lcc_HDY!S13+Lcc_HKT!S13+Lcc_CEI!S13</f>
        <v>1295842</v>
      </c>
      <c r="T13" s="482">
        <f t="shared" ref="T13:T15" si="14">SUM(R13:S13)</f>
        <v>2609557</v>
      </c>
      <c r="U13" s="483">
        <f>+Lcc_BKK!U13+Lcc_DMK!U13+Lcc_CNX!U13+Lcc_HDY!U13+Lcc_HKT!U13+Lcc_CEI!U13</f>
        <v>3471</v>
      </c>
      <c r="V13" s="482">
        <f t="shared" si="5"/>
        <v>2613028</v>
      </c>
      <c r="W13" s="484">
        <f t="shared" si="6"/>
        <v>16.607537951709904</v>
      </c>
    </row>
    <row r="14" spans="1:23" x14ac:dyDescent="0.2">
      <c r="A14" s="431" t="str">
        <f>IF(ISERROR(F14/G14)," ",IF(F14/G14&gt;0.5,IF(F14/G14&lt;1.5," ","NOT OK"),"NOT OK"))</f>
        <v xml:space="preserve"> </v>
      </c>
      <c r="B14" s="444" t="s">
        <v>17</v>
      </c>
      <c r="C14" s="476">
        <f>'Lcc_BKK+DMK'!C14+Lcc_CNX!C14+Lcc_HDY!C14+Lcc_HKT!C14+Lcc_CEI!C14</f>
        <v>6706</v>
      </c>
      <c r="D14" s="477">
        <f>'Lcc_BKK+DMK'!D14+Lcc_CNX!D14+Lcc_HDY!D14+Lcc_HKT!D14+Lcc_CEI!D14</f>
        <v>6705</v>
      </c>
      <c r="E14" s="478">
        <f t="shared" si="7"/>
        <v>13411</v>
      </c>
      <c r="F14" s="476">
        <f>'Lcc_BKK+DMK'!F14+Lcc_CNX!F14+Lcc_HDY!F14+Lcc_HKT!F14+Lcc_CEI!F14</f>
        <v>7965</v>
      </c>
      <c r="G14" s="477">
        <f>'Lcc_BKK+DMK'!G14+Lcc_CNX!G14+Lcc_HDY!G14+Lcc_HKT!G14+Lcc_CEI!G14</f>
        <v>7966</v>
      </c>
      <c r="H14" s="478">
        <f t="shared" si="8"/>
        <v>15931</v>
      </c>
      <c r="I14" s="479">
        <f>IF(E14=0,0,((H14/E14)-1)*100)</f>
        <v>18.790545074938493</v>
      </c>
      <c r="L14" s="449" t="s">
        <v>17</v>
      </c>
      <c r="M14" s="480">
        <f>'Lcc_BKK+DMK'!M14+Lcc_CNX!M14+Lcc_HDY!M14+Lcc_HKT!M14+Lcc_CEI!M14</f>
        <v>1077630</v>
      </c>
      <c r="N14" s="481">
        <f>'Lcc_BKK+DMK'!N14+Lcc_CNX!N14+Lcc_HDY!N14+Lcc_HKT!N14+Lcc_CEI!N14</f>
        <v>1102454</v>
      </c>
      <c r="O14" s="482">
        <f t="shared" si="12"/>
        <v>2180084</v>
      </c>
      <c r="P14" s="483">
        <f>+Lcc_BKK!P14+Lcc_DMK!P14+Lcc_CNX!P14+Lcc_HDY!P14+Lcc_HKT!P14+Lcc_CEI!P14</f>
        <v>2170</v>
      </c>
      <c r="Q14" s="482">
        <f t="shared" si="13"/>
        <v>2182254</v>
      </c>
      <c r="R14" s="480">
        <f>'Lcc_BKK+DMK'!R14+Lcc_CNX!R14+Lcc_HDY!R14+Lcc_HKT!R14+Lcc_CEI!R14</f>
        <v>1206819</v>
      </c>
      <c r="S14" s="481">
        <f>'Lcc_BKK+DMK'!S14+Lcc_CNX!S14+Lcc_HDY!S14+Lcc_HKT!S14+Lcc_CEI!S14</f>
        <v>1237201</v>
      </c>
      <c r="T14" s="482">
        <f t="shared" si="14"/>
        <v>2444020</v>
      </c>
      <c r="U14" s="483">
        <f>+Lcc_BKK!U14+Lcc_DMK!U14+Lcc_CNX!U14+Lcc_HDY!U14+Lcc_HKT!U14+Lcc_CEI!U14</f>
        <v>3802</v>
      </c>
      <c r="V14" s="482">
        <f t="shared" ref="V14" si="15">T14+U14</f>
        <v>2447822</v>
      </c>
      <c r="W14" s="484">
        <f t="shared" si="6"/>
        <v>12.169435821861253</v>
      </c>
    </row>
    <row r="15" spans="1:23" ht="13.5" thickBot="1" x14ac:dyDescent="0.25">
      <c r="A15" s="496" t="str">
        <f t="shared" si="0"/>
        <v xml:space="preserve"> </v>
      </c>
      <c r="B15" s="444" t="s">
        <v>18</v>
      </c>
      <c r="C15" s="476">
        <f>'Lcc_BKK+DMK'!C15+Lcc_CNX!C15+Lcc_HDY!C15+Lcc_HKT!C15+Lcc_CEI!C15</f>
        <v>6653</v>
      </c>
      <c r="D15" s="477">
        <f>'Lcc_BKK+DMK'!D15+Lcc_CNX!D15+Lcc_HDY!D15+Lcc_HKT!D15+Lcc_CEI!D15</f>
        <v>6650</v>
      </c>
      <c r="E15" s="478">
        <f t="shared" si="7"/>
        <v>13303</v>
      </c>
      <c r="F15" s="476">
        <f>'Lcc_BKK+DMK'!F15+Lcc_CNX!F15+Lcc_HDY!F15+Lcc_HKT!F15+Lcc_CEI!F15</f>
        <v>7910</v>
      </c>
      <c r="G15" s="477">
        <f>'Lcc_BKK+DMK'!G15+Lcc_CNX!G15+Lcc_HDY!G15+Lcc_HKT!G15+Lcc_CEI!G15</f>
        <v>7897</v>
      </c>
      <c r="H15" s="478">
        <f t="shared" si="8"/>
        <v>15807</v>
      </c>
      <c r="I15" s="479">
        <f t="shared" si="1"/>
        <v>18.822821919867707</v>
      </c>
      <c r="J15" s="496"/>
      <c r="L15" s="449" t="s">
        <v>18</v>
      </c>
      <c r="M15" s="480">
        <f>'Lcc_BKK+DMK'!M15+Lcc_CNX!M15+Lcc_HDY!M15+Lcc_HKT!M15+Lcc_CEI!M15</f>
        <v>1113413</v>
      </c>
      <c r="N15" s="481">
        <f>'Lcc_BKK+DMK'!N15+Lcc_CNX!N15+Lcc_HDY!N15+Lcc_HKT!N15+Lcc_CEI!N15</f>
        <v>1100595</v>
      </c>
      <c r="O15" s="482">
        <f t="shared" si="12"/>
        <v>2214008</v>
      </c>
      <c r="P15" s="483">
        <f>+Lcc_BKK!P15+Lcc_DMK!P15+Lcc_CNX!P15+Lcc_HDY!P15+Lcc_HKT!P15+Lcc_CEI!P15</f>
        <v>2564</v>
      </c>
      <c r="Q15" s="482">
        <f t="shared" si="13"/>
        <v>2216572</v>
      </c>
      <c r="R15" s="480">
        <f>'Lcc_BKK+DMK'!R15+Lcc_CNX!R15+Lcc_HDY!R15+Lcc_HKT!R15+Lcc_CEI!R15</f>
        <v>1247361</v>
      </c>
      <c r="S15" s="481">
        <f>'Lcc_BKK+DMK'!S15+Lcc_CNX!S15+Lcc_HDY!S15+Lcc_HKT!S15+Lcc_CEI!S15</f>
        <v>1239820</v>
      </c>
      <c r="T15" s="482">
        <f t="shared" si="14"/>
        <v>2487181</v>
      </c>
      <c r="U15" s="483">
        <f>+Lcc_BKK!U15+Lcc_DMK!U15+Lcc_CNX!U15+Lcc_HDY!U15+Lcc_HKT!U15+Lcc_CEI!U15</f>
        <v>2180</v>
      </c>
      <c r="V15" s="482">
        <f t="shared" si="5"/>
        <v>2489361</v>
      </c>
      <c r="W15" s="484">
        <f t="shared" si="6"/>
        <v>12.306796260171105</v>
      </c>
    </row>
    <row r="16" spans="1:23" ht="15.75" customHeight="1" thickTop="1" thickBot="1" x14ac:dyDescent="0.25">
      <c r="A16" s="497" t="str">
        <f t="shared" si="0"/>
        <v xml:space="preserve"> </v>
      </c>
      <c r="B16" s="498" t="s">
        <v>19</v>
      </c>
      <c r="C16" s="487">
        <f>'Lcc_BKK+DMK'!C16+Lcc_CNX!C16+Lcc_HDY!C16+Lcc_HKT!C16+Lcc_CEI!C16</f>
        <v>19938</v>
      </c>
      <c r="D16" s="499">
        <f>'Lcc_BKK+DMK'!D16+Lcc_CNX!D16+Lcc_HDY!D16+Lcc_HKT!D16+Lcc_CEI!D16</f>
        <v>19942</v>
      </c>
      <c r="E16" s="500">
        <f t="shared" si="7"/>
        <v>39880</v>
      </c>
      <c r="F16" s="487">
        <f>'Lcc_BKK+DMK'!F16+Lcc_CNX!F16+Lcc_HDY!F16+Lcc_HKT!F16+Lcc_CEI!F16</f>
        <v>23661</v>
      </c>
      <c r="G16" s="499">
        <f>'Lcc_BKK+DMK'!G16+Lcc_CNX!G16+Lcc_HDY!G16+Lcc_HKT!G16+Lcc_CEI!G16</f>
        <v>23638</v>
      </c>
      <c r="H16" s="500">
        <f t="shared" si="8"/>
        <v>47299</v>
      </c>
      <c r="I16" s="501">
        <f t="shared" si="1"/>
        <v>18.603309929789358</v>
      </c>
      <c r="J16" s="497"/>
      <c r="K16" s="502"/>
      <c r="L16" s="503" t="s">
        <v>19</v>
      </c>
      <c r="M16" s="504">
        <f t="shared" ref="M16:Q16" si="16">+M13+M14+M15</f>
        <v>3301452</v>
      </c>
      <c r="N16" s="505">
        <f t="shared" si="16"/>
        <v>3331604</v>
      </c>
      <c r="O16" s="506">
        <f t="shared" si="16"/>
        <v>6633056</v>
      </c>
      <c r="P16" s="505">
        <f t="shared" si="16"/>
        <v>6644</v>
      </c>
      <c r="Q16" s="506">
        <f t="shared" si="16"/>
        <v>6639700</v>
      </c>
      <c r="R16" s="504">
        <f t="shared" ref="R16:U16" si="17">+R13+R14+R15</f>
        <v>3767895</v>
      </c>
      <c r="S16" s="505">
        <f t="shared" si="17"/>
        <v>3772863</v>
      </c>
      <c r="T16" s="506">
        <f t="shared" si="17"/>
        <v>7540758</v>
      </c>
      <c r="U16" s="505">
        <f t="shared" si="17"/>
        <v>9453</v>
      </c>
      <c r="V16" s="506">
        <f t="shared" ref="V16" si="18">+V13+V14+V15</f>
        <v>7550211</v>
      </c>
      <c r="W16" s="507">
        <f t="shared" si="6"/>
        <v>13.71313462957664</v>
      </c>
    </row>
    <row r="17" spans="1:23" ht="13.5" thickTop="1" x14ac:dyDescent="0.2">
      <c r="A17" s="431" t="str">
        <f t="shared" si="0"/>
        <v xml:space="preserve"> </v>
      </c>
      <c r="B17" s="444" t="s">
        <v>20</v>
      </c>
      <c r="C17" s="476">
        <f>'Lcc_BKK+DMK'!C17+Lcc_CNX!C17+Lcc_HDY!C17+Lcc_HKT!C17+Lcc_CEI!C17</f>
        <v>6949</v>
      </c>
      <c r="D17" s="477">
        <f>'Lcc_BKK+DMK'!D17+Lcc_CNX!D17+Lcc_HDY!D17+Lcc_HKT!D17+Lcc_CEI!D17</f>
        <v>6955</v>
      </c>
      <c r="E17" s="508">
        <f t="shared" si="7"/>
        <v>13904</v>
      </c>
      <c r="F17" s="476">
        <f>'Lcc_BKK+DMK'!F17+Lcc_CNX!F17+Lcc_HDY!F17+Lcc_HKT!F17+Lcc_CEI!F17</f>
        <v>8410</v>
      </c>
      <c r="G17" s="477">
        <f>'Lcc_BKK+DMK'!G17+Lcc_CNX!G17+Lcc_HDY!G17+Lcc_HKT!G17+Lcc_CEI!G17</f>
        <v>8410</v>
      </c>
      <c r="H17" s="508">
        <f t="shared" si="8"/>
        <v>16820</v>
      </c>
      <c r="I17" s="479">
        <f t="shared" si="1"/>
        <v>20.972382048331404</v>
      </c>
      <c r="J17" s="431"/>
      <c r="L17" s="449" t="s">
        <v>21</v>
      </c>
      <c r="M17" s="480">
        <f>'Lcc_BKK+DMK'!M17+Lcc_CNX!M17+Lcc_HDY!M17+Lcc_HKT!M17+Lcc_CEI!M17</f>
        <v>1136025</v>
      </c>
      <c r="N17" s="481">
        <f>'Lcc_BKK+DMK'!N17+Lcc_CNX!N17+Lcc_HDY!N17+Lcc_HKT!N17+Lcc_CEI!N17</f>
        <v>1145923</v>
      </c>
      <c r="O17" s="482">
        <f t="shared" ref="O17:O19" si="19">SUM(M17:N17)</f>
        <v>2281948</v>
      </c>
      <c r="P17" s="483">
        <f>+Lcc_BKK!P17+Lcc_DMK!P17+Lcc_CNX!P17+Lcc_HDY!P17+Lcc_HKT!P17+Lcc_CEI!P17</f>
        <v>3170</v>
      </c>
      <c r="Q17" s="482">
        <f t="shared" ref="Q17:Q19" si="20">O17+P17</f>
        <v>2285118</v>
      </c>
      <c r="R17" s="480">
        <f>'Lcc_BKK+DMK'!R17+Lcc_CNX!R17+Lcc_HDY!R17+Lcc_HKT!R17+Lcc_CEI!R17</f>
        <v>1363832</v>
      </c>
      <c r="S17" s="481">
        <f>'Lcc_BKK+DMK'!S17+Lcc_CNX!S17+Lcc_HDY!S17+Lcc_HKT!S17+Lcc_CEI!S17</f>
        <v>1356733</v>
      </c>
      <c r="T17" s="482">
        <f t="shared" ref="T17:T19" si="21">SUM(R17:S17)</f>
        <v>2720565</v>
      </c>
      <c r="U17" s="483">
        <f>+Lcc_BKK!U17+Lcc_DMK!U17+Lcc_CNX!U17+Lcc_HDY!U17+Lcc_HKT!U17+Lcc_CEI!U17</f>
        <v>2310</v>
      </c>
      <c r="V17" s="482">
        <f t="shared" si="5"/>
        <v>2722875</v>
      </c>
      <c r="W17" s="484">
        <f t="shared" si="6"/>
        <v>19.156866297495355</v>
      </c>
    </row>
    <row r="18" spans="1:23" x14ac:dyDescent="0.2">
      <c r="A18" s="431" t="str">
        <f t="shared" si="0"/>
        <v xml:space="preserve"> </v>
      </c>
      <c r="B18" s="444" t="s">
        <v>22</v>
      </c>
      <c r="C18" s="476">
        <f>'Lcc_BKK+DMK'!C18+Lcc_CNX!C18+Lcc_HDY!C18+Lcc_HKT!C18+Lcc_CEI!C18</f>
        <v>7007</v>
      </c>
      <c r="D18" s="477">
        <f>'Lcc_BKK+DMK'!D18+Lcc_CNX!D18+Lcc_HDY!D18+Lcc_HKT!D18+Lcc_CEI!D18</f>
        <v>7016</v>
      </c>
      <c r="E18" s="509">
        <f t="shared" si="7"/>
        <v>14023</v>
      </c>
      <c r="F18" s="476">
        <f>'Lcc_BKK+DMK'!F18+Lcc_CNX!F18+Lcc_HDY!F18+Lcc_HKT!F18+Lcc_CEI!F18</f>
        <v>8640</v>
      </c>
      <c r="G18" s="477">
        <f>'Lcc_BKK+DMK'!G18+Lcc_CNX!G18+Lcc_HDY!G18+Lcc_HKT!G18+Lcc_CEI!G18</f>
        <v>8610</v>
      </c>
      <c r="H18" s="509">
        <f t="shared" si="8"/>
        <v>17250</v>
      </c>
      <c r="I18" s="479">
        <f t="shared" si="1"/>
        <v>23.012194252299789</v>
      </c>
      <c r="J18" s="431"/>
      <c r="L18" s="449" t="s">
        <v>22</v>
      </c>
      <c r="M18" s="480">
        <f>'Lcc_BKK+DMK'!M18+Lcc_CNX!M18+Lcc_HDY!M18+Lcc_HKT!M18+Lcc_CEI!M18</f>
        <v>1139244</v>
      </c>
      <c r="N18" s="481">
        <f>'Lcc_BKK+DMK'!N18+Lcc_CNX!N18+Lcc_HDY!N18+Lcc_HKT!N18+Lcc_CEI!N18</f>
        <v>1148623</v>
      </c>
      <c r="O18" s="482">
        <f t="shared" si="19"/>
        <v>2287867</v>
      </c>
      <c r="P18" s="483">
        <f>+Lcc_BKK!P18+Lcc_DMK!P18+Lcc_CNX!P18+Lcc_HDY!P18+Lcc_HKT!P18+Lcc_CEI!P18</f>
        <v>4462</v>
      </c>
      <c r="Q18" s="482">
        <f t="shared" si="20"/>
        <v>2292329</v>
      </c>
      <c r="R18" s="480">
        <f>'Lcc_BKK+DMK'!R18+Lcc_CNX!R18+Lcc_HDY!R18+Lcc_HKT!R18+Lcc_CEI!R18</f>
        <v>1402515</v>
      </c>
      <c r="S18" s="481">
        <f>'Lcc_BKK+DMK'!S18+Lcc_CNX!S18+Lcc_HDY!S18+Lcc_HKT!S18+Lcc_CEI!S18</f>
        <v>1411420</v>
      </c>
      <c r="T18" s="482">
        <f t="shared" si="21"/>
        <v>2813935</v>
      </c>
      <c r="U18" s="483">
        <f>+Lcc_BKK!U18+Lcc_DMK!U18+Lcc_CNX!U18+Lcc_HDY!U18+Lcc_HKT!U18+Lcc_CEI!U18</f>
        <v>4395</v>
      </c>
      <c r="V18" s="482">
        <f t="shared" si="5"/>
        <v>2818330</v>
      </c>
      <c r="W18" s="484">
        <f t="shared" si="6"/>
        <v>22.946139057700709</v>
      </c>
    </row>
    <row r="19" spans="1:23" ht="13.5" thickBot="1" x14ac:dyDescent="0.25">
      <c r="A19" s="431" t="str">
        <f t="shared" si="0"/>
        <v xml:space="preserve"> </v>
      </c>
      <c r="B19" s="444" t="s">
        <v>23</v>
      </c>
      <c r="C19" s="476">
        <f>'Lcc_BKK+DMK'!C19+Lcc_CNX!C19+Lcc_HDY!C19+Lcc_HKT!C19+Lcc_CEI!C19</f>
        <v>6606</v>
      </c>
      <c r="D19" s="510">
        <f>'Lcc_BKK+DMK'!D19+Lcc_CNX!D19+Lcc_HDY!D19+Lcc_HKT!D19+Lcc_CEI!D19</f>
        <v>6604</v>
      </c>
      <c r="E19" s="511">
        <f t="shared" si="7"/>
        <v>13210</v>
      </c>
      <c r="F19" s="476">
        <f>'Lcc_BKK+DMK'!F19+Lcc_CNX!F19+Lcc_HDY!F19+Lcc_HKT!F19+Lcc_CEI!F19</f>
        <v>8238</v>
      </c>
      <c r="G19" s="510">
        <f>'Lcc_BKK+DMK'!G19+Lcc_CNX!G19+Lcc_HDY!G19+Lcc_HKT!G19+Lcc_CEI!G19</f>
        <v>8248</v>
      </c>
      <c r="H19" s="511">
        <f t="shared" si="8"/>
        <v>16486</v>
      </c>
      <c r="I19" s="512">
        <f t="shared" si="1"/>
        <v>24.799394398183196</v>
      </c>
      <c r="J19" s="431"/>
      <c r="L19" s="449" t="s">
        <v>23</v>
      </c>
      <c r="M19" s="480">
        <f>'Lcc_BKK+DMK'!M19+Lcc_CNX!M19+Lcc_HDY!M19+Lcc_HKT!M19+Lcc_CEI!M19</f>
        <v>986509</v>
      </c>
      <c r="N19" s="481">
        <f>'Lcc_BKK+DMK'!N19+Lcc_CNX!N19+Lcc_HDY!N19+Lcc_HKT!N19+Lcc_CEI!N19</f>
        <v>1001369</v>
      </c>
      <c r="O19" s="482">
        <f t="shared" si="19"/>
        <v>1987878</v>
      </c>
      <c r="P19" s="483">
        <f>+Lcc_BKK!P19+Lcc_DMK!P19+Lcc_CNX!P19+Lcc_HDY!P19+Lcc_HKT!P19+Lcc_CEI!P19</f>
        <v>4576</v>
      </c>
      <c r="Q19" s="482">
        <f t="shared" si="20"/>
        <v>1992454</v>
      </c>
      <c r="R19" s="480">
        <f>'Lcc_BKK+DMK'!R19+Lcc_CNX!R19+Lcc_HDY!R19+Lcc_HKT!R19+Lcc_CEI!R19</f>
        <v>1243137</v>
      </c>
      <c r="S19" s="481">
        <f>'Lcc_BKK+DMK'!S19+Lcc_CNX!S19+Lcc_HDY!S19+Lcc_HKT!S19+Lcc_CEI!S19</f>
        <v>1260697</v>
      </c>
      <c r="T19" s="482">
        <f t="shared" si="21"/>
        <v>2503834</v>
      </c>
      <c r="U19" s="483">
        <f>+Lcc_BKK!U19+Lcc_DMK!U19+Lcc_CNX!U19+Lcc_HDY!U19+Lcc_HKT!U19+Lcc_CEI!U19</f>
        <v>3427</v>
      </c>
      <c r="V19" s="482">
        <f t="shared" si="5"/>
        <v>2507261</v>
      </c>
      <c r="W19" s="484">
        <f t="shared" si="6"/>
        <v>25.837836155815896</v>
      </c>
    </row>
    <row r="20" spans="1:23" ht="14.25" customHeight="1" thickTop="1" thickBot="1" x14ac:dyDescent="0.25">
      <c r="A20" s="431" t="str">
        <f t="shared" si="0"/>
        <v xml:space="preserve"> </v>
      </c>
      <c r="B20" s="486" t="s">
        <v>24</v>
      </c>
      <c r="C20" s="487">
        <f>'Lcc_BKK+DMK'!C20+Lcc_CNX!C20+Lcc_HDY!C20+Lcc_HKT!C20+Lcc_CEI!C20</f>
        <v>20562</v>
      </c>
      <c r="D20" s="488">
        <f>'Lcc_BKK+DMK'!D20+Lcc_CNX!D20+Lcc_HDY!D20+Lcc_HKT!D20+Lcc_CEI!D20</f>
        <v>20575</v>
      </c>
      <c r="E20" s="513">
        <f t="shared" si="7"/>
        <v>41137</v>
      </c>
      <c r="F20" s="487">
        <f>'Lcc_BKK+DMK'!F20+Lcc_CNX!F20+Lcc_HDY!F20+Lcc_HKT!F20+Lcc_CEI!F20</f>
        <v>25288</v>
      </c>
      <c r="G20" s="488">
        <f>'Lcc_BKK+DMK'!G20+Lcc_CNX!G20+Lcc_HDY!G20+Lcc_HKT!G20+Lcc_CEI!G20</f>
        <v>25268</v>
      </c>
      <c r="H20" s="514">
        <f t="shared" si="8"/>
        <v>50556</v>
      </c>
      <c r="I20" s="501">
        <f t="shared" si="1"/>
        <v>22.896662372073795</v>
      </c>
      <c r="J20" s="431"/>
      <c r="L20" s="491" t="s">
        <v>24</v>
      </c>
      <c r="M20" s="492">
        <f t="shared" ref="M20:Q20" si="22">+M17+M18+M19</f>
        <v>3261778</v>
      </c>
      <c r="N20" s="493">
        <f t="shared" si="22"/>
        <v>3295915</v>
      </c>
      <c r="O20" s="494">
        <f t="shared" si="22"/>
        <v>6557693</v>
      </c>
      <c r="P20" s="493">
        <f t="shared" si="22"/>
        <v>12208</v>
      </c>
      <c r="Q20" s="494">
        <f t="shared" si="22"/>
        <v>6569901</v>
      </c>
      <c r="R20" s="492">
        <f t="shared" ref="R20:U20" si="23">+R17+R18+R19</f>
        <v>4009484</v>
      </c>
      <c r="S20" s="493">
        <f t="shared" si="23"/>
        <v>4028850</v>
      </c>
      <c r="T20" s="494">
        <f t="shared" si="23"/>
        <v>8038334</v>
      </c>
      <c r="U20" s="493">
        <f t="shared" si="23"/>
        <v>10132</v>
      </c>
      <c r="V20" s="494">
        <f t="shared" ref="V20" si="24">+V17+V18+V19</f>
        <v>8048466</v>
      </c>
      <c r="W20" s="495">
        <f t="shared" si="6"/>
        <v>22.505133639000043</v>
      </c>
    </row>
    <row r="21" spans="1:23" ht="14.25" customHeight="1" thickTop="1" x14ac:dyDescent="0.2">
      <c r="A21" s="431" t="str">
        <f t="shared" ref="A21:A25" si="25">IF(ISERROR(F21/G21)," ",IF(F21/G21&gt;0.5,IF(F21/G21&lt;1.5," ","NOT OK"),"NOT OK"))</f>
        <v xml:space="preserve"> </v>
      </c>
      <c r="B21" s="444" t="s">
        <v>10</v>
      </c>
      <c r="C21" s="476">
        <f>'Lcc_BKK+DMK'!C21+Lcc_CNX!C21+Lcc_HDY!C21+Lcc_HKT!C21+Lcc_CEI!C21</f>
        <v>7003</v>
      </c>
      <c r="D21" s="477">
        <f>'Lcc_BKK+DMK'!D21+Lcc_CNX!D21+Lcc_HDY!D21+Lcc_HKT!D21+Lcc_CEI!D21</f>
        <v>7002</v>
      </c>
      <c r="E21" s="478">
        <f t="shared" si="7"/>
        <v>14005</v>
      </c>
      <c r="F21" s="476">
        <f>'Lcc_BKK+DMK'!F21+Lcc_CNX!F21+Lcc_HDY!F21+Lcc_HKT!F21+Lcc_CEI!F21</f>
        <v>8507</v>
      </c>
      <c r="G21" s="477">
        <f>'Lcc_BKK+DMK'!G21+Lcc_CNX!G21+Lcc_HDY!G21+Lcc_HKT!G21+Lcc_CEI!G21</f>
        <v>8486</v>
      </c>
      <c r="H21" s="478">
        <f t="shared" si="8"/>
        <v>16993</v>
      </c>
      <c r="I21" s="479">
        <f>IF(E21=0,0,((H21/E21)-1)*100)</f>
        <v>21.335237415208862</v>
      </c>
      <c r="J21" s="431"/>
      <c r="L21" s="449" t="s">
        <v>10</v>
      </c>
      <c r="M21" s="480">
        <f>'Lcc_BKK+DMK'!M21+Lcc_CNX!M21+Lcc_HDY!M21+Lcc_HKT!M21+Lcc_CEI!M21</f>
        <v>1053089</v>
      </c>
      <c r="N21" s="481">
        <f>'Lcc_BKK+DMK'!N21+Lcc_CNX!N21+Lcc_HDY!N21+Lcc_HKT!N21+Lcc_CEI!N21</f>
        <v>1086223</v>
      </c>
      <c r="O21" s="482">
        <f t="shared" ref="O21" si="26">SUM(M21:N21)</f>
        <v>2139312</v>
      </c>
      <c r="P21" s="483">
        <f>+Lcc_BKK!P21+Lcc_DMK!P21+Lcc_CNX!P21+Lcc_HDY!P21+Lcc_HKT!P21+Lcc_CEI!P21</f>
        <v>3061</v>
      </c>
      <c r="Q21" s="482">
        <f>O21+P21</f>
        <v>2142373</v>
      </c>
      <c r="R21" s="480">
        <f>'Lcc_BKK+DMK'!R21+Lcc_CNX!R21+Lcc_HDY!R21+Lcc_HKT!R21+Lcc_CEI!R21</f>
        <v>1329776</v>
      </c>
      <c r="S21" s="481">
        <f>'Lcc_BKK+DMK'!S21+Lcc_CNX!S21+Lcc_HDY!S21+Lcc_HKT!S21+Lcc_CEI!S21</f>
        <v>1359896</v>
      </c>
      <c r="T21" s="482">
        <f t="shared" ref="T21" si="27">SUM(R21:S21)</f>
        <v>2689672</v>
      </c>
      <c r="U21" s="483">
        <f>+Lcc_BKK!U21+Lcc_DMK!U21+Lcc_CNX!U21+Lcc_HDY!U21+Lcc_HKT!U21+Lcc_CEI!U21</f>
        <v>2359</v>
      </c>
      <c r="V21" s="482">
        <f>T21+U21</f>
        <v>2692031</v>
      </c>
      <c r="W21" s="484">
        <f t="shared" si="6"/>
        <v>25.656503325984794</v>
      </c>
    </row>
    <row r="22" spans="1:23" ht="14.25" customHeight="1" x14ac:dyDescent="0.2">
      <c r="A22" s="431" t="str">
        <f>IF(ISERROR(F22/G22)," ",IF(F22/G22&gt;0.5,IF(F22/G22&lt;1.5," ","NOT OK"),"NOT OK"))</f>
        <v xml:space="preserve"> </v>
      </c>
      <c r="B22" s="444" t="s">
        <v>11</v>
      </c>
      <c r="C22" s="476">
        <f>'Lcc_BKK+DMK'!C22+Lcc_CNX!C22+Lcc_HDY!C22+Lcc_HKT!C22+Lcc_CEI!C22</f>
        <v>6981</v>
      </c>
      <c r="D22" s="477">
        <f>'Lcc_BKK+DMK'!D22+Lcc_CNX!D22+Lcc_HDY!D22+Lcc_HKT!D22+Lcc_CEI!D22</f>
        <v>6986</v>
      </c>
      <c r="E22" s="478">
        <f>SUM(C22:D22)</f>
        <v>13967</v>
      </c>
      <c r="F22" s="476">
        <f>'Lcc_BKK+DMK'!F22+Lcc_CNX!F22+Lcc_HDY!F22+Lcc_HKT!F22+Lcc_CEI!F22</f>
        <v>8049</v>
      </c>
      <c r="G22" s="477">
        <f>'Lcc_BKK+DMK'!G22+Lcc_CNX!G22+Lcc_HDY!G22+Lcc_HKT!G22+Lcc_CEI!G22</f>
        <v>8049</v>
      </c>
      <c r="H22" s="478">
        <f>SUM(F22:G22)</f>
        <v>16098</v>
      </c>
      <c r="I22" s="479">
        <f>IF(E22=0,0,((H22/E22)-1)*100)</f>
        <v>15.257392425001793</v>
      </c>
      <c r="J22" s="431"/>
      <c r="K22" s="515"/>
      <c r="L22" s="449" t="s">
        <v>11</v>
      </c>
      <c r="M22" s="480">
        <f>'Lcc_BKK+DMK'!M22+Lcc_CNX!M22+Lcc_HDY!M22+Lcc_HKT!M22+Lcc_CEI!M22</f>
        <v>1114720</v>
      </c>
      <c r="N22" s="481">
        <f>'Lcc_BKK+DMK'!N22+Lcc_CNX!N22+Lcc_HDY!N22+Lcc_HKT!N22+Lcc_CEI!N22</f>
        <v>1082887</v>
      </c>
      <c r="O22" s="482">
        <f>SUM(M22:N22)</f>
        <v>2197607</v>
      </c>
      <c r="P22" s="483">
        <f>+Lcc_BKK!P22+Lcc_DMK!P22+Lcc_CNX!P22+Lcc_HDY!P22+Lcc_HKT!P22+Lcc_CEI!P22</f>
        <v>3042</v>
      </c>
      <c r="Q22" s="482">
        <f>O22+P22</f>
        <v>2200649</v>
      </c>
      <c r="R22" s="480">
        <f>'Lcc_BKK+DMK'!R22+Lcc_CNX!R22+Lcc_HDY!R22+Lcc_HKT!R22+Lcc_CEI!R22</f>
        <v>1322046</v>
      </c>
      <c r="S22" s="481">
        <f>'Lcc_BKK+DMK'!S22+Lcc_CNX!S22+Lcc_HDY!S22+Lcc_HKT!S22+Lcc_CEI!S22</f>
        <v>1310008</v>
      </c>
      <c r="T22" s="482">
        <f>SUM(R22:S22)</f>
        <v>2632054</v>
      </c>
      <c r="U22" s="483">
        <f>+Lcc_BKK!U22+Lcc_DMK!U22+Lcc_CNX!U22+Lcc_HDY!U22+Lcc_HKT!U22+Lcc_CEI!U22</f>
        <v>2758</v>
      </c>
      <c r="V22" s="482">
        <f>T22+U22</f>
        <v>2634812</v>
      </c>
      <c r="W22" s="484">
        <f>IF(Q22=0,0,((V22/Q22)-1)*100)</f>
        <v>19.728861803949659</v>
      </c>
    </row>
    <row r="23" spans="1:23" ht="14.25" customHeight="1" thickBot="1" x14ac:dyDescent="0.25">
      <c r="A23" s="431" t="str">
        <f>IF(ISERROR(F23/G23)," ",IF(F23/G23&gt;0.5,IF(F23/G23&lt;1.5," ","NOT OK"),"NOT OK"))</f>
        <v xml:space="preserve"> </v>
      </c>
      <c r="B23" s="455" t="s">
        <v>12</v>
      </c>
      <c r="C23" s="516">
        <f>'Lcc_BKK+DMK'!C23+Lcc_CNX!C23+Lcc_HDY!C23+Lcc_HKT!C23+Lcc_CEI!C23</f>
        <v>7713</v>
      </c>
      <c r="D23" s="517">
        <f>'Lcc_BKK+DMK'!D23+Lcc_CNX!D23+Lcc_HDY!D23+Lcc_HKT!D23+Lcc_CEI!D23</f>
        <v>7714</v>
      </c>
      <c r="E23" s="478">
        <f>SUM(C23:D23)</f>
        <v>15427</v>
      </c>
      <c r="F23" s="516">
        <f>'Lcc_BKK+DMK'!F23+Lcc_CNX!F23+Lcc_HDY!F23+Lcc_HKT!F23+Lcc_CEI!F23</f>
        <v>8480</v>
      </c>
      <c r="G23" s="517">
        <f>'Lcc_BKK+DMK'!G23+Lcc_CNX!G23+Lcc_HDY!G23+Lcc_HKT!G23+Lcc_CEI!G23</f>
        <v>8467</v>
      </c>
      <c r="H23" s="478">
        <f>SUM(F23:G23)</f>
        <v>16947</v>
      </c>
      <c r="I23" s="479">
        <f>IF(E23=0,0,((H23/E23)-1)*100)</f>
        <v>9.8528553834186905</v>
      </c>
      <c r="J23" s="431"/>
      <c r="K23" s="515"/>
      <c r="L23" s="460" t="s">
        <v>12</v>
      </c>
      <c r="M23" s="480">
        <f>'Lcc_BKK+DMK'!M23+Lcc_CNX!M23+Lcc_HDY!M23+Lcc_HKT!M23+Lcc_CEI!M23</f>
        <v>1323306</v>
      </c>
      <c r="N23" s="481">
        <f>'Lcc_BKK+DMK'!N23+Lcc_CNX!N23+Lcc_HDY!N23+Lcc_HKT!N23+Lcc_CEI!N23</f>
        <v>1294064</v>
      </c>
      <c r="O23" s="482">
        <f t="shared" ref="O23" si="28">SUM(M23:N23)</f>
        <v>2617370</v>
      </c>
      <c r="P23" s="483">
        <f>+Lcc_BKK!P23+Lcc_DMK!P23+Lcc_CNX!P23+Lcc_HDY!P23+Lcc_HKT!P23+Lcc_CEI!P23</f>
        <v>7846</v>
      </c>
      <c r="Q23" s="518">
        <f>O23+P23</f>
        <v>2625216</v>
      </c>
      <c r="R23" s="480">
        <f>'Lcc_BKK+DMK'!R23+Lcc_CNX!R23+Lcc_HDY!R23+Lcc_HKT!R23+Lcc_CEI!R23</f>
        <v>1462785</v>
      </c>
      <c r="S23" s="481">
        <f>'Lcc_BKK+DMK'!S23+Lcc_CNX!S23+Lcc_HDY!S23+Lcc_HKT!S23+Lcc_CEI!S23</f>
        <v>1439433</v>
      </c>
      <c r="T23" s="482">
        <f t="shared" ref="T23" si="29">SUM(R23:S23)</f>
        <v>2902218</v>
      </c>
      <c r="U23" s="483">
        <f>+Lcc_BKK!U23+Lcc_DMK!U23+Lcc_CNX!U23+Lcc_HDY!U23+Lcc_HKT!U23+Lcc_CEI!U23</f>
        <v>4088</v>
      </c>
      <c r="V23" s="518">
        <f>T23+U23</f>
        <v>2906306</v>
      </c>
      <c r="W23" s="484">
        <f t="shared" si="6"/>
        <v>10.707309417586973</v>
      </c>
    </row>
    <row r="24" spans="1:23" ht="14.25" customHeight="1" thickTop="1" thickBot="1" x14ac:dyDescent="0.25">
      <c r="A24" s="431" t="str">
        <f t="shared" ref="A24" si="30">IF(ISERROR(F24/G24)," ",IF(F24/G24&gt;0.5,IF(F24/G24&lt;1.5," ","NOT OK"),"NOT OK"))</f>
        <v xml:space="preserve"> </v>
      </c>
      <c r="B24" s="486" t="s">
        <v>57</v>
      </c>
      <c r="C24" s="487">
        <f t="shared" ref="C24:H24" si="31">+C21+C22+C23</f>
        <v>21697</v>
      </c>
      <c r="D24" s="488">
        <f t="shared" si="31"/>
        <v>21702</v>
      </c>
      <c r="E24" s="514">
        <f t="shared" si="31"/>
        <v>43399</v>
      </c>
      <c r="F24" s="487">
        <f t="shared" si="31"/>
        <v>25036</v>
      </c>
      <c r="G24" s="488">
        <f t="shared" si="31"/>
        <v>25002</v>
      </c>
      <c r="H24" s="514">
        <f t="shared" si="31"/>
        <v>50038</v>
      </c>
      <c r="I24" s="501">
        <f t="shared" ref="I24" si="32">IF(E24=0,0,((H24/E24)-1)*100)</f>
        <v>15.297587502016174</v>
      </c>
      <c r="J24" s="431"/>
      <c r="L24" s="491" t="s">
        <v>57</v>
      </c>
      <c r="M24" s="492">
        <f t="shared" ref="M24:V24" si="33">+M21+M22+M23</f>
        <v>3491115</v>
      </c>
      <c r="N24" s="493">
        <f t="shared" si="33"/>
        <v>3463174</v>
      </c>
      <c r="O24" s="494">
        <f t="shared" si="33"/>
        <v>6954289</v>
      </c>
      <c r="P24" s="493">
        <f t="shared" si="33"/>
        <v>13949</v>
      </c>
      <c r="Q24" s="494">
        <f t="shared" si="33"/>
        <v>6968238</v>
      </c>
      <c r="R24" s="492">
        <f t="shared" si="33"/>
        <v>4114607</v>
      </c>
      <c r="S24" s="493">
        <f t="shared" si="33"/>
        <v>4109337</v>
      </c>
      <c r="T24" s="494">
        <f t="shared" si="33"/>
        <v>8223944</v>
      </c>
      <c r="U24" s="493">
        <f t="shared" si="33"/>
        <v>9205</v>
      </c>
      <c r="V24" s="494">
        <f t="shared" si="33"/>
        <v>8233149</v>
      </c>
      <c r="W24" s="495">
        <f t="shared" si="6"/>
        <v>18.152522918993299</v>
      </c>
    </row>
    <row r="25" spans="1:23" ht="14.25" customHeight="1" thickTop="1" thickBot="1" x14ac:dyDescent="0.25">
      <c r="A25" s="515" t="str">
        <f t="shared" si="25"/>
        <v xml:space="preserve"> </v>
      </c>
      <c r="B25" s="486" t="s">
        <v>63</v>
      </c>
      <c r="C25" s="487">
        <f t="shared" ref="C25:H25" si="34">+C12+C16+C20+C24</f>
        <v>82163</v>
      </c>
      <c r="D25" s="488">
        <f t="shared" si="34"/>
        <v>82173</v>
      </c>
      <c r="E25" s="489">
        <f t="shared" si="34"/>
        <v>164336</v>
      </c>
      <c r="F25" s="487">
        <f t="shared" si="34"/>
        <v>97767</v>
      </c>
      <c r="G25" s="488">
        <f t="shared" si="34"/>
        <v>97691</v>
      </c>
      <c r="H25" s="489">
        <f t="shared" si="34"/>
        <v>195458</v>
      </c>
      <c r="I25" s="490">
        <f>IF(E25=0,0,((H25/E25)-1)*100)</f>
        <v>18.938029403173996</v>
      </c>
      <c r="J25" s="485"/>
      <c r="L25" s="491" t="s">
        <v>63</v>
      </c>
      <c r="M25" s="492">
        <f t="shared" ref="M25:V25" si="35">+M12+M16+M20+M24</f>
        <v>13492539</v>
      </c>
      <c r="N25" s="493">
        <f t="shared" si="35"/>
        <v>13566943</v>
      </c>
      <c r="O25" s="494">
        <f t="shared" si="35"/>
        <v>27059482</v>
      </c>
      <c r="P25" s="519">
        <f t="shared" si="35"/>
        <v>41558</v>
      </c>
      <c r="Q25" s="520">
        <f t="shared" si="35"/>
        <v>27101040</v>
      </c>
      <c r="R25" s="492">
        <f t="shared" si="35"/>
        <v>15887444</v>
      </c>
      <c r="S25" s="493">
        <f t="shared" si="35"/>
        <v>16009079</v>
      </c>
      <c r="T25" s="494">
        <f t="shared" si="35"/>
        <v>31896523</v>
      </c>
      <c r="U25" s="519">
        <f t="shared" si="35"/>
        <v>43156</v>
      </c>
      <c r="V25" s="520">
        <f t="shared" si="35"/>
        <v>31939679</v>
      </c>
      <c r="W25" s="495">
        <f t="shared" si="6"/>
        <v>17.854071282873285</v>
      </c>
    </row>
    <row r="26" spans="1:23" ht="14.25" thickTop="1" thickBot="1" x14ac:dyDescent="0.25">
      <c r="B26" s="521" t="s">
        <v>60</v>
      </c>
      <c r="C26" s="435"/>
      <c r="D26" s="435"/>
      <c r="E26" s="435"/>
      <c r="F26" s="435"/>
      <c r="G26" s="435"/>
      <c r="H26" s="435"/>
      <c r="I26" s="436"/>
      <c r="J26" s="431"/>
      <c r="L26" s="522" t="s">
        <v>60</v>
      </c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9"/>
    </row>
    <row r="27" spans="1:23" ht="13.5" thickTop="1" x14ac:dyDescent="0.2">
      <c r="B27" s="676" t="s">
        <v>25</v>
      </c>
      <c r="C27" s="677"/>
      <c r="D27" s="677"/>
      <c r="E27" s="677"/>
      <c r="F27" s="677"/>
      <c r="G27" s="677"/>
      <c r="H27" s="677"/>
      <c r="I27" s="678"/>
      <c r="J27" s="431"/>
      <c r="L27" s="679" t="s">
        <v>26</v>
      </c>
      <c r="M27" s="680"/>
      <c r="N27" s="680"/>
      <c r="O27" s="680"/>
      <c r="P27" s="680"/>
      <c r="Q27" s="680"/>
      <c r="R27" s="680"/>
      <c r="S27" s="680"/>
      <c r="T27" s="680"/>
      <c r="U27" s="680"/>
      <c r="V27" s="680"/>
      <c r="W27" s="681"/>
    </row>
    <row r="28" spans="1:23" ht="13.5" thickBot="1" x14ac:dyDescent="0.25">
      <c r="B28" s="682" t="s">
        <v>47</v>
      </c>
      <c r="C28" s="683"/>
      <c r="D28" s="683"/>
      <c r="E28" s="683"/>
      <c r="F28" s="683"/>
      <c r="G28" s="683"/>
      <c r="H28" s="683"/>
      <c r="I28" s="684"/>
      <c r="J28" s="431"/>
      <c r="L28" s="685" t="s">
        <v>49</v>
      </c>
      <c r="M28" s="686"/>
      <c r="N28" s="686"/>
      <c r="O28" s="686"/>
      <c r="P28" s="686"/>
      <c r="Q28" s="686"/>
      <c r="R28" s="686"/>
      <c r="S28" s="686"/>
      <c r="T28" s="686"/>
      <c r="U28" s="686"/>
      <c r="V28" s="686"/>
      <c r="W28" s="687"/>
    </row>
    <row r="29" spans="1:23" ht="14.25" thickTop="1" thickBot="1" x14ac:dyDescent="0.25">
      <c r="B29" s="434"/>
      <c r="C29" s="435"/>
      <c r="D29" s="435"/>
      <c r="E29" s="435"/>
      <c r="F29" s="435"/>
      <c r="G29" s="435"/>
      <c r="H29" s="435"/>
      <c r="I29" s="436"/>
      <c r="J29" s="431"/>
      <c r="L29" s="437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9"/>
    </row>
    <row r="30" spans="1:23" ht="14.25" thickTop="1" thickBot="1" x14ac:dyDescent="0.25">
      <c r="B30" s="440"/>
      <c r="C30" s="688" t="s">
        <v>64</v>
      </c>
      <c r="D30" s="689"/>
      <c r="E30" s="690"/>
      <c r="F30" s="688" t="s">
        <v>65</v>
      </c>
      <c r="G30" s="689"/>
      <c r="H30" s="690"/>
      <c r="I30" s="441" t="s">
        <v>2</v>
      </c>
      <c r="J30" s="431"/>
      <c r="L30" s="442"/>
      <c r="M30" s="691" t="s">
        <v>64</v>
      </c>
      <c r="N30" s="692"/>
      <c r="O30" s="692"/>
      <c r="P30" s="692"/>
      <c r="Q30" s="693"/>
      <c r="R30" s="691" t="s">
        <v>65</v>
      </c>
      <c r="S30" s="692"/>
      <c r="T30" s="692"/>
      <c r="U30" s="692"/>
      <c r="V30" s="693"/>
      <c r="W30" s="443" t="s">
        <v>2</v>
      </c>
    </row>
    <row r="31" spans="1:23" ht="13.5" thickTop="1" x14ac:dyDescent="0.2">
      <c r="B31" s="444" t="s">
        <v>3</v>
      </c>
      <c r="C31" s="445"/>
      <c r="D31" s="446"/>
      <c r="E31" s="447"/>
      <c r="F31" s="445"/>
      <c r="G31" s="446"/>
      <c r="H31" s="447"/>
      <c r="I31" s="448" t="s">
        <v>4</v>
      </c>
      <c r="J31" s="431"/>
      <c r="L31" s="449" t="s">
        <v>3</v>
      </c>
      <c r="M31" s="450"/>
      <c r="N31" s="437"/>
      <c r="O31" s="451"/>
      <c r="P31" s="452"/>
      <c r="Q31" s="453"/>
      <c r="R31" s="450"/>
      <c r="S31" s="437"/>
      <c r="T31" s="451"/>
      <c r="U31" s="452"/>
      <c r="V31" s="453"/>
      <c r="W31" s="454" t="s">
        <v>4</v>
      </c>
    </row>
    <row r="32" spans="1:23" ht="13.5" thickBot="1" x14ac:dyDescent="0.25">
      <c r="B32" s="455"/>
      <c r="C32" s="456" t="s">
        <v>5</v>
      </c>
      <c r="D32" s="457" t="s">
        <v>6</v>
      </c>
      <c r="E32" s="458" t="s">
        <v>7</v>
      </c>
      <c r="F32" s="456" t="s">
        <v>5</v>
      </c>
      <c r="G32" s="457" t="s">
        <v>6</v>
      </c>
      <c r="H32" s="458" t="s">
        <v>7</v>
      </c>
      <c r="I32" s="459"/>
      <c r="J32" s="431"/>
      <c r="L32" s="460"/>
      <c r="M32" s="461" t="s">
        <v>8</v>
      </c>
      <c r="N32" s="462" t="s">
        <v>9</v>
      </c>
      <c r="O32" s="463" t="s">
        <v>31</v>
      </c>
      <c r="P32" s="464" t="s">
        <v>32</v>
      </c>
      <c r="Q32" s="463" t="s">
        <v>7</v>
      </c>
      <c r="R32" s="461" t="s">
        <v>8</v>
      </c>
      <c r="S32" s="462" t="s">
        <v>9</v>
      </c>
      <c r="T32" s="463" t="s">
        <v>31</v>
      </c>
      <c r="U32" s="464" t="s">
        <v>32</v>
      </c>
      <c r="V32" s="463" t="s">
        <v>7</v>
      </c>
      <c r="W32" s="465"/>
    </row>
    <row r="33" spans="1:23" ht="5.25" customHeight="1" thickTop="1" x14ac:dyDescent="0.2">
      <c r="B33" s="444"/>
      <c r="C33" s="466"/>
      <c r="D33" s="467"/>
      <c r="E33" s="523"/>
      <c r="F33" s="466"/>
      <c r="G33" s="467"/>
      <c r="H33" s="523"/>
      <c r="I33" s="469"/>
      <c r="J33" s="431"/>
      <c r="L33" s="449"/>
      <c r="M33" s="470"/>
      <c r="N33" s="471"/>
      <c r="O33" s="472"/>
      <c r="P33" s="473"/>
      <c r="Q33" s="474"/>
      <c r="R33" s="470"/>
      <c r="S33" s="471"/>
      <c r="T33" s="472"/>
      <c r="U33" s="473"/>
      <c r="V33" s="474"/>
      <c r="W33" s="475"/>
    </row>
    <row r="34" spans="1:23" ht="14.25" customHeight="1" x14ac:dyDescent="0.2">
      <c r="A34" s="431" t="str">
        <f t="shared" si="0"/>
        <v xml:space="preserve"> </v>
      </c>
      <c r="B34" s="444" t="s">
        <v>13</v>
      </c>
      <c r="C34" s="476">
        <f>'Lcc_BKK+DMK'!C34+Lcc_CNX!C34+Lcc_HDY!C34+Lcc_HKT!C34+Lcc_CEI!C34</f>
        <v>12097</v>
      </c>
      <c r="D34" s="477">
        <f>'Lcc_BKK+DMK'!D34+Lcc_CNX!D34+Lcc_HDY!D34+Lcc_HKT!D34+Lcc_CEI!D34</f>
        <v>12097</v>
      </c>
      <c r="E34" s="478">
        <f>SUM(C34:D34)</f>
        <v>24194</v>
      </c>
      <c r="F34" s="476">
        <f>'Lcc_BKK+DMK'!F34+Lcc_CNX!F34+Lcc_HDY!F34+Lcc_HKT!F34+Lcc_CEI!F34</f>
        <v>12576</v>
      </c>
      <c r="G34" s="477">
        <f>'Lcc_BKK+DMK'!G34+Lcc_CNX!G34+Lcc_HDY!G34+Lcc_HKT!G34+Lcc_CEI!G34</f>
        <v>12579</v>
      </c>
      <c r="H34" s="478">
        <f>SUM(F34:G34)</f>
        <v>25155</v>
      </c>
      <c r="I34" s="479">
        <f t="shared" ref="I34:I45" si="36">IF(E34=0,0,((H34/E34)-1)*100)</f>
        <v>3.9720591882284939</v>
      </c>
      <c r="L34" s="449" t="s">
        <v>13</v>
      </c>
      <c r="M34" s="480">
        <f>'Lcc_BKK+DMK'!M34+Lcc_CNX!M34+Lcc_HDY!M34+Lcc_HKT!M34+Lcc_CEI!M34</f>
        <v>1922460</v>
      </c>
      <c r="N34" s="481">
        <f>'Lcc_BKK+DMK'!N34+Lcc_CNX!N34+Lcc_HDY!N34+Lcc_HKT!N34+Lcc_CEI!N34</f>
        <v>1887097</v>
      </c>
      <c r="O34" s="482">
        <f t="shared" ref="O34:O35" si="37">SUM(M34:N34)</f>
        <v>3809557</v>
      </c>
      <c r="P34" s="524">
        <f>+Lcc_BKK!P34+Lcc_DMK!P34+Lcc_CNX!P34+Lcc_HDY!P34+Lcc_HKT!P34+Lcc_CEI!P34</f>
        <v>682</v>
      </c>
      <c r="Q34" s="525">
        <f t="shared" ref="Q34:Q35" si="38">O34+P34</f>
        <v>3810239</v>
      </c>
      <c r="R34" s="480">
        <f>'Lcc_BKK+DMK'!R34+Lcc_CNX!R34+Lcc_HDY!R34+Lcc_HKT!R34+Lcc_CEI!R34</f>
        <v>1925250</v>
      </c>
      <c r="S34" s="481">
        <f>'Lcc_BKK+DMK'!S34+Lcc_CNX!S34+Lcc_HDY!S34+Lcc_HKT!S34+Lcc_CEI!S34</f>
        <v>1884711</v>
      </c>
      <c r="T34" s="482">
        <f t="shared" ref="T34:T35" si="39">SUM(R34:S34)</f>
        <v>3809961</v>
      </c>
      <c r="U34" s="524">
        <f>+Lcc_BKK!U34+Lcc_DMK!U34+Lcc_CNX!U34+Lcc_HDY!U34+Lcc_HKT!U34+Lcc_CEI!U34</f>
        <v>371</v>
      </c>
      <c r="V34" s="525">
        <f t="shared" ref="V34:V45" si="40">T34+U34</f>
        <v>3810332</v>
      </c>
      <c r="W34" s="484">
        <f t="shared" ref="W34:W50" si="41">IF(Q34=0,0,((V34/Q34)-1)*100)</f>
        <v>2.4407917718516359E-3</v>
      </c>
    </row>
    <row r="35" spans="1:23" ht="14.25" customHeight="1" x14ac:dyDescent="0.2">
      <c r="A35" s="431" t="str">
        <f t="shared" si="0"/>
        <v xml:space="preserve"> </v>
      </c>
      <c r="B35" s="444" t="s">
        <v>14</v>
      </c>
      <c r="C35" s="476">
        <f>'Lcc_BKK+DMK'!C35+Lcc_CNX!C35+Lcc_HDY!C35+Lcc_HKT!C35+Lcc_CEI!C35</f>
        <v>10745</v>
      </c>
      <c r="D35" s="477">
        <f>'Lcc_BKK+DMK'!D35+Lcc_CNX!D35+Lcc_HDY!D35+Lcc_HKT!D35+Lcc_CEI!D35</f>
        <v>10752</v>
      </c>
      <c r="E35" s="478">
        <f>SUM(C35:D35)</f>
        <v>21497</v>
      </c>
      <c r="F35" s="476">
        <f>'Lcc_BKK+DMK'!F35+Lcc_CNX!F35+Lcc_HDY!F35+Lcc_HKT!F35+Lcc_CEI!F35</f>
        <v>11111</v>
      </c>
      <c r="G35" s="477">
        <f>'Lcc_BKK+DMK'!G35+Lcc_CNX!G35+Lcc_HDY!G35+Lcc_HKT!G35+Lcc_CEI!G35</f>
        <v>11114</v>
      </c>
      <c r="H35" s="478">
        <f>SUM(F35:G35)</f>
        <v>22225</v>
      </c>
      <c r="I35" s="479">
        <f t="shared" si="36"/>
        <v>3.3865190491696451</v>
      </c>
      <c r="J35" s="431"/>
      <c r="L35" s="449" t="s">
        <v>14</v>
      </c>
      <c r="M35" s="480">
        <f>'Lcc_BKK+DMK'!M35+Lcc_CNX!M35+Lcc_HDY!M35+Lcc_HKT!M35+Lcc_CEI!M35</f>
        <v>1703431</v>
      </c>
      <c r="N35" s="481">
        <f>'Lcc_BKK+DMK'!N35+Lcc_CNX!N35+Lcc_HDY!N35+Lcc_HKT!N35+Lcc_CEI!N35</f>
        <v>1703985</v>
      </c>
      <c r="O35" s="482">
        <f t="shared" si="37"/>
        <v>3407416</v>
      </c>
      <c r="P35" s="524">
        <f>+Lcc_BKK!P35+Lcc_DMK!P35+Lcc_CNX!P35+Lcc_HDY!P35+Lcc_HKT!P35+Lcc_CEI!P35</f>
        <v>780</v>
      </c>
      <c r="Q35" s="525">
        <f t="shared" si="38"/>
        <v>3408196</v>
      </c>
      <c r="R35" s="480">
        <f>'Lcc_BKK+DMK'!R35+Lcc_CNX!R35+Lcc_HDY!R35+Lcc_HKT!R35+Lcc_CEI!R35</f>
        <v>1740450</v>
      </c>
      <c r="S35" s="481">
        <f>'Lcc_BKK+DMK'!S35+Lcc_CNX!S35+Lcc_HDY!S35+Lcc_HKT!S35+Lcc_CEI!S35</f>
        <v>1729998</v>
      </c>
      <c r="T35" s="482">
        <f t="shared" si="39"/>
        <v>3470448</v>
      </c>
      <c r="U35" s="524">
        <f>+Lcc_BKK!U35+Lcc_DMK!U35+Lcc_CNX!U35+Lcc_HDY!U35+Lcc_HKT!U35+Lcc_CEI!U35</f>
        <v>333</v>
      </c>
      <c r="V35" s="525">
        <f t="shared" si="40"/>
        <v>3470781</v>
      </c>
      <c r="W35" s="484">
        <f t="shared" si="41"/>
        <v>1.8363087099450892</v>
      </c>
    </row>
    <row r="36" spans="1:23" ht="14.25" customHeight="1" thickBot="1" x14ac:dyDescent="0.25">
      <c r="A36" s="431" t="str">
        <f>IF(ISERROR(F36/G36)," ",IF(F36/G36&gt;0.5,IF(F36/G36&lt;1.5," ","NOT OK"),"NOT OK"))</f>
        <v xml:space="preserve"> </v>
      </c>
      <c r="B36" s="444" t="s">
        <v>15</v>
      </c>
      <c r="C36" s="476">
        <f>'Lcc_BKK+DMK'!C36+Lcc_CNX!C36+Lcc_HDY!C36+Lcc_HKT!C36+Lcc_CEI!C36</f>
        <v>12225</v>
      </c>
      <c r="D36" s="477">
        <f>'Lcc_BKK+DMK'!D36+Lcc_CNX!D36+Lcc_HDY!D36+Lcc_HKT!D36+Lcc_CEI!D36</f>
        <v>12221</v>
      </c>
      <c r="E36" s="478">
        <f>SUM(C36:D36)</f>
        <v>24446</v>
      </c>
      <c r="F36" s="476">
        <f>'Lcc_BKK+DMK'!F36+Lcc_CNX!F36+Lcc_HDY!F36+Lcc_HKT!F36+Lcc_CEI!F36</f>
        <v>12092</v>
      </c>
      <c r="G36" s="477">
        <f>'Lcc_BKK+DMK'!G36+Lcc_CNX!G36+Lcc_HDY!G36+Lcc_HKT!G36+Lcc_CEI!G36</f>
        <v>12096</v>
      </c>
      <c r="H36" s="478">
        <f>SUM(F36:G36)</f>
        <v>24188</v>
      </c>
      <c r="I36" s="479">
        <f>IF(E36=0,0,((H36/E36)-1)*100)</f>
        <v>-1.055387384439177</v>
      </c>
      <c r="J36" s="431"/>
      <c r="L36" s="449" t="s">
        <v>15</v>
      </c>
      <c r="M36" s="480">
        <f>'Lcc_BKK+DMK'!M36+Lcc_CNX!M36+Lcc_HDY!M36+Lcc_HKT!M36+Lcc_CEI!M36</f>
        <v>1884042</v>
      </c>
      <c r="N36" s="481">
        <f>'Lcc_BKK+DMK'!N36+Lcc_CNX!N36+Lcc_HDY!N36+Lcc_HKT!N36+Lcc_CEI!N36</f>
        <v>1868600</v>
      </c>
      <c r="O36" s="482">
        <f>SUM(M36:N36)</f>
        <v>3752642</v>
      </c>
      <c r="P36" s="524">
        <f>+Lcc_BKK!P36+Lcc_DMK!P36+Lcc_CNX!P36+Lcc_HDY!P36+Lcc_HKT!P36+Lcc_CEI!P36</f>
        <v>526</v>
      </c>
      <c r="Q36" s="525">
        <f>O36+P36</f>
        <v>3753168</v>
      </c>
      <c r="R36" s="480">
        <f>'Lcc_BKK+DMK'!R36+Lcc_CNX!R36+Lcc_HDY!R36+Lcc_HKT!R36+Lcc_CEI!R36</f>
        <v>1850656</v>
      </c>
      <c r="S36" s="481">
        <f>'Lcc_BKK+DMK'!S36+Lcc_CNX!S36+Lcc_HDY!S36+Lcc_HKT!S36+Lcc_CEI!S36</f>
        <v>1835140</v>
      </c>
      <c r="T36" s="482">
        <f>SUM(R36:S36)</f>
        <v>3685796</v>
      </c>
      <c r="U36" s="524">
        <f>+Lcc_BKK!U36+Lcc_DMK!U36+Lcc_CNX!U36+Lcc_HDY!U36+Lcc_HKT!U36+Lcc_CEI!U36</f>
        <v>1082</v>
      </c>
      <c r="V36" s="525">
        <f>T36+U36</f>
        <v>3686878</v>
      </c>
      <c r="W36" s="484">
        <f t="shared" si="41"/>
        <v>-1.7662412127567917</v>
      </c>
    </row>
    <row r="37" spans="1:23" ht="14.25" customHeight="1" thickTop="1" thickBot="1" x14ac:dyDescent="0.25">
      <c r="A37" s="431" t="str">
        <f t="shared" si="0"/>
        <v xml:space="preserve"> </v>
      </c>
      <c r="B37" s="486" t="s">
        <v>61</v>
      </c>
      <c r="C37" s="487">
        <f t="shared" ref="C37:E37" si="42">+C34+C35+C36</f>
        <v>35067</v>
      </c>
      <c r="D37" s="488">
        <f t="shared" si="42"/>
        <v>35070</v>
      </c>
      <c r="E37" s="489">
        <f t="shared" si="42"/>
        <v>70137</v>
      </c>
      <c r="F37" s="487">
        <f t="shared" ref="F37:G37" si="43">+F34+F35+F36</f>
        <v>35779</v>
      </c>
      <c r="G37" s="488">
        <f t="shared" si="43"/>
        <v>35789</v>
      </c>
      <c r="H37" s="489">
        <f t="shared" ref="H37" si="44">+H34+H35+H36</f>
        <v>71568</v>
      </c>
      <c r="I37" s="490">
        <f t="shared" si="36"/>
        <v>2.0402925702553532</v>
      </c>
      <c r="J37" s="485"/>
      <c r="L37" s="491" t="s">
        <v>61</v>
      </c>
      <c r="M37" s="492">
        <f t="shared" ref="M37:Q37" si="45">+M34+M35+M36</f>
        <v>5509933</v>
      </c>
      <c r="N37" s="493">
        <f t="shared" si="45"/>
        <v>5459682</v>
      </c>
      <c r="O37" s="494">
        <f t="shared" si="45"/>
        <v>10969615</v>
      </c>
      <c r="P37" s="519">
        <f t="shared" si="45"/>
        <v>1988</v>
      </c>
      <c r="Q37" s="520">
        <f t="shared" si="45"/>
        <v>10971603</v>
      </c>
      <c r="R37" s="492">
        <f t="shared" ref="R37:U37" si="46">+R34+R35+R36</f>
        <v>5516356</v>
      </c>
      <c r="S37" s="493">
        <f t="shared" si="46"/>
        <v>5449849</v>
      </c>
      <c r="T37" s="494">
        <f t="shared" si="46"/>
        <v>10966205</v>
      </c>
      <c r="U37" s="519">
        <f t="shared" si="46"/>
        <v>1786</v>
      </c>
      <c r="V37" s="520">
        <f t="shared" ref="V37" si="47">+V34+V35+V36</f>
        <v>10967991</v>
      </c>
      <c r="W37" s="495">
        <f t="shared" si="41"/>
        <v>-3.2921351601944426E-2</v>
      </c>
    </row>
    <row r="38" spans="1:23" ht="14.25" customHeight="1" thickTop="1" x14ac:dyDescent="0.2">
      <c r="A38" s="431" t="str">
        <f t="shared" si="0"/>
        <v xml:space="preserve"> </v>
      </c>
      <c r="B38" s="444" t="s">
        <v>16</v>
      </c>
      <c r="C38" s="476">
        <f>'Lcc_BKK+DMK'!C38+Lcc_CNX!C38+Lcc_HDY!C38+Lcc_HKT!C38+Lcc_CEI!C38</f>
        <v>12265</v>
      </c>
      <c r="D38" s="477">
        <f>'Lcc_BKK+DMK'!D38+Lcc_CNX!D38+Lcc_HDY!D38+Lcc_HKT!D38+Lcc_CEI!D38</f>
        <v>12264</v>
      </c>
      <c r="E38" s="478">
        <f>SUM(C38:D38)</f>
        <v>24529</v>
      </c>
      <c r="F38" s="476">
        <f>'Lcc_BKK+DMK'!F38+Lcc_CNX!F38+Lcc_HDY!F38+Lcc_HKT!F38+Lcc_CEI!F38</f>
        <v>11620</v>
      </c>
      <c r="G38" s="477">
        <f>'Lcc_BKK+DMK'!G38+Lcc_CNX!G38+Lcc_HDY!G38+Lcc_HKT!G38+Lcc_CEI!G38</f>
        <v>11627</v>
      </c>
      <c r="H38" s="478">
        <f>SUM(F38:G38)</f>
        <v>23247</v>
      </c>
      <c r="I38" s="479">
        <f t="shared" si="36"/>
        <v>-5.2264666313343362</v>
      </c>
      <c r="J38" s="485"/>
      <c r="L38" s="449" t="s">
        <v>16</v>
      </c>
      <c r="M38" s="480">
        <f>'Lcc_BKK+DMK'!M38+Lcc_CNX!M38+Lcc_HDY!M38+Lcc_HKT!M38+Lcc_CEI!M38</f>
        <v>1872731</v>
      </c>
      <c r="N38" s="481">
        <f>'Lcc_BKK+DMK'!N38+Lcc_CNX!N38+Lcc_HDY!N38+Lcc_HKT!N38+Lcc_CEI!N38</f>
        <v>1870126</v>
      </c>
      <c r="O38" s="482">
        <f t="shared" ref="O38" si="48">SUM(M38:N38)</f>
        <v>3742857</v>
      </c>
      <c r="P38" s="483">
        <f>+Lcc_BKK!P38+Lcc_DMK!P38+Lcc_CNX!P38+Lcc_HDY!P38+Lcc_HKT!P38+Lcc_CEI!P38</f>
        <v>1327</v>
      </c>
      <c r="Q38" s="526">
        <f t="shared" ref="Q38" si="49">O38+P38</f>
        <v>3744184</v>
      </c>
      <c r="R38" s="480">
        <f>'Lcc_BKK+DMK'!R38+Lcc_CNX!R38+Lcc_HDY!R38+Lcc_HKT!R38+Lcc_CEI!R38</f>
        <v>1740750</v>
      </c>
      <c r="S38" s="481">
        <f>'Lcc_BKK+DMK'!S38+Lcc_CNX!S38+Lcc_HDY!S38+Lcc_HKT!S38+Lcc_CEI!S38</f>
        <v>1732957</v>
      </c>
      <c r="T38" s="482">
        <f t="shared" ref="T38" si="50">SUM(R38:S38)</f>
        <v>3473707</v>
      </c>
      <c r="U38" s="483">
        <f>+Lcc_BKK!U38+Lcc_DMK!U38+Lcc_CNX!U38+Lcc_HDY!U38+Lcc_HKT!U38+Lcc_CEI!U38</f>
        <v>1200</v>
      </c>
      <c r="V38" s="526">
        <f t="shared" si="40"/>
        <v>3474907</v>
      </c>
      <c r="W38" s="484">
        <f t="shared" si="41"/>
        <v>-7.1918741172976581</v>
      </c>
    </row>
    <row r="39" spans="1:23" ht="14.25" customHeight="1" x14ac:dyDescent="0.2">
      <c r="A39" s="431" t="str">
        <f>IF(ISERROR(F39/G39)," ",IF(F39/G39&gt;0.5,IF(F39/G39&lt;1.5," ","NOT OK"),"NOT OK"))</f>
        <v xml:space="preserve"> </v>
      </c>
      <c r="B39" s="444" t="s">
        <v>17</v>
      </c>
      <c r="C39" s="476">
        <f>'Lcc_BKK+DMK'!C39+Lcc_CNX!C39+Lcc_HDY!C39+Lcc_HKT!C39+Lcc_CEI!C39</f>
        <v>12407</v>
      </c>
      <c r="D39" s="477">
        <f>'Lcc_BKK+DMK'!D39+Lcc_CNX!D39+Lcc_HDY!D39+Lcc_HKT!D39+Lcc_CEI!D39</f>
        <v>12407</v>
      </c>
      <c r="E39" s="478">
        <f>SUM(C39:D39)</f>
        <v>24814</v>
      </c>
      <c r="F39" s="476">
        <f>'Lcc_BKK+DMK'!F39+Lcc_CNX!F39+Lcc_HDY!F39+Lcc_HKT!F39+Lcc_CEI!F39</f>
        <v>11319</v>
      </c>
      <c r="G39" s="477">
        <f>'Lcc_BKK+DMK'!G39+Lcc_CNX!G39+Lcc_HDY!G39+Lcc_HKT!G39+Lcc_CEI!G39</f>
        <v>11326</v>
      </c>
      <c r="H39" s="478">
        <f>SUM(F39:G39)</f>
        <v>22645</v>
      </c>
      <c r="I39" s="479">
        <f t="shared" ref="I39" si="51">IF(E39=0,0,((H39/E39)-1)*100)</f>
        <v>-8.7410332876601942</v>
      </c>
      <c r="J39" s="431"/>
      <c r="L39" s="449" t="s">
        <v>17</v>
      </c>
      <c r="M39" s="480">
        <f>'Lcc_BKK+DMK'!M39+Lcc_CNX!M39+Lcc_HDY!M39+Lcc_HKT!M39+Lcc_CEI!M39</f>
        <v>1802985</v>
      </c>
      <c r="N39" s="481">
        <f>'Lcc_BKK+DMK'!N39+Lcc_CNX!N39+Lcc_HDY!N39+Lcc_HKT!N39+Lcc_CEI!N39</f>
        <v>1797979</v>
      </c>
      <c r="O39" s="482">
        <f>SUM(M39:N39)</f>
        <v>3600964</v>
      </c>
      <c r="P39" s="483">
        <f>+Lcc_BKK!P39+Lcc_DMK!P39+Lcc_CNX!P39+Lcc_HDY!P39+Lcc_HKT!P39+Lcc_CEI!P39</f>
        <v>1067</v>
      </c>
      <c r="Q39" s="482">
        <f>O39+P39</f>
        <v>3602031</v>
      </c>
      <c r="R39" s="480">
        <f>'Lcc_BKK+DMK'!R39+Lcc_CNX!R39+Lcc_HDY!R39+Lcc_HKT!R39+Lcc_CEI!R39</f>
        <v>1659407</v>
      </c>
      <c r="S39" s="481">
        <f>'Lcc_BKK+DMK'!S39+Lcc_CNX!S39+Lcc_HDY!S39+Lcc_HKT!S39+Lcc_CEI!S39</f>
        <v>1659735</v>
      </c>
      <c r="T39" s="482">
        <f>SUM(R39:S39)</f>
        <v>3319142</v>
      </c>
      <c r="U39" s="483">
        <f>+Lcc_BKK!U39+Lcc_DMK!U39+Lcc_CNX!U39+Lcc_HDY!U39+Lcc_HKT!U39+Lcc_CEI!U39</f>
        <v>252</v>
      </c>
      <c r="V39" s="482">
        <f>T39+U39</f>
        <v>3319394</v>
      </c>
      <c r="W39" s="484">
        <f t="shared" si="41"/>
        <v>-7.846600987054253</v>
      </c>
    </row>
    <row r="40" spans="1:23" ht="14.25" customHeight="1" thickBot="1" x14ac:dyDescent="0.25">
      <c r="A40" s="431" t="str">
        <f t="shared" si="0"/>
        <v xml:space="preserve"> </v>
      </c>
      <c r="B40" s="444" t="s">
        <v>18</v>
      </c>
      <c r="C40" s="476">
        <f>'Lcc_BKK+DMK'!C40+Lcc_CNX!C40+Lcc_HDY!C40+Lcc_HKT!C40+Lcc_CEI!C40</f>
        <v>11693</v>
      </c>
      <c r="D40" s="477">
        <f>'Lcc_BKK+DMK'!D40+Lcc_CNX!D40+Lcc_HDY!D40+Lcc_HKT!D40+Lcc_CEI!D40</f>
        <v>11693</v>
      </c>
      <c r="E40" s="478">
        <f>SUM(C40:D40)</f>
        <v>23386</v>
      </c>
      <c r="F40" s="476">
        <f>'Lcc_BKK+DMK'!F40+Lcc_CNX!F40+Lcc_HDY!F40+Lcc_HKT!F40+Lcc_CEI!F40</f>
        <v>10910</v>
      </c>
      <c r="G40" s="477">
        <f>'Lcc_BKK+DMK'!G40+Lcc_CNX!G40+Lcc_HDY!G40+Lcc_HKT!G40+Lcc_CEI!G40</f>
        <v>10923</v>
      </c>
      <c r="H40" s="478">
        <f>SUM(F40:G40)</f>
        <v>21833</v>
      </c>
      <c r="I40" s="479">
        <f t="shared" si="36"/>
        <v>-6.6407252202172256</v>
      </c>
      <c r="J40" s="431"/>
      <c r="L40" s="449" t="s">
        <v>18</v>
      </c>
      <c r="M40" s="480">
        <f>'Lcc_BKK+DMK'!M40+Lcc_CNX!M40+Lcc_HDY!M40+Lcc_HKT!M40+Lcc_CEI!M40</f>
        <v>1643168</v>
      </c>
      <c r="N40" s="481">
        <f>'Lcc_BKK+DMK'!N40+Lcc_CNX!N40+Lcc_HDY!N40+Lcc_HKT!N40+Lcc_CEI!N40</f>
        <v>1636370</v>
      </c>
      <c r="O40" s="482">
        <f t="shared" ref="O40" si="52">SUM(M40:N40)</f>
        <v>3279538</v>
      </c>
      <c r="P40" s="483">
        <f>+Lcc_BKK!P40+Lcc_DMK!P40+Lcc_CNX!P40+Lcc_HDY!P40+Lcc_HKT!P40+Lcc_CEI!P40</f>
        <v>683</v>
      </c>
      <c r="Q40" s="482">
        <f t="shared" ref="Q40" si="53">O40+P40</f>
        <v>3280221</v>
      </c>
      <c r="R40" s="480">
        <f>'Lcc_BKK+DMK'!R40+Lcc_CNX!R40+Lcc_HDY!R40+Lcc_HKT!R40+Lcc_CEI!R40</f>
        <v>1571293</v>
      </c>
      <c r="S40" s="481">
        <f>'Lcc_BKK+DMK'!S40+Lcc_CNX!S40+Lcc_HDY!S40+Lcc_HKT!S40+Lcc_CEI!S40</f>
        <v>1568257</v>
      </c>
      <c r="T40" s="482">
        <f t="shared" ref="T40" si="54">SUM(R40:S40)</f>
        <v>3139550</v>
      </c>
      <c r="U40" s="483">
        <f>+Lcc_BKK!U40+Lcc_DMK!U40+Lcc_CNX!U40+Lcc_HDY!U40+Lcc_HKT!U40+Lcc_CEI!U40</f>
        <v>684</v>
      </c>
      <c r="V40" s="482">
        <f t="shared" si="40"/>
        <v>3140234</v>
      </c>
      <c r="W40" s="484">
        <f t="shared" si="41"/>
        <v>-4.26760879830963</v>
      </c>
    </row>
    <row r="41" spans="1:23" ht="15.75" customHeight="1" thickTop="1" thickBot="1" x14ac:dyDescent="0.25">
      <c r="A41" s="497" t="str">
        <f t="shared" si="0"/>
        <v xml:space="preserve"> </v>
      </c>
      <c r="B41" s="498" t="s">
        <v>19</v>
      </c>
      <c r="C41" s="487">
        <f t="shared" ref="C41:E41" si="55">+C38+C39+C40</f>
        <v>36365</v>
      </c>
      <c r="D41" s="499">
        <f t="shared" si="55"/>
        <v>36364</v>
      </c>
      <c r="E41" s="500">
        <f t="shared" si="55"/>
        <v>72729</v>
      </c>
      <c r="F41" s="487">
        <f t="shared" ref="F41:G41" si="56">+F38+F39+F40</f>
        <v>33849</v>
      </c>
      <c r="G41" s="499">
        <f t="shared" si="56"/>
        <v>33876</v>
      </c>
      <c r="H41" s="500">
        <f t="shared" ref="H41" si="57">+H38+H39+H40</f>
        <v>67725</v>
      </c>
      <c r="I41" s="501">
        <f t="shared" si="36"/>
        <v>-6.8803365920059427</v>
      </c>
      <c r="J41" s="497"/>
      <c r="K41" s="502"/>
      <c r="L41" s="503" t="s">
        <v>19</v>
      </c>
      <c r="M41" s="504">
        <f t="shared" ref="M41:Q41" si="58">+M38+M39+M40</f>
        <v>5318884</v>
      </c>
      <c r="N41" s="505">
        <f t="shared" si="58"/>
        <v>5304475</v>
      </c>
      <c r="O41" s="506">
        <f t="shared" si="58"/>
        <v>10623359</v>
      </c>
      <c r="P41" s="505">
        <f t="shared" si="58"/>
        <v>3077</v>
      </c>
      <c r="Q41" s="527">
        <f t="shared" si="58"/>
        <v>10626436</v>
      </c>
      <c r="R41" s="504">
        <f t="shared" ref="R41:U41" si="59">+R38+R39+R40</f>
        <v>4971450</v>
      </c>
      <c r="S41" s="505">
        <f t="shared" si="59"/>
        <v>4960949</v>
      </c>
      <c r="T41" s="506">
        <f t="shared" si="59"/>
        <v>9932399</v>
      </c>
      <c r="U41" s="505">
        <f t="shared" si="59"/>
        <v>2136</v>
      </c>
      <c r="V41" s="527">
        <f t="shared" ref="V41" si="60">+V38+V39+V40</f>
        <v>9934535</v>
      </c>
      <c r="W41" s="507">
        <f t="shared" si="41"/>
        <v>-6.5111294134740927</v>
      </c>
    </row>
    <row r="42" spans="1:23" ht="14.25" customHeight="1" thickTop="1" x14ac:dyDescent="0.2">
      <c r="A42" s="431" t="str">
        <f t="shared" si="0"/>
        <v xml:space="preserve"> </v>
      </c>
      <c r="B42" s="444" t="s">
        <v>20</v>
      </c>
      <c r="C42" s="476">
        <f>'Lcc_BKK+DMK'!C42+Lcc_CNX!C42+Lcc_HDY!C42+Lcc_HKT!C42+Lcc_CEI!C42</f>
        <v>11970</v>
      </c>
      <c r="D42" s="477">
        <f>'Lcc_BKK+DMK'!D42+Lcc_CNX!D42+Lcc_HDY!D42+Lcc_HKT!D42+Lcc_CEI!D42</f>
        <v>11969</v>
      </c>
      <c r="E42" s="508">
        <f>SUM(C42:D42)</f>
        <v>23939</v>
      </c>
      <c r="F42" s="476">
        <f>'Lcc_BKK+DMK'!F42+Lcc_CNX!F42+Lcc_HDY!F42+Lcc_HKT!F42+Lcc_CEI!F42</f>
        <v>11057</v>
      </c>
      <c r="G42" s="477">
        <f>'Lcc_BKK+DMK'!G42+Lcc_CNX!G42+Lcc_HDY!G42+Lcc_HKT!G42+Lcc_CEI!G42</f>
        <v>11060</v>
      </c>
      <c r="H42" s="508">
        <f>SUM(F42:G42)</f>
        <v>22117</v>
      </c>
      <c r="I42" s="479">
        <f t="shared" si="36"/>
        <v>-7.6110113204394541</v>
      </c>
      <c r="J42" s="431"/>
      <c r="L42" s="449" t="s">
        <v>21</v>
      </c>
      <c r="M42" s="480">
        <f>'Lcc_BKK+DMK'!M42+Lcc_CNX!M42+Lcc_HDY!M42+Lcc_HKT!M42+Lcc_CEI!M42</f>
        <v>1723727</v>
      </c>
      <c r="N42" s="481">
        <f>'Lcc_BKK+DMK'!N42+Lcc_CNX!N42+Lcc_HDY!N42+Lcc_HKT!N42+Lcc_CEI!N42</f>
        <v>1728544</v>
      </c>
      <c r="O42" s="482">
        <f t="shared" ref="O42:O46" si="61">SUM(M42:N42)</f>
        <v>3452271</v>
      </c>
      <c r="P42" s="483">
        <f>+Lcc_BKK!P42+Lcc_DMK!P42+Lcc_CNX!P42+Lcc_HDY!P42+Lcc_HKT!P42+Lcc_CEI!P42</f>
        <v>868</v>
      </c>
      <c r="Q42" s="528">
        <f t="shared" ref="Q42:Q45" si="62">O42+P42</f>
        <v>3453139</v>
      </c>
      <c r="R42" s="480">
        <f>'Lcc_BKK+DMK'!R42+Lcc_CNX!R42+Lcc_HDY!R42+Lcc_HKT!R42+Lcc_CEI!R42</f>
        <v>1609156</v>
      </c>
      <c r="S42" s="481">
        <f>'Lcc_BKK+DMK'!S42+Lcc_CNX!S42+Lcc_HDY!S42+Lcc_HKT!S42+Lcc_CEI!S42</f>
        <v>1612870</v>
      </c>
      <c r="T42" s="482">
        <f t="shared" ref="T42:T46" si="63">SUM(R42:S42)</f>
        <v>3222026</v>
      </c>
      <c r="U42" s="483">
        <f>+Lcc_BKK!U42+Lcc_DMK!U42+Lcc_CNX!U42+Lcc_HDY!U42+Lcc_HKT!U42+Lcc_CEI!U42</f>
        <v>423</v>
      </c>
      <c r="V42" s="528">
        <f t="shared" si="40"/>
        <v>3222449</v>
      </c>
      <c r="W42" s="484">
        <f t="shared" si="41"/>
        <v>-6.6805882995153105</v>
      </c>
    </row>
    <row r="43" spans="1:23" ht="14.25" customHeight="1" x14ac:dyDescent="0.2">
      <c r="A43" s="431" t="str">
        <f t="shared" si="0"/>
        <v xml:space="preserve"> </v>
      </c>
      <c r="B43" s="444" t="s">
        <v>22</v>
      </c>
      <c r="C43" s="476">
        <f>'Lcc_BKK+DMK'!C43+Lcc_CNX!C43+Lcc_HDY!C43+Lcc_HKT!C43+Lcc_CEI!C43</f>
        <v>11839</v>
      </c>
      <c r="D43" s="477">
        <f>'Lcc_BKK+DMK'!D43+Lcc_CNX!D43+Lcc_HDY!D43+Lcc_HKT!D43+Lcc_CEI!D43</f>
        <v>11836</v>
      </c>
      <c r="E43" s="509">
        <f>SUM(C43:D43)</f>
        <v>23675</v>
      </c>
      <c r="F43" s="476">
        <f>'Lcc_BKK+DMK'!F43+Lcc_CNX!F43+Lcc_HDY!F43+Lcc_HKT!F43+Lcc_CEI!F43</f>
        <v>11182</v>
      </c>
      <c r="G43" s="477">
        <f>'Lcc_BKK+DMK'!G43+Lcc_CNX!G43+Lcc_HDY!G43+Lcc_HKT!G43+Lcc_CEI!G43</f>
        <v>11199</v>
      </c>
      <c r="H43" s="509">
        <f>SUM(F43:G43)</f>
        <v>22381</v>
      </c>
      <c r="I43" s="479">
        <f t="shared" si="36"/>
        <v>-5.4656810982048558</v>
      </c>
      <c r="J43" s="431"/>
      <c r="L43" s="449" t="s">
        <v>22</v>
      </c>
      <c r="M43" s="480">
        <f>'Lcc_BKK+DMK'!M43+Lcc_CNX!M43+Lcc_HDY!M43+Lcc_HKT!M43+Lcc_CEI!M43</f>
        <v>1741715</v>
      </c>
      <c r="N43" s="481">
        <f>'Lcc_BKK+DMK'!N43+Lcc_CNX!N43+Lcc_HDY!N43+Lcc_HKT!N43+Lcc_CEI!N43</f>
        <v>1724021</v>
      </c>
      <c r="O43" s="482">
        <f t="shared" si="61"/>
        <v>3465736</v>
      </c>
      <c r="P43" s="483">
        <f>+Lcc_BKK!P43+Lcc_DMK!P43+Lcc_CNX!P43+Lcc_HDY!P43+Lcc_HKT!P43+Lcc_CEI!P43</f>
        <v>601</v>
      </c>
      <c r="Q43" s="528">
        <f t="shared" si="62"/>
        <v>3466337</v>
      </c>
      <c r="R43" s="480">
        <f>'Lcc_BKK+DMK'!R43+Lcc_CNX!R43+Lcc_HDY!R43+Lcc_HKT!R43+Lcc_CEI!R43</f>
        <v>1670947</v>
      </c>
      <c r="S43" s="481">
        <f>'Lcc_BKK+DMK'!S43+Lcc_CNX!S43+Lcc_HDY!S43+Lcc_HKT!S43+Lcc_CEI!S43</f>
        <v>1662542</v>
      </c>
      <c r="T43" s="482">
        <f t="shared" si="63"/>
        <v>3333489</v>
      </c>
      <c r="U43" s="483">
        <f>+Lcc_BKK!U43+Lcc_DMK!U43+Lcc_CNX!U43+Lcc_HDY!U43+Lcc_HKT!U43+Lcc_CEI!U43</f>
        <v>79</v>
      </c>
      <c r="V43" s="528">
        <f t="shared" si="40"/>
        <v>3333568</v>
      </c>
      <c r="W43" s="484">
        <f t="shared" si="41"/>
        <v>-3.830239241020128</v>
      </c>
    </row>
    <row r="44" spans="1:23" ht="14.25" customHeight="1" thickBot="1" x14ac:dyDescent="0.25">
      <c r="A44" s="431" t="str">
        <f t="shared" si="0"/>
        <v xml:space="preserve"> </v>
      </c>
      <c r="B44" s="444" t="s">
        <v>23</v>
      </c>
      <c r="C44" s="476">
        <f>'Lcc_BKK+DMK'!C44+Lcc_CNX!C44+Lcc_HDY!C44+Lcc_HKT!C44+Lcc_CEI!C44</f>
        <v>10880</v>
      </c>
      <c r="D44" s="510">
        <f>'Lcc_BKK+DMK'!D44+Lcc_CNX!D44+Lcc_HDY!D44+Lcc_HKT!D44+Lcc_CEI!D44</f>
        <v>10882</v>
      </c>
      <c r="E44" s="511">
        <f>SUM(C44:D44)</f>
        <v>21762</v>
      </c>
      <c r="F44" s="476">
        <f>'Lcc_BKK+DMK'!F44+Lcc_CNX!F44+Lcc_HDY!F44+Lcc_HKT!F44+Lcc_CEI!F44</f>
        <v>10190</v>
      </c>
      <c r="G44" s="510">
        <f>'Lcc_BKK+DMK'!G44+Lcc_CNX!G44+Lcc_HDY!G44+Lcc_HKT!G44+Lcc_CEI!G44</f>
        <v>10197</v>
      </c>
      <c r="H44" s="511">
        <f>SUM(F44:G44)</f>
        <v>20387</v>
      </c>
      <c r="I44" s="512">
        <f t="shared" si="36"/>
        <v>-6.3183530925466354</v>
      </c>
      <c r="J44" s="431"/>
      <c r="L44" s="449" t="s">
        <v>23</v>
      </c>
      <c r="M44" s="480">
        <f>'Lcc_BKK+DMK'!M44+Lcc_CNX!M44+Lcc_HDY!M44+Lcc_HKT!M44+Lcc_CEI!M44</f>
        <v>1535537</v>
      </c>
      <c r="N44" s="481">
        <f>'Lcc_BKK+DMK'!N44+Lcc_CNX!N44+Lcc_HDY!N44+Lcc_HKT!N44+Lcc_CEI!N44</f>
        <v>1532965</v>
      </c>
      <c r="O44" s="482">
        <f t="shared" si="61"/>
        <v>3068502</v>
      </c>
      <c r="P44" s="483">
        <f>+Lcc_BKK!P44+Lcc_DMK!P44+Lcc_CNX!P44+Lcc_HDY!P44+Lcc_HKT!P44+Lcc_CEI!P44</f>
        <v>319</v>
      </c>
      <c r="Q44" s="528">
        <f t="shared" si="62"/>
        <v>3068821</v>
      </c>
      <c r="R44" s="480">
        <f>'Lcc_BKK+DMK'!R44+Lcc_CNX!R44+Lcc_HDY!R44+Lcc_HKT!R44+Lcc_CEI!R44</f>
        <v>1485687</v>
      </c>
      <c r="S44" s="481">
        <f>'Lcc_BKK+DMK'!S44+Lcc_CNX!S44+Lcc_HDY!S44+Lcc_HKT!S44+Lcc_CEI!S44</f>
        <v>1488616</v>
      </c>
      <c r="T44" s="482">
        <f t="shared" si="63"/>
        <v>2974303</v>
      </c>
      <c r="U44" s="483">
        <f>+Lcc_BKK!U44+Lcc_DMK!U44+Lcc_CNX!U44+Lcc_HDY!U44+Lcc_HKT!U44+Lcc_CEI!U44</f>
        <v>284</v>
      </c>
      <c r="V44" s="528">
        <f t="shared" si="40"/>
        <v>2974587</v>
      </c>
      <c r="W44" s="484">
        <f t="shared" si="41"/>
        <v>-3.0706906658941713</v>
      </c>
    </row>
    <row r="45" spans="1:23" ht="14.25" customHeight="1" thickTop="1" thickBot="1" x14ac:dyDescent="0.25">
      <c r="A45" s="431" t="str">
        <f t="shared" si="0"/>
        <v xml:space="preserve"> </v>
      </c>
      <c r="B45" s="486" t="s">
        <v>24</v>
      </c>
      <c r="C45" s="487">
        <f t="shared" ref="C45:E45" si="64">+C42+C43+C44</f>
        <v>34689</v>
      </c>
      <c r="D45" s="488">
        <f t="shared" si="64"/>
        <v>34687</v>
      </c>
      <c r="E45" s="514">
        <f t="shared" si="64"/>
        <v>69376</v>
      </c>
      <c r="F45" s="487">
        <f t="shared" ref="F45:G45" si="65">+F42+F43+F44</f>
        <v>32429</v>
      </c>
      <c r="G45" s="488">
        <f t="shared" si="65"/>
        <v>32456</v>
      </c>
      <c r="H45" s="514">
        <f t="shared" ref="H45" si="66">+H42+H43+H44</f>
        <v>64885</v>
      </c>
      <c r="I45" s="501">
        <f t="shared" si="36"/>
        <v>-6.4734202029520294</v>
      </c>
      <c r="J45" s="431"/>
      <c r="L45" s="491" t="s">
        <v>24</v>
      </c>
      <c r="M45" s="492">
        <f>'Lcc_BKK+DMK'!M45+Lcc_CNX!M45+Lcc_HDY!M45+Lcc_HKT!M45+Lcc_CEI!M45</f>
        <v>5000979</v>
      </c>
      <c r="N45" s="493">
        <f>'Lcc_BKK+DMK'!N45+Lcc_CNX!N45+Lcc_HDY!N45+Lcc_HKT!N45+Lcc_CEI!N45</f>
        <v>4985530</v>
      </c>
      <c r="O45" s="494">
        <f t="shared" si="61"/>
        <v>9986509</v>
      </c>
      <c r="P45" s="493">
        <f>+Lcc_BKK!P45+Lcc_DMK!P45+Lcc_CNX!P45+Lcc_HDY!P45+Lcc_HKT!P45+Lcc_CEI!P45</f>
        <v>1788</v>
      </c>
      <c r="Q45" s="529">
        <f t="shared" si="62"/>
        <v>9988297</v>
      </c>
      <c r="R45" s="492">
        <f>'Lcc_BKK+DMK'!R45+Lcc_CNX!R45+Lcc_HDY!R45+Lcc_HKT!R45+Lcc_CEI!R45</f>
        <v>4765790</v>
      </c>
      <c r="S45" s="493">
        <f>'Lcc_BKK+DMK'!S45+Lcc_CNX!S45+Lcc_HDY!S45+Lcc_HKT!S45+Lcc_CEI!S45</f>
        <v>4764028</v>
      </c>
      <c r="T45" s="494">
        <f t="shared" si="63"/>
        <v>9529818</v>
      </c>
      <c r="U45" s="493">
        <f>+Lcc_BKK!U45+Lcc_DMK!U45+Lcc_CNX!U45+Lcc_HDY!U45+Lcc_HKT!U45+Lcc_CEI!U45</f>
        <v>786</v>
      </c>
      <c r="V45" s="529">
        <f t="shared" si="40"/>
        <v>9530604</v>
      </c>
      <c r="W45" s="495">
        <f t="shared" si="41"/>
        <v>-4.5822926570965983</v>
      </c>
    </row>
    <row r="46" spans="1:23" ht="14.25" customHeight="1" thickTop="1" x14ac:dyDescent="0.2">
      <c r="A46" s="431" t="str">
        <f t="shared" ref="A46" si="67">IF(ISERROR(F46/G46)," ",IF(F46/G46&gt;0.5,IF(F46/G46&lt;1.5," ","NOT OK"),"NOT OK"))</f>
        <v xml:space="preserve"> </v>
      </c>
      <c r="B46" s="444" t="s">
        <v>10</v>
      </c>
      <c r="C46" s="476">
        <f>'Lcc_BKK+DMK'!C46+Lcc_CNX!C46+Lcc_HDY!C46+Lcc_HKT!C46+Lcc_CEI!C46</f>
        <v>12255</v>
      </c>
      <c r="D46" s="510">
        <f>'Lcc_BKK+DMK'!D46+Lcc_CNX!D46+Lcc_HDY!D46+Lcc_HKT!D46+Lcc_CEI!D46</f>
        <v>12255</v>
      </c>
      <c r="E46" s="478">
        <f>SUM(C46:D46)</f>
        <v>24510</v>
      </c>
      <c r="F46" s="476">
        <f>'Lcc_BKK+DMK'!F46+Lcc_CNX!F46+Lcc_HDY!F46+Lcc_HKT!F46+Lcc_CEI!F46</f>
        <v>11266</v>
      </c>
      <c r="G46" s="510">
        <f>'Lcc_BKK+DMK'!G46+Lcc_CNX!G46+Lcc_HDY!G46+Lcc_HKT!G46+Lcc_CEI!G46</f>
        <v>11276</v>
      </c>
      <c r="H46" s="478">
        <f>SUM(F46:G46)</f>
        <v>22542</v>
      </c>
      <c r="I46" s="479">
        <f>IF(E46=0,0,((H46/E46)-1)*100)</f>
        <v>-8.0293757649938851</v>
      </c>
      <c r="J46" s="431"/>
      <c r="K46" s="515"/>
      <c r="L46" s="449" t="s">
        <v>10</v>
      </c>
      <c r="M46" s="480">
        <f>'Lcc_BKK+DMK'!M46+Lcc_CNX!M46+Lcc_HDY!M46+Lcc_HKT!M46+Lcc_CEI!M46</f>
        <v>1814717</v>
      </c>
      <c r="N46" s="481">
        <f>'Lcc_BKK+DMK'!N46+Lcc_CNX!N46+Lcc_HDY!N46+Lcc_HKT!N46+Lcc_CEI!N46</f>
        <v>1814214</v>
      </c>
      <c r="O46" s="482">
        <f t="shared" si="61"/>
        <v>3628931</v>
      </c>
      <c r="P46" s="483">
        <f>+Lcc_BKK!P46+Lcc_DMK!P46+Lcc_CNX!P46+Lcc_HDY!P46+Lcc_HKT!P46+Lcc_CEI!P46</f>
        <v>1448</v>
      </c>
      <c r="Q46" s="528">
        <f>O46+P46</f>
        <v>3630379</v>
      </c>
      <c r="R46" s="480">
        <f>'Lcc_BKK+DMK'!R46+Lcc_CNX!R46+Lcc_HDY!R46+Lcc_HKT!R46+Lcc_CEI!R46</f>
        <v>1744592</v>
      </c>
      <c r="S46" s="481">
        <f>'Lcc_BKK+DMK'!S46+Lcc_CNX!S46+Lcc_HDY!S46+Lcc_HKT!S46+Lcc_CEI!S46</f>
        <v>1744795</v>
      </c>
      <c r="T46" s="482">
        <f t="shared" si="63"/>
        <v>3489387</v>
      </c>
      <c r="U46" s="483">
        <f>+Lcc_BKK!U46+Lcc_DMK!U46+Lcc_CNX!U46+Lcc_HDY!U46+Lcc_HKT!U46+Lcc_CEI!U46</f>
        <v>217</v>
      </c>
      <c r="V46" s="528">
        <f>T46+U46</f>
        <v>3489604</v>
      </c>
      <c r="W46" s="484">
        <f t="shared" si="41"/>
        <v>-3.8776943123569163</v>
      </c>
    </row>
    <row r="47" spans="1:23" ht="14.25" customHeight="1" x14ac:dyDescent="0.2">
      <c r="A47" s="431" t="str">
        <f>IF(ISERROR(F47/G47)," ",IF(F47/G47&gt;0.5,IF(F47/G47&lt;1.5," ","NOT OK"),"NOT OK"))</f>
        <v xml:space="preserve"> </v>
      </c>
      <c r="B47" s="444" t="s">
        <v>11</v>
      </c>
      <c r="C47" s="476">
        <f>'Lcc_BKK+DMK'!C47+Lcc_CNX!C47+Lcc_HDY!C47+Lcc_HKT!C47+Lcc_CEI!C47</f>
        <v>11967</v>
      </c>
      <c r="D47" s="510">
        <f>'Lcc_BKK+DMK'!D47+Lcc_CNX!D47+Lcc_HDY!D47+Lcc_HKT!D47+Lcc_CEI!D47</f>
        <v>11959</v>
      </c>
      <c r="E47" s="478">
        <f>SUM(C47:D47)</f>
        <v>23926</v>
      </c>
      <c r="F47" s="476">
        <f>'Lcc_BKK+DMK'!F47+Lcc_CNX!F47+Lcc_HDY!F47+Lcc_HKT!F47+Lcc_CEI!F47</f>
        <v>10856</v>
      </c>
      <c r="G47" s="510">
        <f>'Lcc_BKK+DMK'!G47+Lcc_CNX!G47+Lcc_HDY!G47+Lcc_HKT!G47+Lcc_CEI!G47</f>
        <v>10858</v>
      </c>
      <c r="H47" s="478">
        <f>SUM(F47:G47)</f>
        <v>21714</v>
      </c>
      <c r="I47" s="479">
        <f>IF(E47=0,0,((H47/E47)-1)*100)</f>
        <v>-9.2451726155646554</v>
      </c>
      <c r="J47" s="431"/>
      <c r="K47" s="515"/>
      <c r="L47" s="449" t="s">
        <v>11</v>
      </c>
      <c r="M47" s="480">
        <f>'Lcc_BKK+DMK'!M47+Lcc_CNX!M47+Lcc_HDY!M47+Lcc_HKT!M47+Lcc_CEI!M47</f>
        <v>1772038</v>
      </c>
      <c r="N47" s="481">
        <f>'Lcc_BKK+DMK'!N47+Lcc_CNX!N47+Lcc_HDY!N47+Lcc_HKT!N47+Lcc_CEI!N47</f>
        <v>1766505</v>
      </c>
      <c r="O47" s="482">
        <f>SUM(M47:N47)</f>
        <v>3538543</v>
      </c>
      <c r="P47" s="483">
        <f>+Lcc_BKK!P47+Lcc_DMK!P47+Lcc_CNX!P47+Lcc_HDY!P47+Lcc_HKT!P47+Lcc_CEI!P47</f>
        <v>948</v>
      </c>
      <c r="Q47" s="528">
        <f>O47+P47</f>
        <v>3539491</v>
      </c>
      <c r="R47" s="480">
        <f>'Lcc_BKK+DMK'!R47+Lcc_CNX!R47+Lcc_HDY!R47+Lcc_HKT!R47+Lcc_CEI!R47</f>
        <v>1683260</v>
      </c>
      <c r="S47" s="481">
        <f>'Lcc_BKK+DMK'!S47+Lcc_CNX!S47+Lcc_HDY!S47+Lcc_HKT!S47+Lcc_CEI!S47</f>
        <v>1678205</v>
      </c>
      <c r="T47" s="482">
        <f>SUM(R47:S47)</f>
        <v>3361465</v>
      </c>
      <c r="U47" s="483">
        <f>+Lcc_BKK!U47+Lcc_DMK!U47+Lcc_CNX!U47+Lcc_HDY!U47+Lcc_HKT!U47+Lcc_CEI!U47</f>
        <v>595</v>
      </c>
      <c r="V47" s="528">
        <f>T47+U47</f>
        <v>3362060</v>
      </c>
      <c r="W47" s="484">
        <f>IF(Q47=0,0,((V47/Q47)-1)*100)</f>
        <v>-5.0128959220407721</v>
      </c>
    </row>
    <row r="48" spans="1:23" ht="14.25" customHeight="1" thickBot="1" x14ac:dyDescent="0.25">
      <c r="A48" s="431" t="str">
        <f>IF(ISERROR(F48/G48)," ",IF(F48/G48&gt;0.5,IF(F48/G48&lt;1.5," ","NOT OK"),"NOT OK"))</f>
        <v xml:space="preserve"> </v>
      </c>
      <c r="B48" s="455" t="s">
        <v>12</v>
      </c>
      <c r="C48" s="476">
        <f>'Lcc_BKK+DMK'!C48+Lcc_CNX!C48+Lcc_HDY!C48+Lcc_HKT!C48+Lcc_CEI!C48</f>
        <v>12602</v>
      </c>
      <c r="D48" s="510">
        <f>'Lcc_BKK+DMK'!D48+Lcc_CNX!D48+Lcc_HDY!D48+Lcc_HKT!D48+Lcc_CEI!D48</f>
        <v>12602</v>
      </c>
      <c r="E48" s="478">
        <f t="shared" ref="E48" si="68">SUM(C48:D48)</f>
        <v>25204</v>
      </c>
      <c r="F48" s="476">
        <f>'Lcc_BKK+DMK'!F48+Lcc_CNX!F48+Lcc_HDY!F48+Lcc_HKT!F48+Lcc_CEI!F48</f>
        <v>11428</v>
      </c>
      <c r="G48" s="510">
        <f>'Lcc_BKK+DMK'!G48+Lcc_CNX!G48+Lcc_HDY!G48+Lcc_HKT!G48+Lcc_CEI!G48</f>
        <v>11433</v>
      </c>
      <c r="H48" s="478">
        <f t="shared" ref="H48" si="69">SUM(F48:G48)</f>
        <v>22861</v>
      </c>
      <c r="I48" s="479">
        <f>IF(E48=0,0,((H48/E48)-1)*100)</f>
        <v>-9.2961434692905858</v>
      </c>
      <c r="J48" s="431"/>
      <c r="K48" s="515"/>
      <c r="L48" s="460" t="s">
        <v>12</v>
      </c>
      <c r="M48" s="480">
        <f>'Lcc_BKK+DMK'!M48+Lcc_CNX!M48+Lcc_HDY!M48+Lcc_HKT!M48+Lcc_CEI!M48</f>
        <v>1862156</v>
      </c>
      <c r="N48" s="481">
        <f>'Lcc_BKK+DMK'!N48+Lcc_CNX!N48+Lcc_HDY!N48+Lcc_HKT!N48+Lcc_CEI!N48</f>
        <v>1900779</v>
      </c>
      <c r="O48" s="482">
        <f t="shared" ref="O48" si="70">SUM(M48:N48)</f>
        <v>3762935</v>
      </c>
      <c r="P48" s="483">
        <f>+Lcc_BKK!P48+Lcc_DMK!P48+Lcc_CNX!P48+Lcc_HDY!P48+Lcc_HKT!P48+Lcc_CEI!P48</f>
        <v>165</v>
      </c>
      <c r="Q48" s="528">
        <f>O48+P48</f>
        <v>3763100</v>
      </c>
      <c r="R48" s="480">
        <f>'Lcc_BKK+DMK'!R48+Lcc_CNX!R48+Lcc_HDY!R48+Lcc_HKT!R48+Lcc_CEI!R48</f>
        <v>1717885</v>
      </c>
      <c r="S48" s="481">
        <f>'Lcc_BKK+DMK'!S48+Lcc_CNX!S48+Lcc_HDY!S48+Lcc_HKT!S48+Lcc_CEI!S48</f>
        <v>1761325</v>
      </c>
      <c r="T48" s="482">
        <f t="shared" ref="T48" si="71">SUM(R48:S48)</f>
        <v>3479210</v>
      </c>
      <c r="U48" s="483">
        <f>+Lcc_BKK!U48+Lcc_DMK!U48+Lcc_CNX!U48+Lcc_HDY!U48+Lcc_HKT!U48+Lcc_CEI!U48</f>
        <v>51</v>
      </c>
      <c r="V48" s="528">
        <f>T48+U48</f>
        <v>3479261</v>
      </c>
      <c r="W48" s="484">
        <f t="shared" si="41"/>
        <v>-7.5426908665727765</v>
      </c>
    </row>
    <row r="49" spans="1:23" ht="14.25" customHeight="1" thickTop="1" thickBot="1" x14ac:dyDescent="0.25">
      <c r="A49" s="431" t="str">
        <f t="shared" ref="A49:A50" si="72">IF(ISERROR(F49/G49)," ",IF(F49/G49&gt;0.5,IF(F49/G49&lt;1.5," ","NOT OK"),"NOT OK"))</f>
        <v xml:space="preserve"> </v>
      </c>
      <c r="B49" s="486" t="s">
        <v>57</v>
      </c>
      <c r="C49" s="487">
        <f t="shared" ref="C49:H49" si="73">+C46+C47+C48</f>
        <v>36824</v>
      </c>
      <c r="D49" s="488">
        <f t="shared" si="73"/>
        <v>36816</v>
      </c>
      <c r="E49" s="514">
        <f t="shared" si="73"/>
        <v>73640</v>
      </c>
      <c r="F49" s="487">
        <f t="shared" si="73"/>
        <v>33550</v>
      </c>
      <c r="G49" s="488">
        <f t="shared" si="73"/>
        <v>33567</v>
      </c>
      <c r="H49" s="514">
        <f t="shared" si="73"/>
        <v>67117</v>
      </c>
      <c r="I49" s="501">
        <f>IF(E49=0,0,((H49/E49)-1)*100)</f>
        <v>-8.8579576317218915</v>
      </c>
      <c r="J49" s="431"/>
      <c r="L49" s="491" t="s">
        <v>57</v>
      </c>
      <c r="M49" s="492">
        <f t="shared" ref="M49:V49" si="74">+M46+M47+M48</f>
        <v>5448911</v>
      </c>
      <c r="N49" s="493">
        <f t="shared" si="74"/>
        <v>5481498</v>
      </c>
      <c r="O49" s="494">
        <f t="shared" si="74"/>
        <v>10930409</v>
      </c>
      <c r="P49" s="493">
        <f t="shared" si="74"/>
        <v>2561</v>
      </c>
      <c r="Q49" s="494">
        <f t="shared" si="74"/>
        <v>10932970</v>
      </c>
      <c r="R49" s="492">
        <f t="shared" si="74"/>
        <v>5145737</v>
      </c>
      <c r="S49" s="493">
        <f t="shared" si="74"/>
        <v>5184325</v>
      </c>
      <c r="T49" s="494">
        <f t="shared" si="74"/>
        <v>10330062</v>
      </c>
      <c r="U49" s="493">
        <f t="shared" si="74"/>
        <v>863</v>
      </c>
      <c r="V49" s="494">
        <f t="shared" si="74"/>
        <v>10330925</v>
      </c>
      <c r="W49" s="495">
        <f t="shared" si="41"/>
        <v>-5.5066921431230487</v>
      </c>
    </row>
    <row r="50" spans="1:23" ht="14.25" customHeight="1" thickTop="1" thickBot="1" x14ac:dyDescent="0.25">
      <c r="A50" s="515" t="str">
        <f t="shared" si="72"/>
        <v xml:space="preserve"> </v>
      </c>
      <c r="B50" s="486" t="s">
        <v>63</v>
      </c>
      <c r="C50" s="487">
        <f t="shared" ref="C50:H50" si="75">+C37+C41+C45+C49</f>
        <v>142945</v>
      </c>
      <c r="D50" s="488">
        <f t="shared" si="75"/>
        <v>142937</v>
      </c>
      <c r="E50" s="489">
        <f t="shared" si="75"/>
        <v>285882</v>
      </c>
      <c r="F50" s="487">
        <f t="shared" si="75"/>
        <v>135607</v>
      </c>
      <c r="G50" s="488">
        <f t="shared" si="75"/>
        <v>135688</v>
      </c>
      <c r="H50" s="489">
        <f t="shared" si="75"/>
        <v>271295</v>
      </c>
      <c r="I50" s="490">
        <f>IF(E50=0,0,((H50/E50)-1)*100)</f>
        <v>-5.1024548589977741</v>
      </c>
      <c r="J50" s="485"/>
      <c r="L50" s="491" t="s">
        <v>63</v>
      </c>
      <c r="M50" s="492">
        <f t="shared" ref="M50:V50" si="76">+M37+M41+M45+M49</f>
        <v>21278707</v>
      </c>
      <c r="N50" s="493">
        <f t="shared" si="76"/>
        <v>21231185</v>
      </c>
      <c r="O50" s="494">
        <f t="shared" si="76"/>
        <v>42509892</v>
      </c>
      <c r="P50" s="519">
        <f t="shared" si="76"/>
        <v>9414</v>
      </c>
      <c r="Q50" s="520">
        <f t="shared" si="76"/>
        <v>42519306</v>
      </c>
      <c r="R50" s="492">
        <f t="shared" si="76"/>
        <v>20399333</v>
      </c>
      <c r="S50" s="493">
        <f t="shared" si="76"/>
        <v>20359151</v>
      </c>
      <c r="T50" s="494">
        <f t="shared" si="76"/>
        <v>40758484</v>
      </c>
      <c r="U50" s="519">
        <f t="shared" si="76"/>
        <v>5571</v>
      </c>
      <c r="V50" s="520">
        <f t="shared" si="76"/>
        <v>40764055</v>
      </c>
      <c r="W50" s="495">
        <f t="shared" si="41"/>
        <v>-4.1281271147746379</v>
      </c>
    </row>
    <row r="51" spans="1:23" ht="14.25" thickTop="1" thickBot="1" x14ac:dyDescent="0.25">
      <c r="B51" s="521" t="s">
        <v>60</v>
      </c>
      <c r="C51" s="435"/>
      <c r="D51" s="435"/>
      <c r="E51" s="435"/>
      <c r="F51" s="435"/>
      <c r="G51" s="435"/>
      <c r="H51" s="435"/>
      <c r="I51" s="436"/>
      <c r="J51" s="431"/>
      <c r="L51" s="522" t="s">
        <v>60</v>
      </c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9"/>
    </row>
    <row r="52" spans="1:23" ht="13.5" thickTop="1" x14ac:dyDescent="0.2">
      <c r="B52" s="676" t="s">
        <v>27</v>
      </c>
      <c r="C52" s="677"/>
      <c r="D52" s="677"/>
      <c r="E52" s="677"/>
      <c r="F52" s="677"/>
      <c r="G52" s="677"/>
      <c r="H52" s="677"/>
      <c r="I52" s="678"/>
      <c r="J52" s="431"/>
      <c r="L52" s="679" t="s">
        <v>28</v>
      </c>
      <c r="M52" s="680"/>
      <c r="N52" s="680"/>
      <c r="O52" s="680"/>
      <c r="P52" s="680"/>
      <c r="Q52" s="680"/>
      <c r="R52" s="680"/>
      <c r="S52" s="680"/>
      <c r="T52" s="680"/>
      <c r="U52" s="680"/>
      <c r="V52" s="680"/>
      <c r="W52" s="681"/>
    </row>
    <row r="53" spans="1:23" ht="13.5" thickBot="1" x14ac:dyDescent="0.25">
      <c r="B53" s="682" t="s">
        <v>30</v>
      </c>
      <c r="C53" s="683"/>
      <c r="D53" s="683"/>
      <c r="E53" s="683"/>
      <c r="F53" s="683"/>
      <c r="G53" s="683"/>
      <c r="H53" s="683"/>
      <c r="I53" s="684"/>
      <c r="J53" s="431"/>
      <c r="L53" s="685" t="s">
        <v>50</v>
      </c>
      <c r="M53" s="686"/>
      <c r="N53" s="686"/>
      <c r="O53" s="686"/>
      <c r="P53" s="686"/>
      <c r="Q53" s="686"/>
      <c r="R53" s="686"/>
      <c r="S53" s="686"/>
      <c r="T53" s="686"/>
      <c r="U53" s="686"/>
      <c r="V53" s="686"/>
      <c r="W53" s="687"/>
    </row>
    <row r="54" spans="1:23" ht="14.25" thickTop="1" thickBot="1" x14ac:dyDescent="0.25">
      <c r="B54" s="434"/>
      <c r="C54" s="435"/>
      <c r="D54" s="435"/>
      <c r="E54" s="435"/>
      <c r="F54" s="435"/>
      <c r="G54" s="435"/>
      <c r="H54" s="435"/>
      <c r="I54" s="436"/>
      <c r="J54" s="431"/>
      <c r="L54" s="437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9"/>
    </row>
    <row r="55" spans="1:23" ht="14.25" thickTop="1" thickBot="1" x14ac:dyDescent="0.25">
      <c r="B55" s="440"/>
      <c r="C55" s="688" t="s">
        <v>64</v>
      </c>
      <c r="D55" s="689"/>
      <c r="E55" s="690"/>
      <c r="F55" s="688" t="s">
        <v>65</v>
      </c>
      <c r="G55" s="689"/>
      <c r="H55" s="690"/>
      <c r="I55" s="441" t="s">
        <v>2</v>
      </c>
      <c r="J55" s="431"/>
      <c r="L55" s="442"/>
      <c r="M55" s="691" t="s">
        <v>64</v>
      </c>
      <c r="N55" s="692"/>
      <c r="O55" s="692"/>
      <c r="P55" s="692"/>
      <c r="Q55" s="693"/>
      <c r="R55" s="691" t="s">
        <v>65</v>
      </c>
      <c r="S55" s="692"/>
      <c r="T55" s="692"/>
      <c r="U55" s="692"/>
      <c r="V55" s="693"/>
      <c r="W55" s="443" t="s">
        <v>2</v>
      </c>
    </row>
    <row r="56" spans="1:23" ht="13.5" thickTop="1" x14ac:dyDescent="0.2">
      <c r="B56" s="444" t="s">
        <v>3</v>
      </c>
      <c r="C56" s="445"/>
      <c r="D56" s="446"/>
      <c r="E56" s="447"/>
      <c r="F56" s="445"/>
      <c r="G56" s="446"/>
      <c r="H56" s="447"/>
      <c r="I56" s="448" t="s">
        <v>4</v>
      </c>
      <c r="J56" s="431"/>
      <c r="L56" s="449" t="s">
        <v>3</v>
      </c>
      <c r="M56" s="450"/>
      <c r="N56" s="437"/>
      <c r="O56" s="451"/>
      <c r="P56" s="452"/>
      <c r="Q56" s="453"/>
      <c r="R56" s="450"/>
      <c r="S56" s="437"/>
      <c r="T56" s="451"/>
      <c r="U56" s="452"/>
      <c r="V56" s="453"/>
      <c r="W56" s="454" t="s">
        <v>4</v>
      </c>
    </row>
    <row r="57" spans="1:23" ht="13.5" thickBot="1" x14ac:dyDescent="0.25">
      <c r="B57" s="455" t="s">
        <v>29</v>
      </c>
      <c r="C57" s="456" t="s">
        <v>5</v>
      </c>
      <c r="D57" s="457" t="s">
        <v>6</v>
      </c>
      <c r="E57" s="458" t="s">
        <v>7</v>
      </c>
      <c r="F57" s="456" t="s">
        <v>5</v>
      </c>
      <c r="G57" s="457" t="s">
        <v>6</v>
      </c>
      <c r="H57" s="458" t="s">
        <v>7</v>
      </c>
      <c r="I57" s="459"/>
      <c r="J57" s="431"/>
      <c r="L57" s="460"/>
      <c r="M57" s="461" t="s">
        <v>8</v>
      </c>
      <c r="N57" s="462" t="s">
        <v>9</v>
      </c>
      <c r="O57" s="463" t="s">
        <v>31</v>
      </c>
      <c r="P57" s="464" t="s">
        <v>32</v>
      </c>
      <c r="Q57" s="463" t="s">
        <v>7</v>
      </c>
      <c r="R57" s="461" t="s">
        <v>8</v>
      </c>
      <c r="S57" s="462" t="s">
        <v>9</v>
      </c>
      <c r="T57" s="463" t="s">
        <v>31</v>
      </c>
      <c r="U57" s="464" t="s">
        <v>32</v>
      </c>
      <c r="V57" s="463" t="s">
        <v>7</v>
      </c>
      <c r="W57" s="465"/>
    </row>
    <row r="58" spans="1:23" ht="5.25" customHeight="1" thickTop="1" x14ac:dyDescent="0.2">
      <c r="B58" s="444"/>
      <c r="C58" s="466"/>
      <c r="D58" s="467"/>
      <c r="E58" s="523"/>
      <c r="F58" s="466"/>
      <c r="G58" s="467"/>
      <c r="H58" s="523"/>
      <c r="I58" s="469"/>
      <c r="J58" s="431"/>
      <c r="L58" s="449"/>
      <c r="M58" s="470"/>
      <c r="N58" s="471"/>
      <c r="O58" s="472"/>
      <c r="P58" s="473"/>
      <c r="Q58" s="474"/>
      <c r="R58" s="470"/>
      <c r="S58" s="471"/>
      <c r="T58" s="472"/>
      <c r="U58" s="473"/>
      <c r="V58" s="474"/>
      <c r="W58" s="475"/>
    </row>
    <row r="59" spans="1:23" ht="14.25" customHeight="1" x14ac:dyDescent="0.2">
      <c r="A59" s="431" t="str">
        <f t="shared" si="0"/>
        <v xml:space="preserve"> </v>
      </c>
      <c r="B59" s="444" t="s">
        <v>13</v>
      </c>
      <c r="C59" s="476">
        <f t="shared" ref="C59:H61" si="77">+C9+C34</f>
        <v>18768</v>
      </c>
      <c r="D59" s="477">
        <f t="shared" si="77"/>
        <v>18769</v>
      </c>
      <c r="E59" s="478">
        <f t="shared" si="77"/>
        <v>37537</v>
      </c>
      <c r="F59" s="476">
        <f t="shared" si="77"/>
        <v>20650</v>
      </c>
      <c r="G59" s="477">
        <f t="shared" si="77"/>
        <v>20651</v>
      </c>
      <c r="H59" s="478">
        <f t="shared" si="77"/>
        <v>41301</v>
      </c>
      <c r="I59" s="479">
        <f t="shared" ref="I59:I70" si="78">IF(E59=0,0,((H59/E59)-1)*100)</f>
        <v>10.027439592934972</v>
      </c>
      <c r="J59" s="431"/>
      <c r="L59" s="449" t="s">
        <v>13</v>
      </c>
      <c r="M59" s="480">
        <f>'Lcc_BKK+DMK'!M59+Lcc_CNX!M59+Lcc_HDY!M59+Lcc_HKT!M59+Lcc_CEI!M59</f>
        <v>3060417</v>
      </c>
      <c r="N59" s="481">
        <f>'Lcc_BKK+DMK'!N59+Lcc_CNX!N59+Lcc_HDY!N59+Lcc_HKT!N59+Lcc_CEI!N59</f>
        <v>3011858</v>
      </c>
      <c r="O59" s="482">
        <f t="shared" ref="O59:O60" si="79">SUM(M59:N59)</f>
        <v>6072275</v>
      </c>
      <c r="P59" s="524">
        <f>+Lcc_BKK!P59+Lcc_DMK!P59+Lcc_CNX!P59+Lcc_HDY!P59+Lcc_HKT!P59+Lcc_CEI!P59</f>
        <v>2733</v>
      </c>
      <c r="Q59" s="525">
        <f t="shared" ref="Q59:Q60" si="80">O59+P59</f>
        <v>6075008</v>
      </c>
      <c r="R59" s="480">
        <f>'Lcc_BKK+DMK'!R59+Lcc_CNX!R59+Lcc_HDY!R59+Lcc_HKT!R59+Lcc_CEI!R59</f>
        <v>3297975</v>
      </c>
      <c r="S59" s="481">
        <f>'Lcc_BKK+DMK'!S59+Lcc_CNX!S59+Lcc_HDY!S59+Lcc_HKT!S59+Lcc_CEI!S59</f>
        <v>3257795</v>
      </c>
      <c r="T59" s="482">
        <f t="shared" ref="T59:T60" si="81">SUM(R59:S59)</f>
        <v>6555770</v>
      </c>
      <c r="U59" s="524">
        <f>+Lcc_BKK!U59+Lcc_DMK!U59+Lcc_CNX!U59+Lcc_HDY!U59+Lcc_HKT!U59+Lcc_CEI!U59</f>
        <v>4466</v>
      </c>
      <c r="V59" s="525">
        <f t="shared" ref="V59:V70" si="82">T59+U59</f>
        <v>6560236</v>
      </c>
      <c r="W59" s="484">
        <f t="shared" ref="W59:W75" si="83">IF(Q59=0,0,((V59/Q59)-1)*100)</f>
        <v>7.987281662838952</v>
      </c>
    </row>
    <row r="60" spans="1:23" ht="14.25" customHeight="1" x14ac:dyDescent="0.2">
      <c r="A60" s="431" t="str">
        <f t="shared" si="0"/>
        <v xml:space="preserve"> </v>
      </c>
      <c r="B60" s="444" t="s">
        <v>14</v>
      </c>
      <c r="C60" s="476">
        <f t="shared" si="77"/>
        <v>17142</v>
      </c>
      <c r="D60" s="477">
        <f t="shared" si="77"/>
        <v>17151</v>
      </c>
      <c r="E60" s="478">
        <f t="shared" si="77"/>
        <v>34293</v>
      </c>
      <c r="F60" s="476">
        <f t="shared" si="77"/>
        <v>18628</v>
      </c>
      <c r="G60" s="477">
        <f t="shared" si="77"/>
        <v>18636</v>
      </c>
      <c r="H60" s="478">
        <f t="shared" si="77"/>
        <v>37264</v>
      </c>
      <c r="I60" s="479">
        <f t="shared" si="78"/>
        <v>8.6635756568395941</v>
      </c>
      <c r="J60" s="431"/>
      <c r="L60" s="449" t="s">
        <v>14</v>
      </c>
      <c r="M60" s="480">
        <f>'Lcc_BKK+DMK'!M60+Lcc_CNX!M60+Lcc_HDY!M60+Lcc_HKT!M60+Lcc_CEI!M60</f>
        <v>2830143</v>
      </c>
      <c r="N60" s="481">
        <f>'Lcc_BKK+DMK'!N60+Lcc_CNX!N60+Lcc_HDY!N60+Lcc_HKT!N60+Lcc_CEI!N60</f>
        <v>2852135</v>
      </c>
      <c r="O60" s="482">
        <f t="shared" si="79"/>
        <v>5682278</v>
      </c>
      <c r="P60" s="524">
        <f>+Lcc_BKK!P60+Lcc_DMK!P60+Lcc_CNX!P60+Lcc_HDY!P60+Lcc_HKT!P60+Lcc_CEI!P60</f>
        <v>4136</v>
      </c>
      <c r="Q60" s="525">
        <f t="shared" si="80"/>
        <v>5686414</v>
      </c>
      <c r="R60" s="480">
        <f>'Lcc_BKK+DMK'!R60+Lcc_CNX!R60+Lcc_HDY!R60+Lcc_HKT!R60+Lcc_CEI!R60</f>
        <v>3008915</v>
      </c>
      <c r="S60" s="481">
        <f>'Lcc_BKK+DMK'!S60+Lcc_CNX!S60+Lcc_HDY!S60+Lcc_HKT!S60+Lcc_CEI!S60</f>
        <v>3051585</v>
      </c>
      <c r="T60" s="482">
        <f t="shared" si="81"/>
        <v>6060500</v>
      </c>
      <c r="U60" s="524">
        <f>+Lcc_BKK!U60+Lcc_DMK!U60+Lcc_CNX!U60+Lcc_HDY!U60+Lcc_HKT!U60+Lcc_CEI!U60</f>
        <v>4448</v>
      </c>
      <c r="V60" s="525">
        <f t="shared" si="82"/>
        <v>6064948</v>
      </c>
      <c r="W60" s="484">
        <f t="shared" si="83"/>
        <v>6.6568139428469397</v>
      </c>
    </row>
    <row r="61" spans="1:23" ht="14.25" customHeight="1" thickBot="1" x14ac:dyDescent="0.25">
      <c r="A61" s="431" t="str">
        <f>IF(ISERROR(F61/G61)," ",IF(F61/G61&gt;0.5,IF(F61/G61&lt;1.5," ","NOT OK"),"NOT OK"))</f>
        <v xml:space="preserve"> </v>
      </c>
      <c r="B61" s="444" t="s">
        <v>15</v>
      </c>
      <c r="C61" s="476">
        <f t="shared" si="77"/>
        <v>19123</v>
      </c>
      <c r="D61" s="477">
        <f t="shared" si="77"/>
        <v>19104</v>
      </c>
      <c r="E61" s="478">
        <f t="shared" si="77"/>
        <v>38227</v>
      </c>
      <c r="F61" s="476">
        <f t="shared" si="77"/>
        <v>20283</v>
      </c>
      <c r="G61" s="477">
        <f t="shared" si="77"/>
        <v>20285</v>
      </c>
      <c r="H61" s="478">
        <f t="shared" si="77"/>
        <v>40568</v>
      </c>
      <c r="I61" s="479">
        <f>IF(E61=0,0,((H61/E61)-1)*100)</f>
        <v>6.1239438093494192</v>
      </c>
      <c r="J61" s="431"/>
      <c r="L61" s="449" t="s">
        <v>15</v>
      </c>
      <c r="M61" s="480">
        <f>'Lcc_BKK+DMK'!M61+Lcc_CNX!M61+Lcc_HDY!M61+Lcc_HKT!M61+Lcc_CEI!M61</f>
        <v>3057567</v>
      </c>
      <c r="N61" s="481">
        <f>'Lcc_BKK+DMK'!N61+Lcc_CNX!N61+Lcc_HDY!N61+Lcc_HKT!N61+Lcc_CEI!N61</f>
        <v>3071939</v>
      </c>
      <c r="O61" s="482">
        <f>SUM(M61:N61)</f>
        <v>6129506</v>
      </c>
      <c r="P61" s="524">
        <f>+Lcc_BKK!P61+Lcc_DMK!P61+Lcc_CNX!P61+Lcc_HDY!P61+Lcc_HKT!P61+Lcc_CEI!P61</f>
        <v>3876</v>
      </c>
      <c r="Q61" s="525">
        <f>O61+P61</f>
        <v>6133382</v>
      </c>
      <c r="R61" s="480">
        <f>'Lcc_BKK+DMK'!R61+Lcc_CNX!R61+Lcc_HDY!R61+Lcc_HKT!R61+Lcc_CEI!R61</f>
        <v>3204924</v>
      </c>
      <c r="S61" s="481">
        <f>'Lcc_BKK+DMK'!S61+Lcc_CNX!S61+Lcc_HDY!S61+Lcc_HKT!S61+Lcc_CEI!S61</f>
        <v>3238498</v>
      </c>
      <c r="T61" s="482">
        <f>SUM(R61:S61)</f>
        <v>6443422</v>
      </c>
      <c r="U61" s="524">
        <f>+Lcc_BKK!U61+Lcc_DMK!U61+Lcc_CNX!U61+Lcc_HDY!U61+Lcc_HKT!U61+Lcc_CEI!U61</f>
        <v>7238</v>
      </c>
      <c r="V61" s="525">
        <f>T61+U61</f>
        <v>6450660</v>
      </c>
      <c r="W61" s="484">
        <f t="shared" si="83"/>
        <v>5.1729698231742338</v>
      </c>
    </row>
    <row r="62" spans="1:23" ht="14.25" customHeight="1" thickTop="1" thickBot="1" x14ac:dyDescent="0.25">
      <c r="A62" s="431" t="str">
        <f t="shared" si="0"/>
        <v xml:space="preserve"> </v>
      </c>
      <c r="B62" s="486" t="s">
        <v>61</v>
      </c>
      <c r="C62" s="487">
        <f t="shared" ref="C62:E62" si="84">+C59+C60+C61</f>
        <v>55033</v>
      </c>
      <c r="D62" s="488">
        <f t="shared" si="84"/>
        <v>55024</v>
      </c>
      <c r="E62" s="489">
        <f t="shared" si="84"/>
        <v>110057</v>
      </c>
      <c r="F62" s="487">
        <f t="shared" ref="F62:H62" si="85">+F59+F60+F61</f>
        <v>59561</v>
      </c>
      <c r="G62" s="488">
        <f t="shared" si="85"/>
        <v>59572</v>
      </c>
      <c r="H62" s="489">
        <f t="shared" si="85"/>
        <v>119133</v>
      </c>
      <c r="I62" s="490">
        <f>IF(E62=0,0,((H62/E62)-1)*100)</f>
        <v>8.2466358341586563</v>
      </c>
      <c r="J62" s="485"/>
      <c r="L62" s="491" t="s">
        <v>61</v>
      </c>
      <c r="M62" s="492">
        <f t="shared" ref="M62:Q62" si="86">+M59+M60+M61</f>
        <v>8948127</v>
      </c>
      <c r="N62" s="493">
        <f t="shared" si="86"/>
        <v>8935932</v>
      </c>
      <c r="O62" s="494">
        <f t="shared" si="86"/>
        <v>17884059</v>
      </c>
      <c r="P62" s="519">
        <f t="shared" si="86"/>
        <v>10745</v>
      </c>
      <c r="Q62" s="520">
        <f t="shared" si="86"/>
        <v>17894804</v>
      </c>
      <c r="R62" s="492">
        <f t="shared" ref="R62:U62" si="87">+R59+R60+R61</f>
        <v>9511814</v>
      </c>
      <c r="S62" s="493">
        <f t="shared" si="87"/>
        <v>9547878</v>
      </c>
      <c r="T62" s="494">
        <f t="shared" si="87"/>
        <v>19059692</v>
      </c>
      <c r="U62" s="519">
        <f t="shared" si="87"/>
        <v>16152</v>
      </c>
      <c r="V62" s="520">
        <f t="shared" ref="V62" si="88">+V59+V60+V61</f>
        <v>19075844</v>
      </c>
      <c r="W62" s="495">
        <f t="shared" si="83"/>
        <v>6.5999046427108077</v>
      </c>
    </row>
    <row r="63" spans="1:23" ht="14.25" customHeight="1" thickTop="1" x14ac:dyDescent="0.2">
      <c r="A63" s="431" t="str">
        <f t="shared" si="0"/>
        <v xml:space="preserve"> </v>
      </c>
      <c r="B63" s="444" t="s">
        <v>16</v>
      </c>
      <c r="C63" s="476">
        <f t="shared" ref="C63:H65" si="89">+C13+C38</f>
        <v>18844</v>
      </c>
      <c r="D63" s="477">
        <f t="shared" si="89"/>
        <v>18851</v>
      </c>
      <c r="E63" s="478">
        <f t="shared" si="89"/>
        <v>37695</v>
      </c>
      <c r="F63" s="476">
        <f t="shared" si="89"/>
        <v>19406</v>
      </c>
      <c r="G63" s="477">
        <f t="shared" si="89"/>
        <v>19402</v>
      </c>
      <c r="H63" s="478">
        <f t="shared" si="89"/>
        <v>38808</v>
      </c>
      <c r="I63" s="479">
        <f t="shared" si="78"/>
        <v>2.9526462395543129</v>
      </c>
      <c r="J63" s="485"/>
      <c r="L63" s="449" t="s">
        <v>16</v>
      </c>
      <c r="M63" s="480">
        <f>'Lcc_BKK+DMK'!M63+Lcc_CNX!M63+Lcc_HDY!M63+Lcc_HKT!M63+Lcc_CEI!M63</f>
        <v>2983140</v>
      </c>
      <c r="N63" s="481">
        <f>'Lcc_BKK+DMK'!N63+Lcc_CNX!N63+Lcc_HDY!N63+Lcc_HKT!N63+Lcc_CEI!N63</f>
        <v>2998681</v>
      </c>
      <c r="O63" s="482">
        <f t="shared" ref="O63" si="90">SUM(M63:N63)</f>
        <v>5981821</v>
      </c>
      <c r="P63" s="524">
        <f>+Lcc_BKK!P63+Lcc_DMK!P63+Lcc_CNX!P63+Lcc_HDY!P63+Lcc_HKT!P63+Lcc_CEI!P63</f>
        <v>3237</v>
      </c>
      <c r="Q63" s="525">
        <f t="shared" ref="Q63" si="91">O63+P63</f>
        <v>5985058</v>
      </c>
      <c r="R63" s="480">
        <f>'Lcc_BKK+DMK'!R63+Lcc_CNX!R63+Lcc_HDY!R63+Lcc_HKT!R63+Lcc_CEI!R63</f>
        <v>3054465</v>
      </c>
      <c r="S63" s="481">
        <f>'Lcc_BKK+DMK'!S63+Lcc_CNX!S63+Lcc_HDY!S63+Lcc_HKT!S63+Lcc_CEI!S63</f>
        <v>3028799</v>
      </c>
      <c r="T63" s="482">
        <f t="shared" ref="T63" si="92">SUM(R63:S63)</f>
        <v>6083264</v>
      </c>
      <c r="U63" s="524">
        <f>+Lcc_BKK!U63+Lcc_DMK!U63+Lcc_CNX!U63+Lcc_HDY!U63+Lcc_HKT!U63+Lcc_CEI!U63</f>
        <v>4671</v>
      </c>
      <c r="V63" s="525">
        <f t="shared" si="82"/>
        <v>6087935</v>
      </c>
      <c r="W63" s="484">
        <f t="shared" si="83"/>
        <v>1.7188972938942282</v>
      </c>
    </row>
    <row r="64" spans="1:23" ht="14.25" customHeight="1" x14ac:dyDescent="0.2">
      <c r="A64" s="431" t="str">
        <f>IF(ISERROR(F64/G64)," ",IF(F64/G64&gt;0.5,IF(F64/G64&lt;1.5," ","NOT OK"),"NOT OK"))</f>
        <v xml:space="preserve"> </v>
      </c>
      <c r="B64" s="444" t="s">
        <v>17</v>
      </c>
      <c r="C64" s="476">
        <f t="shared" si="89"/>
        <v>19113</v>
      </c>
      <c r="D64" s="477">
        <f t="shared" si="89"/>
        <v>19112</v>
      </c>
      <c r="E64" s="478">
        <f t="shared" si="89"/>
        <v>38225</v>
      </c>
      <c r="F64" s="476">
        <f t="shared" si="89"/>
        <v>19284</v>
      </c>
      <c r="G64" s="477">
        <f t="shared" si="89"/>
        <v>19292</v>
      </c>
      <c r="H64" s="478">
        <f t="shared" si="89"/>
        <v>38576</v>
      </c>
      <c r="I64" s="479">
        <f>IF(E64=0,0,((H64/E64)-1)*100)</f>
        <v>0.91824722040549922</v>
      </c>
      <c r="J64" s="431"/>
      <c r="L64" s="449" t="s">
        <v>17</v>
      </c>
      <c r="M64" s="480">
        <f>'Lcc_BKK+DMK'!M64+Lcc_CNX!M64+Lcc_HDY!M64+Lcc_HKT!M64+Lcc_CEI!M64</f>
        <v>2880615</v>
      </c>
      <c r="N64" s="481">
        <f>'Lcc_BKK+DMK'!N64+Lcc_CNX!N64+Lcc_HDY!N64+Lcc_HKT!N64+Lcc_CEI!N64</f>
        <v>2900433</v>
      </c>
      <c r="O64" s="482">
        <f>SUM(M64:N64)</f>
        <v>5781048</v>
      </c>
      <c r="P64" s="483">
        <f>+Lcc_BKK!P64+Lcc_DMK!P64+Lcc_CNX!P64+Lcc_HDY!P64+Lcc_HKT!P64+Lcc_CEI!P64</f>
        <v>3237</v>
      </c>
      <c r="Q64" s="482">
        <f>O64+P64</f>
        <v>5784285</v>
      </c>
      <c r="R64" s="480">
        <f>'Lcc_BKK+DMK'!R64+Lcc_CNX!R64+Lcc_HDY!R64+Lcc_HKT!R64+Lcc_CEI!R64</f>
        <v>2866226</v>
      </c>
      <c r="S64" s="481">
        <f>'Lcc_BKK+DMK'!S64+Lcc_CNX!S64+Lcc_HDY!S64+Lcc_HKT!S64+Lcc_CEI!S64</f>
        <v>2896936</v>
      </c>
      <c r="T64" s="482">
        <f>SUM(R64:S64)</f>
        <v>5763162</v>
      </c>
      <c r="U64" s="483">
        <f>+Lcc_BKK!U64+Lcc_DMK!U64+Lcc_CNX!U64+Lcc_HDY!U64+Lcc_HKT!U64+Lcc_CEI!U64</f>
        <v>4054</v>
      </c>
      <c r="V64" s="482">
        <f>T64+U64</f>
        <v>5767216</v>
      </c>
      <c r="W64" s="484">
        <f t="shared" si="83"/>
        <v>-0.29509265190079681</v>
      </c>
    </row>
    <row r="65" spans="1:23" ht="14.25" customHeight="1" thickBot="1" x14ac:dyDescent="0.25">
      <c r="A65" s="431" t="str">
        <f t="shared" ref="A65:A70" si="93">IF(ISERROR(F65/G65)," ",IF(F65/G65&gt;0.5,IF(F65/G65&lt;1.5," ","NOT OK"),"NOT OK"))</f>
        <v xml:space="preserve"> </v>
      </c>
      <c r="B65" s="444" t="s">
        <v>18</v>
      </c>
      <c r="C65" s="476">
        <f t="shared" si="89"/>
        <v>18346</v>
      </c>
      <c r="D65" s="477">
        <f t="shared" si="89"/>
        <v>18343</v>
      </c>
      <c r="E65" s="478">
        <f t="shared" si="89"/>
        <v>36689</v>
      </c>
      <c r="F65" s="476">
        <f t="shared" si="89"/>
        <v>18820</v>
      </c>
      <c r="G65" s="477">
        <f t="shared" si="89"/>
        <v>18820</v>
      </c>
      <c r="H65" s="478">
        <f t="shared" si="89"/>
        <v>37640</v>
      </c>
      <c r="I65" s="479">
        <f t="shared" si="78"/>
        <v>2.592057564937722</v>
      </c>
      <c r="J65" s="431"/>
      <c r="L65" s="449" t="s">
        <v>18</v>
      </c>
      <c r="M65" s="480">
        <f>'Lcc_BKK+DMK'!M65+Lcc_CNX!M65+Lcc_HDY!M65+Lcc_HKT!M65+Lcc_CEI!M65</f>
        <v>2756581</v>
      </c>
      <c r="N65" s="481">
        <f>'Lcc_BKK+DMK'!N65+Lcc_CNX!N65+Lcc_HDY!N65+Lcc_HKT!N65+Lcc_CEI!N65</f>
        <v>2736965</v>
      </c>
      <c r="O65" s="482">
        <f t="shared" ref="O65" si="94">SUM(M65:N65)</f>
        <v>5493546</v>
      </c>
      <c r="P65" s="483">
        <f>+Lcc_BKK!P65+Lcc_DMK!P65+Lcc_CNX!P65+Lcc_HDY!P65+Lcc_HKT!P65+Lcc_CEI!P65</f>
        <v>3247</v>
      </c>
      <c r="Q65" s="482">
        <f t="shared" ref="Q65" si="95">O65+P65</f>
        <v>5496793</v>
      </c>
      <c r="R65" s="480">
        <f>'Lcc_BKK+DMK'!R65+Lcc_CNX!R65+Lcc_HDY!R65+Lcc_HKT!R65+Lcc_CEI!R65</f>
        <v>2818654</v>
      </c>
      <c r="S65" s="481">
        <f>'Lcc_BKK+DMK'!S65+Lcc_CNX!S65+Lcc_HDY!S65+Lcc_HKT!S65+Lcc_CEI!S65</f>
        <v>2808077</v>
      </c>
      <c r="T65" s="482">
        <f t="shared" ref="T65" si="96">SUM(R65:S65)</f>
        <v>5626731</v>
      </c>
      <c r="U65" s="483">
        <f>+Lcc_BKK!U65+Lcc_DMK!U65+Lcc_CNX!U65+Lcc_HDY!U65+Lcc_HKT!U65+Lcc_CEI!U65</f>
        <v>2864</v>
      </c>
      <c r="V65" s="482">
        <f t="shared" si="82"/>
        <v>5629595</v>
      </c>
      <c r="W65" s="484">
        <f t="shared" si="83"/>
        <v>2.4159905603139853</v>
      </c>
    </row>
    <row r="66" spans="1:23" ht="15.75" customHeight="1" thickTop="1" thickBot="1" x14ac:dyDescent="0.25">
      <c r="A66" s="497" t="str">
        <f t="shared" si="93"/>
        <v xml:space="preserve"> </v>
      </c>
      <c r="B66" s="498" t="s">
        <v>19</v>
      </c>
      <c r="C66" s="487">
        <f t="shared" ref="C66:E66" si="97">+C63+C64+C65</f>
        <v>56303</v>
      </c>
      <c r="D66" s="499">
        <f t="shared" si="97"/>
        <v>56306</v>
      </c>
      <c r="E66" s="500">
        <f t="shared" si="97"/>
        <v>112609</v>
      </c>
      <c r="F66" s="487">
        <f t="shared" ref="F66" si="98">+F63+F64+F65</f>
        <v>57510</v>
      </c>
      <c r="G66" s="499">
        <f t="shared" ref="G66" si="99">+G63+G64+G65</f>
        <v>57514</v>
      </c>
      <c r="H66" s="500">
        <f t="shared" ref="H66" si="100">+H63+H64+H65</f>
        <v>115024</v>
      </c>
      <c r="I66" s="501">
        <f t="shared" si="78"/>
        <v>2.144588798408642</v>
      </c>
      <c r="J66" s="497"/>
      <c r="K66" s="502"/>
      <c r="L66" s="503" t="s">
        <v>19</v>
      </c>
      <c r="M66" s="504">
        <f t="shared" ref="M66:Q66" si="101">+M63+M64+M65</f>
        <v>8620336</v>
      </c>
      <c r="N66" s="505">
        <f t="shared" si="101"/>
        <v>8636079</v>
      </c>
      <c r="O66" s="506">
        <f t="shared" si="101"/>
        <v>17256415</v>
      </c>
      <c r="P66" s="505">
        <f t="shared" si="101"/>
        <v>9721</v>
      </c>
      <c r="Q66" s="506">
        <f t="shared" si="101"/>
        <v>17266136</v>
      </c>
      <c r="R66" s="504">
        <f t="shared" ref="R66:U66" si="102">+R63+R64+R65</f>
        <v>8739345</v>
      </c>
      <c r="S66" s="505">
        <f t="shared" si="102"/>
        <v>8733812</v>
      </c>
      <c r="T66" s="506">
        <f t="shared" si="102"/>
        <v>17473157</v>
      </c>
      <c r="U66" s="505">
        <f t="shared" si="102"/>
        <v>11589</v>
      </c>
      <c r="V66" s="506">
        <f t="shared" ref="V66" si="103">+V63+V64+V65</f>
        <v>17484746</v>
      </c>
      <c r="W66" s="507">
        <f t="shared" si="83"/>
        <v>1.2661199934947742</v>
      </c>
    </row>
    <row r="67" spans="1:23" ht="14.25" customHeight="1" thickTop="1" x14ac:dyDescent="0.2">
      <c r="A67" s="431" t="str">
        <f t="shared" si="93"/>
        <v xml:space="preserve"> </v>
      </c>
      <c r="B67" s="444" t="s">
        <v>21</v>
      </c>
      <c r="C67" s="476">
        <f t="shared" ref="C67:H69" si="104">+C17+C42</f>
        <v>18919</v>
      </c>
      <c r="D67" s="477">
        <f t="shared" si="104"/>
        <v>18924</v>
      </c>
      <c r="E67" s="508">
        <f t="shared" si="104"/>
        <v>37843</v>
      </c>
      <c r="F67" s="476">
        <f t="shared" si="104"/>
        <v>19467</v>
      </c>
      <c r="G67" s="477">
        <f t="shared" si="104"/>
        <v>19470</v>
      </c>
      <c r="H67" s="508">
        <f t="shared" si="104"/>
        <v>38937</v>
      </c>
      <c r="I67" s="479">
        <f t="shared" si="78"/>
        <v>2.890891314113575</v>
      </c>
      <c r="J67" s="431"/>
      <c r="L67" s="449" t="s">
        <v>21</v>
      </c>
      <c r="M67" s="480">
        <f>'Lcc_BKK+DMK'!M67+Lcc_CNX!M67+Lcc_HDY!M67+Lcc_HKT!M67+Lcc_CEI!M67</f>
        <v>2859752</v>
      </c>
      <c r="N67" s="481">
        <f>'Lcc_BKK+DMK'!N67+Lcc_CNX!N67+Lcc_HDY!N67+Lcc_HKT!N67+Lcc_CEI!N67</f>
        <v>2874467</v>
      </c>
      <c r="O67" s="482">
        <f t="shared" ref="O67:O70" si="105">SUM(M67:N67)</f>
        <v>5734219</v>
      </c>
      <c r="P67" s="483">
        <f>+Lcc_BKK!P67+Lcc_DMK!P67+Lcc_CNX!P67+Lcc_HDY!P67+Lcc_HKT!P67+Lcc_CEI!P67</f>
        <v>4038</v>
      </c>
      <c r="Q67" s="482">
        <f t="shared" ref="Q67:Q70" si="106">O67+P67</f>
        <v>5738257</v>
      </c>
      <c r="R67" s="480">
        <f>'Lcc_BKK+DMK'!R67+Lcc_CNX!R67+Lcc_HDY!R67+Lcc_HKT!R67+Lcc_CEI!R67</f>
        <v>2972988</v>
      </c>
      <c r="S67" s="481">
        <f>'Lcc_BKK+DMK'!S67+Lcc_CNX!S67+Lcc_HDY!S67+Lcc_HKT!S67+Lcc_CEI!S67</f>
        <v>2969603</v>
      </c>
      <c r="T67" s="482">
        <f t="shared" ref="T67:T70" si="107">SUM(R67:S67)</f>
        <v>5942591</v>
      </c>
      <c r="U67" s="483">
        <f>+Lcc_BKK!U67+Lcc_DMK!U67+Lcc_CNX!U67+Lcc_HDY!U67+Lcc_HKT!U67+Lcc_CEI!U67</f>
        <v>2733</v>
      </c>
      <c r="V67" s="482">
        <f t="shared" si="82"/>
        <v>5945324</v>
      </c>
      <c r="W67" s="484">
        <f t="shared" si="83"/>
        <v>3.6085347867828244</v>
      </c>
    </row>
    <row r="68" spans="1:23" ht="14.25" customHeight="1" x14ac:dyDescent="0.2">
      <c r="A68" s="431" t="str">
        <f t="shared" si="93"/>
        <v xml:space="preserve"> </v>
      </c>
      <c r="B68" s="444" t="s">
        <v>22</v>
      </c>
      <c r="C68" s="476">
        <f t="shared" si="104"/>
        <v>18846</v>
      </c>
      <c r="D68" s="477">
        <f t="shared" si="104"/>
        <v>18852</v>
      </c>
      <c r="E68" s="509">
        <f t="shared" si="104"/>
        <v>37698</v>
      </c>
      <c r="F68" s="476">
        <f t="shared" si="104"/>
        <v>19822</v>
      </c>
      <c r="G68" s="477">
        <f t="shared" si="104"/>
        <v>19809</v>
      </c>
      <c r="H68" s="509">
        <f t="shared" si="104"/>
        <v>39631</v>
      </c>
      <c r="I68" s="479">
        <f t="shared" si="78"/>
        <v>5.1275929757546912</v>
      </c>
      <c r="J68" s="431"/>
      <c r="L68" s="449" t="s">
        <v>22</v>
      </c>
      <c r="M68" s="480">
        <f>'Lcc_BKK+DMK'!M68+Lcc_CNX!M68+Lcc_HDY!M68+Lcc_HKT!M68+Lcc_CEI!M68</f>
        <v>2880959</v>
      </c>
      <c r="N68" s="481">
        <f>'Lcc_BKK+DMK'!N68+Lcc_CNX!N68+Lcc_HDY!N68+Lcc_HKT!N68+Lcc_CEI!N68</f>
        <v>2872644</v>
      </c>
      <c r="O68" s="482">
        <f t="shared" si="105"/>
        <v>5753603</v>
      </c>
      <c r="P68" s="483">
        <f>+Lcc_BKK!P68+Lcc_DMK!P68+Lcc_CNX!P68+Lcc_HDY!P68+Lcc_HKT!P68+Lcc_CEI!P68</f>
        <v>5063</v>
      </c>
      <c r="Q68" s="482">
        <f t="shared" si="106"/>
        <v>5758666</v>
      </c>
      <c r="R68" s="480">
        <f>'Lcc_BKK+DMK'!R68+Lcc_CNX!R68+Lcc_HDY!R68+Lcc_HKT!R68+Lcc_CEI!R68</f>
        <v>3073462</v>
      </c>
      <c r="S68" s="481">
        <f>'Lcc_BKK+DMK'!S68+Lcc_CNX!S68+Lcc_HDY!S68+Lcc_HKT!S68+Lcc_CEI!S68</f>
        <v>3073962</v>
      </c>
      <c r="T68" s="482">
        <f t="shared" si="107"/>
        <v>6147424</v>
      </c>
      <c r="U68" s="483">
        <f>+Lcc_BKK!U68+Lcc_DMK!U68+Lcc_CNX!U68+Lcc_HDY!U68+Lcc_HKT!U68+Lcc_CEI!U68</f>
        <v>4474</v>
      </c>
      <c r="V68" s="482">
        <f t="shared" si="82"/>
        <v>6151898</v>
      </c>
      <c r="W68" s="484">
        <f t="shared" si="83"/>
        <v>6.8285259120775432</v>
      </c>
    </row>
    <row r="69" spans="1:23" ht="14.25" customHeight="1" thickBot="1" x14ac:dyDescent="0.25">
      <c r="A69" s="431" t="str">
        <f t="shared" si="93"/>
        <v xml:space="preserve"> </v>
      </c>
      <c r="B69" s="444" t="s">
        <v>23</v>
      </c>
      <c r="C69" s="476">
        <f t="shared" si="104"/>
        <v>17486</v>
      </c>
      <c r="D69" s="510">
        <f t="shared" si="104"/>
        <v>17486</v>
      </c>
      <c r="E69" s="511">
        <f t="shared" si="104"/>
        <v>34972</v>
      </c>
      <c r="F69" s="476">
        <f t="shared" si="104"/>
        <v>18428</v>
      </c>
      <c r="G69" s="510">
        <f t="shared" si="104"/>
        <v>18445</v>
      </c>
      <c r="H69" s="511">
        <f t="shared" si="104"/>
        <v>36873</v>
      </c>
      <c r="I69" s="512">
        <f t="shared" si="78"/>
        <v>5.4357771931831111</v>
      </c>
      <c r="J69" s="431"/>
      <c r="L69" s="449" t="s">
        <v>23</v>
      </c>
      <c r="M69" s="480">
        <f>'Lcc_BKK+DMK'!M69+Lcc_CNX!M69+Lcc_HDY!M69+Lcc_HKT!M69+Lcc_CEI!M69</f>
        <v>2522046</v>
      </c>
      <c r="N69" s="481">
        <f>'Lcc_BKK+DMK'!N69+Lcc_CNX!N69+Lcc_HDY!N69+Lcc_HKT!N69+Lcc_CEI!N69</f>
        <v>2534334</v>
      </c>
      <c r="O69" s="482">
        <f t="shared" si="105"/>
        <v>5056380</v>
      </c>
      <c r="P69" s="524">
        <f>+Lcc_BKK!P69+Lcc_DMK!P69+Lcc_CNX!P69+Lcc_HDY!P69+Lcc_HKT!P69+Lcc_CEI!P69</f>
        <v>4895</v>
      </c>
      <c r="Q69" s="525">
        <f t="shared" si="106"/>
        <v>5061275</v>
      </c>
      <c r="R69" s="480">
        <f>'Lcc_BKK+DMK'!R69+Lcc_CNX!R69+Lcc_HDY!R69+Lcc_HKT!R69+Lcc_CEI!R69</f>
        <v>2728824</v>
      </c>
      <c r="S69" s="481">
        <f>'Lcc_BKK+DMK'!S69+Lcc_CNX!S69+Lcc_HDY!S69+Lcc_HKT!S69+Lcc_CEI!S69</f>
        <v>2749313</v>
      </c>
      <c r="T69" s="482">
        <f t="shared" si="107"/>
        <v>5478137</v>
      </c>
      <c r="U69" s="524">
        <f>+Lcc_BKK!U69+Lcc_DMK!U69+Lcc_CNX!U69+Lcc_HDY!U69+Lcc_HKT!U69+Lcc_CEI!U69</f>
        <v>3711</v>
      </c>
      <c r="V69" s="525">
        <f t="shared" si="82"/>
        <v>5481848</v>
      </c>
      <c r="W69" s="484">
        <f t="shared" si="83"/>
        <v>8.3096255390193274</v>
      </c>
    </row>
    <row r="70" spans="1:23" ht="14.25" customHeight="1" thickTop="1" thickBot="1" x14ac:dyDescent="0.25">
      <c r="A70" s="431" t="str">
        <f t="shared" si="93"/>
        <v xml:space="preserve"> </v>
      </c>
      <c r="B70" s="486" t="s">
        <v>24</v>
      </c>
      <c r="C70" s="487">
        <f t="shared" ref="C70:E70" si="108">+C67+C68+C69</f>
        <v>55251</v>
      </c>
      <c r="D70" s="488">
        <f t="shared" si="108"/>
        <v>55262</v>
      </c>
      <c r="E70" s="514">
        <f t="shared" si="108"/>
        <v>110513</v>
      </c>
      <c r="F70" s="487">
        <f t="shared" ref="F70:H70" si="109">+F67+F68+F69</f>
        <v>57717</v>
      </c>
      <c r="G70" s="488">
        <f t="shared" si="109"/>
        <v>57724</v>
      </c>
      <c r="H70" s="514">
        <f t="shared" si="109"/>
        <v>115441</v>
      </c>
      <c r="I70" s="501">
        <f t="shared" si="78"/>
        <v>4.4592038945644452</v>
      </c>
      <c r="J70" s="431"/>
      <c r="L70" s="491" t="s">
        <v>24</v>
      </c>
      <c r="M70" s="492">
        <f>'Lcc_BKK+DMK'!M70+Lcc_CNX!M70+Lcc_HDY!M70+Lcc_HKT!M70+Lcc_CEI!M70</f>
        <v>8262757</v>
      </c>
      <c r="N70" s="493">
        <f>'Lcc_BKK+DMK'!N70+Lcc_CNX!N70+Lcc_HDY!N70+Lcc_HKT!N70+Lcc_CEI!N70</f>
        <v>8281445</v>
      </c>
      <c r="O70" s="494">
        <f t="shared" si="105"/>
        <v>16544202</v>
      </c>
      <c r="P70" s="519">
        <f>+Lcc_BKK!P70+Lcc_DMK!P70+Lcc_CNX!P70+Lcc_HDY!P70+Lcc_HKT!P70+Lcc_CEI!P70</f>
        <v>13996</v>
      </c>
      <c r="Q70" s="520">
        <f t="shared" si="106"/>
        <v>16558198</v>
      </c>
      <c r="R70" s="492">
        <f>'Lcc_BKK+DMK'!R70+Lcc_CNX!R70+Lcc_HDY!R70+Lcc_HKT!R70+Lcc_CEI!R70</f>
        <v>8775274</v>
      </c>
      <c r="S70" s="493">
        <f>'Lcc_BKK+DMK'!S70+Lcc_CNX!S70+Lcc_HDY!S70+Lcc_HKT!S70+Lcc_CEI!S70</f>
        <v>8792878</v>
      </c>
      <c r="T70" s="494">
        <f t="shared" si="107"/>
        <v>17568152</v>
      </c>
      <c r="U70" s="519">
        <f>+Lcc_BKK!U70+Lcc_DMK!U70+Lcc_CNX!U70+Lcc_HDY!U70+Lcc_HKT!U70+Lcc_CEI!U70</f>
        <v>10918</v>
      </c>
      <c r="V70" s="520">
        <f t="shared" si="82"/>
        <v>17579070</v>
      </c>
      <c r="W70" s="495">
        <f t="shared" si="83"/>
        <v>6.1653568824337146</v>
      </c>
    </row>
    <row r="71" spans="1:23" ht="14.25" customHeight="1" thickTop="1" x14ac:dyDescent="0.2">
      <c r="A71" s="431" t="str">
        <f t="shared" ref="A71" si="110">IF(ISERROR(F71/G71)," ",IF(F71/G71&gt;0.5,IF(F71/G71&lt;1.5," ","NOT OK"),"NOT OK"))</f>
        <v xml:space="preserve"> </v>
      </c>
      <c r="B71" s="444" t="s">
        <v>10</v>
      </c>
      <c r="C71" s="476">
        <f t="shared" ref="C71:H73" si="111">+C21+C46</f>
        <v>19258</v>
      </c>
      <c r="D71" s="477">
        <f t="shared" si="111"/>
        <v>19257</v>
      </c>
      <c r="E71" s="478">
        <f t="shared" si="111"/>
        <v>38515</v>
      </c>
      <c r="F71" s="476">
        <f t="shared" si="111"/>
        <v>19773</v>
      </c>
      <c r="G71" s="477">
        <f t="shared" si="111"/>
        <v>19762</v>
      </c>
      <c r="H71" s="478">
        <f t="shared" si="111"/>
        <v>39535</v>
      </c>
      <c r="I71" s="479">
        <f>IF(E71=0,0,((H71/E71)-1)*100)</f>
        <v>2.6483188368168209</v>
      </c>
      <c r="J71" s="431"/>
      <c r="K71" s="515"/>
      <c r="L71" s="449" t="s">
        <v>10</v>
      </c>
      <c r="M71" s="480">
        <f>'Lcc_BKK+DMK'!M71+Lcc_CNX!M71+Lcc_HDY!M71+Lcc_HKT!M71+Lcc_CEI!M71</f>
        <v>2867806</v>
      </c>
      <c r="N71" s="481">
        <f>'Lcc_BKK+DMK'!N71+Lcc_CNX!N71+Lcc_HDY!N71+Lcc_HKT!N71+Lcc_CEI!N71</f>
        <v>2900437</v>
      </c>
      <c r="O71" s="482">
        <f>SUM(M71:N71)</f>
        <v>5768243</v>
      </c>
      <c r="P71" s="524">
        <f>+Lcc_BKK!P71+Lcc_DMK!P71+Lcc_CNX!P71+Lcc_HDY!P71+Lcc_HKT!P71+Lcc_CEI!P71</f>
        <v>4509</v>
      </c>
      <c r="Q71" s="525">
        <f>O71+P71</f>
        <v>5772752</v>
      </c>
      <c r="R71" s="480">
        <f>'Lcc_BKK+DMK'!R71+Lcc_CNX!R71+Lcc_HDY!R71+Lcc_HKT!R71+Lcc_CEI!R71</f>
        <v>3074368</v>
      </c>
      <c r="S71" s="481">
        <f>'Lcc_BKK+DMK'!S71+Lcc_CNX!S71+Lcc_HDY!S71+Lcc_HKT!S71+Lcc_CEI!S71</f>
        <v>3104691</v>
      </c>
      <c r="T71" s="482">
        <f>SUM(R71:S71)</f>
        <v>6179059</v>
      </c>
      <c r="U71" s="524">
        <f>+Lcc_BKK!U71+Lcc_DMK!U71+Lcc_CNX!U71+Lcc_HDY!U71+Lcc_HKT!U71+Lcc_CEI!U71</f>
        <v>2576</v>
      </c>
      <c r="V71" s="525">
        <f>T71+U71</f>
        <v>6181635</v>
      </c>
      <c r="W71" s="484">
        <f t="shared" si="83"/>
        <v>7.0829822587216595</v>
      </c>
    </row>
    <row r="72" spans="1:23" ht="14.25" customHeight="1" x14ac:dyDescent="0.2">
      <c r="A72" s="431" t="str">
        <f>IF(ISERROR(F72/G72)," ",IF(F72/G72&gt;0.5,IF(F72/G72&lt;1.5," ","NOT OK"),"NOT OK"))</f>
        <v xml:space="preserve"> </v>
      </c>
      <c r="B72" s="444" t="s">
        <v>11</v>
      </c>
      <c r="C72" s="476">
        <f t="shared" si="111"/>
        <v>18948</v>
      </c>
      <c r="D72" s="477">
        <f t="shared" si="111"/>
        <v>18945</v>
      </c>
      <c r="E72" s="478">
        <f t="shared" si="111"/>
        <v>37893</v>
      </c>
      <c r="F72" s="476">
        <f t="shared" si="111"/>
        <v>18905</v>
      </c>
      <c r="G72" s="477">
        <f t="shared" si="111"/>
        <v>18907</v>
      </c>
      <c r="H72" s="478">
        <f t="shared" si="111"/>
        <v>37812</v>
      </c>
      <c r="I72" s="479">
        <f>IF(E72=0,0,((H72/E72)-1)*100)</f>
        <v>-0.21375979732404238</v>
      </c>
      <c r="J72" s="431"/>
      <c r="K72" s="515"/>
      <c r="L72" s="449" t="s">
        <v>11</v>
      </c>
      <c r="M72" s="480">
        <f>'Lcc_BKK+DMK'!M72+Lcc_CNX!M72+Lcc_HDY!M72+Lcc_HKT!M72+Lcc_CEI!M72</f>
        <v>2886758</v>
      </c>
      <c r="N72" s="481">
        <f>'Lcc_BKK+DMK'!N72+Lcc_CNX!N72+Lcc_HDY!N72+Lcc_HKT!N72+Lcc_CEI!N72</f>
        <v>2849392</v>
      </c>
      <c r="O72" s="482">
        <f>SUM(M72:N72)</f>
        <v>5736150</v>
      </c>
      <c r="P72" s="524">
        <f>+Lcc_BKK!P72+Lcc_DMK!P72+Lcc_CNX!P72+Lcc_HDY!P72+Lcc_HKT!P72+Lcc_CEI!P72</f>
        <v>3990</v>
      </c>
      <c r="Q72" s="525">
        <f>O72+P72</f>
        <v>5740140</v>
      </c>
      <c r="R72" s="480">
        <f>'Lcc_BKK+DMK'!R72+Lcc_CNX!R72+Lcc_HDY!R72+Lcc_HKT!R72+Lcc_CEI!R72</f>
        <v>3005306</v>
      </c>
      <c r="S72" s="481">
        <f>'Lcc_BKK+DMK'!S72+Lcc_CNX!S72+Lcc_HDY!S72+Lcc_HKT!S72+Lcc_CEI!S72</f>
        <v>2988213</v>
      </c>
      <c r="T72" s="482">
        <f>SUM(R72:S72)</f>
        <v>5993519</v>
      </c>
      <c r="U72" s="524">
        <f>+Lcc_BKK!U72+Lcc_DMK!U72+Lcc_CNX!U72+Lcc_HDY!U72+Lcc_HKT!U72+Lcc_CEI!U72</f>
        <v>3353</v>
      </c>
      <c r="V72" s="525">
        <f>T72+U72</f>
        <v>5996872</v>
      </c>
      <c r="W72" s="484">
        <f>IF(Q72=0,0,((V72/Q72)-1)*100)</f>
        <v>4.4725738396624415</v>
      </c>
    </row>
    <row r="73" spans="1:23" ht="14.25" customHeight="1" thickBot="1" x14ac:dyDescent="0.25">
      <c r="A73" s="431" t="str">
        <f>IF(ISERROR(F73/G73)," ",IF(F73/G73&gt;0.5,IF(F73/G73&lt;1.5," ","NOT OK"),"NOT OK"))</f>
        <v xml:space="preserve"> </v>
      </c>
      <c r="B73" s="455" t="s">
        <v>12</v>
      </c>
      <c r="C73" s="516">
        <f t="shared" si="111"/>
        <v>20315</v>
      </c>
      <c r="D73" s="517">
        <f t="shared" si="111"/>
        <v>20316</v>
      </c>
      <c r="E73" s="478">
        <f t="shared" si="111"/>
        <v>40631</v>
      </c>
      <c r="F73" s="516">
        <f t="shared" si="111"/>
        <v>19908</v>
      </c>
      <c r="G73" s="517">
        <f t="shared" si="111"/>
        <v>19900</v>
      </c>
      <c r="H73" s="478">
        <f t="shared" si="111"/>
        <v>39808</v>
      </c>
      <c r="I73" s="479">
        <f>IF(E73=0,0,((H73/E73)-1)*100)</f>
        <v>-2.0255469961359518</v>
      </c>
      <c r="J73" s="431"/>
      <c r="K73" s="515"/>
      <c r="L73" s="460" t="s">
        <v>12</v>
      </c>
      <c r="M73" s="480">
        <f>'Lcc_BKK+DMK'!M73+Lcc_CNX!M73+Lcc_HDY!M73+Lcc_HKT!M73+Lcc_CEI!M73</f>
        <v>3185462</v>
      </c>
      <c r="N73" s="481">
        <f>'Lcc_BKK+DMK'!N73+Lcc_CNX!N73+Lcc_HDY!N73+Lcc_HKT!N73+Lcc_CEI!N73</f>
        <v>3194843</v>
      </c>
      <c r="O73" s="482">
        <f>SUM(M73:N73)</f>
        <v>6380305</v>
      </c>
      <c r="P73" s="524">
        <f>+Lcc_BKK!P73+Lcc_DMK!P73+Lcc_CNX!P73+Lcc_HDY!P73+Lcc_HKT!P73+Lcc_CEI!P73</f>
        <v>8011</v>
      </c>
      <c r="Q73" s="525">
        <f>O73+P73</f>
        <v>6388316</v>
      </c>
      <c r="R73" s="480">
        <f>'Lcc_BKK+DMK'!R73+Lcc_CNX!R73+Lcc_HDY!R73+Lcc_HKT!R73+Lcc_CEI!R73</f>
        <v>3180670</v>
      </c>
      <c r="S73" s="481">
        <f>'Lcc_BKK+DMK'!S73+Lcc_CNX!S73+Lcc_HDY!S73+Lcc_HKT!S73+Lcc_CEI!S73</f>
        <v>3200758</v>
      </c>
      <c r="T73" s="482">
        <f>SUM(R73:S73)</f>
        <v>6381428</v>
      </c>
      <c r="U73" s="524">
        <f>+Lcc_BKK!U73+Lcc_DMK!U73+Lcc_CNX!U73+Lcc_HDY!U73+Lcc_HKT!U73+Lcc_CEI!U73</f>
        <v>4139</v>
      </c>
      <c r="V73" s="525">
        <f>T73+U73</f>
        <v>6385567</v>
      </c>
      <c r="W73" s="484">
        <f t="shared" si="83"/>
        <v>-4.3031684719418983E-2</v>
      </c>
    </row>
    <row r="74" spans="1:23" ht="14.25" customHeight="1" thickTop="1" thickBot="1" x14ac:dyDescent="0.25">
      <c r="A74" s="431" t="str">
        <f t="shared" ref="A74:A75" si="112">IF(ISERROR(F74/G74)," ",IF(F74/G74&gt;0.5,IF(F74/G74&lt;1.5," ","NOT OK"),"NOT OK"))</f>
        <v xml:space="preserve"> </v>
      </c>
      <c r="B74" s="486" t="s">
        <v>57</v>
      </c>
      <c r="C74" s="487">
        <f t="shared" ref="C74:H74" si="113">+C71+C72+C73</f>
        <v>58521</v>
      </c>
      <c r="D74" s="488">
        <f t="shared" si="113"/>
        <v>58518</v>
      </c>
      <c r="E74" s="514">
        <f t="shared" si="113"/>
        <v>117039</v>
      </c>
      <c r="F74" s="487">
        <f t="shared" si="113"/>
        <v>58586</v>
      </c>
      <c r="G74" s="488">
        <f t="shared" si="113"/>
        <v>58569</v>
      </c>
      <c r="H74" s="514">
        <f t="shared" si="113"/>
        <v>117155</v>
      </c>
      <c r="I74" s="501">
        <f t="shared" ref="I74" si="114">IF(E74=0,0,((H74/E74)-1)*100)</f>
        <v>9.9112261724720874E-2</v>
      </c>
      <c r="J74" s="431"/>
      <c r="L74" s="491" t="s">
        <v>57</v>
      </c>
      <c r="M74" s="492">
        <f t="shared" ref="M74:V74" si="115">+M71+M72+M73</f>
        <v>8940026</v>
      </c>
      <c r="N74" s="493">
        <f t="shared" si="115"/>
        <v>8944672</v>
      </c>
      <c r="O74" s="494">
        <f t="shared" si="115"/>
        <v>17884698</v>
      </c>
      <c r="P74" s="493">
        <f t="shared" si="115"/>
        <v>16510</v>
      </c>
      <c r="Q74" s="494">
        <f t="shared" si="115"/>
        <v>17901208</v>
      </c>
      <c r="R74" s="492">
        <f t="shared" si="115"/>
        <v>9260344</v>
      </c>
      <c r="S74" s="493">
        <f t="shared" si="115"/>
        <v>9293662</v>
      </c>
      <c r="T74" s="494">
        <f t="shared" si="115"/>
        <v>18554006</v>
      </c>
      <c r="U74" s="493">
        <f t="shared" si="115"/>
        <v>10068</v>
      </c>
      <c r="V74" s="494">
        <f t="shared" si="115"/>
        <v>18564074</v>
      </c>
      <c r="W74" s="495">
        <f t="shared" si="83"/>
        <v>3.702912116321988</v>
      </c>
    </row>
    <row r="75" spans="1:23" ht="14.25" customHeight="1" thickTop="1" thickBot="1" x14ac:dyDescent="0.25">
      <c r="A75" s="515" t="str">
        <f t="shared" si="112"/>
        <v xml:space="preserve"> </v>
      </c>
      <c r="B75" s="486" t="s">
        <v>63</v>
      </c>
      <c r="C75" s="487">
        <f t="shared" ref="C75:H75" si="116">+C62+C66+C70+C74</f>
        <v>225108</v>
      </c>
      <c r="D75" s="488">
        <f t="shared" si="116"/>
        <v>225110</v>
      </c>
      <c r="E75" s="489">
        <f t="shared" si="116"/>
        <v>450218</v>
      </c>
      <c r="F75" s="487">
        <f t="shared" si="116"/>
        <v>233374</v>
      </c>
      <c r="G75" s="488">
        <f t="shared" si="116"/>
        <v>233379</v>
      </c>
      <c r="H75" s="489">
        <f t="shared" si="116"/>
        <v>466753</v>
      </c>
      <c r="I75" s="490">
        <f>IF(E75=0,0,((H75/E75)-1)*100)</f>
        <v>3.67266524217158</v>
      </c>
      <c r="J75" s="485"/>
      <c r="L75" s="491" t="s">
        <v>63</v>
      </c>
      <c r="M75" s="492">
        <f t="shared" ref="M75:V75" si="117">+M62+M66+M70+M74</f>
        <v>34771246</v>
      </c>
      <c r="N75" s="493">
        <f t="shared" si="117"/>
        <v>34798128</v>
      </c>
      <c r="O75" s="494">
        <f t="shared" si="117"/>
        <v>69569374</v>
      </c>
      <c r="P75" s="519">
        <f t="shared" si="117"/>
        <v>50972</v>
      </c>
      <c r="Q75" s="520">
        <f t="shared" si="117"/>
        <v>69620346</v>
      </c>
      <c r="R75" s="492">
        <f t="shared" si="117"/>
        <v>36286777</v>
      </c>
      <c r="S75" s="493">
        <f t="shared" si="117"/>
        <v>36368230</v>
      </c>
      <c r="T75" s="494">
        <f t="shared" si="117"/>
        <v>72655007</v>
      </c>
      <c r="U75" s="519">
        <f t="shared" si="117"/>
        <v>48727</v>
      </c>
      <c r="V75" s="520">
        <f t="shared" si="117"/>
        <v>72703734</v>
      </c>
      <c r="W75" s="495">
        <f t="shared" si="83"/>
        <v>4.4288604943158338</v>
      </c>
    </row>
    <row r="76" spans="1:23" ht="14.25" thickTop="1" thickBot="1" x14ac:dyDescent="0.25">
      <c r="B76" s="521" t="s">
        <v>60</v>
      </c>
      <c r="C76" s="435"/>
      <c r="D76" s="435"/>
      <c r="E76" s="435"/>
      <c r="F76" s="435"/>
      <c r="G76" s="435"/>
      <c r="H76" s="435"/>
      <c r="I76" s="436"/>
      <c r="J76" s="431"/>
      <c r="L76" s="522" t="s">
        <v>60</v>
      </c>
      <c r="M76" s="438"/>
      <c r="N76" s="438"/>
      <c r="O76" s="438"/>
      <c r="P76" s="438"/>
      <c r="Q76" s="438"/>
      <c r="R76" s="438"/>
      <c r="S76" s="438"/>
      <c r="T76" s="438"/>
      <c r="U76" s="438"/>
      <c r="V76" s="438"/>
      <c r="W76" s="439"/>
    </row>
    <row r="77" spans="1:23" ht="13.5" thickTop="1" x14ac:dyDescent="0.2">
      <c r="L77" s="670" t="s">
        <v>33</v>
      </c>
      <c r="M77" s="671"/>
      <c r="N77" s="671"/>
      <c r="O77" s="671"/>
      <c r="P77" s="671"/>
      <c r="Q77" s="671"/>
      <c r="R77" s="671"/>
      <c r="S77" s="671"/>
      <c r="T77" s="671"/>
      <c r="U77" s="671"/>
      <c r="V77" s="671"/>
      <c r="W77" s="672"/>
    </row>
    <row r="78" spans="1:23" ht="13.5" thickBot="1" x14ac:dyDescent="0.25">
      <c r="L78" s="673" t="s">
        <v>43</v>
      </c>
      <c r="M78" s="674"/>
      <c r="N78" s="674"/>
      <c r="O78" s="674"/>
      <c r="P78" s="674"/>
      <c r="Q78" s="674"/>
      <c r="R78" s="674"/>
      <c r="S78" s="674"/>
      <c r="T78" s="674"/>
      <c r="U78" s="674"/>
      <c r="V78" s="674"/>
      <c r="W78" s="675"/>
    </row>
    <row r="79" spans="1:23" ht="14.25" thickTop="1" thickBot="1" x14ac:dyDescent="0.25">
      <c r="L79" s="530"/>
      <c r="M79" s="531"/>
      <c r="N79" s="531"/>
      <c r="O79" s="531"/>
      <c r="P79" s="531"/>
      <c r="Q79" s="531"/>
      <c r="R79" s="531"/>
      <c r="S79" s="531"/>
      <c r="T79" s="531"/>
      <c r="U79" s="531"/>
      <c r="V79" s="531"/>
      <c r="W79" s="532" t="s">
        <v>34</v>
      </c>
    </row>
    <row r="80" spans="1:23" ht="24.75" customHeight="1" thickTop="1" thickBot="1" x14ac:dyDescent="0.25">
      <c r="L80" s="533"/>
      <c r="M80" s="694" t="s">
        <v>64</v>
      </c>
      <c r="N80" s="694"/>
      <c r="O80" s="694"/>
      <c r="P80" s="694"/>
      <c r="Q80" s="695"/>
      <c r="R80" s="694" t="s">
        <v>65</v>
      </c>
      <c r="S80" s="694"/>
      <c r="T80" s="694"/>
      <c r="U80" s="694"/>
      <c r="V80" s="695"/>
      <c r="W80" s="534" t="s">
        <v>2</v>
      </c>
    </row>
    <row r="81" spans="12:23" ht="13.5" thickTop="1" x14ac:dyDescent="0.2">
      <c r="L81" s="535" t="s">
        <v>3</v>
      </c>
      <c r="M81" s="536"/>
      <c r="N81" s="530"/>
      <c r="O81" s="537"/>
      <c r="P81" s="538"/>
      <c r="Q81" s="537"/>
      <c r="R81" s="536"/>
      <c r="S81" s="530"/>
      <c r="T81" s="537"/>
      <c r="U81" s="538"/>
      <c r="V81" s="537"/>
      <c r="W81" s="539" t="s">
        <v>4</v>
      </c>
    </row>
    <row r="82" spans="12:23" ht="13.5" thickBot="1" x14ac:dyDescent="0.25">
      <c r="L82" s="540"/>
      <c r="M82" s="541" t="s">
        <v>35</v>
      </c>
      <c r="N82" s="542" t="s">
        <v>36</v>
      </c>
      <c r="O82" s="543" t="s">
        <v>37</v>
      </c>
      <c r="P82" s="544" t="s">
        <v>32</v>
      </c>
      <c r="Q82" s="543" t="s">
        <v>7</v>
      </c>
      <c r="R82" s="541" t="s">
        <v>35</v>
      </c>
      <c r="S82" s="542" t="s">
        <v>36</v>
      </c>
      <c r="T82" s="543" t="s">
        <v>37</v>
      </c>
      <c r="U82" s="544" t="s">
        <v>32</v>
      </c>
      <c r="V82" s="543" t="s">
        <v>7</v>
      </c>
      <c r="W82" s="545"/>
    </row>
    <row r="83" spans="12:23" ht="5.25" customHeight="1" thickTop="1" x14ac:dyDescent="0.2">
      <c r="L83" s="535"/>
      <c r="M83" s="546"/>
      <c r="N83" s="547"/>
      <c r="O83" s="548"/>
      <c r="P83" s="549"/>
      <c r="Q83" s="548"/>
      <c r="R83" s="546"/>
      <c r="S83" s="547"/>
      <c r="T83" s="548"/>
      <c r="U83" s="549"/>
      <c r="V83" s="548"/>
      <c r="W83" s="550"/>
    </row>
    <row r="84" spans="12:23" ht="14.25" customHeight="1" x14ac:dyDescent="0.2">
      <c r="L84" s="535" t="s">
        <v>13</v>
      </c>
      <c r="M84" s="551">
        <f>'Lcc_BKK+DMK'!M84+Lcc_CNX!M84+Lcc_HDY!M84+Lcc_HKT!M84+Lcc_CEI!M84</f>
        <v>1896</v>
      </c>
      <c r="N84" s="552">
        <f>'Lcc_BKK+DMK'!N84+Lcc_CNX!N84+Lcc_HDY!N84+Lcc_HKT!N84+Lcc_CEI!N84</f>
        <v>4227</v>
      </c>
      <c r="O84" s="553">
        <f>M84+N84</f>
        <v>6123</v>
      </c>
      <c r="P84" s="554">
        <f>'Lcc_BKK+DMK'!P84+Lcc_CNX!P84+Lcc_HDY!P84+Lcc_HKT!P84+Lcc_CEI!P84</f>
        <v>0</v>
      </c>
      <c r="Q84" s="553">
        <f>O84+P84</f>
        <v>6123</v>
      </c>
      <c r="R84" s="551">
        <f>'Lcc_BKK+DMK'!R84+Lcc_CNX!R84+Lcc_HDY!R84+Lcc_HKT!R84+Lcc_CEI!R84</f>
        <v>2071</v>
      </c>
      <c r="S84" s="552">
        <f>'Lcc_BKK+DMK'!S84+Lcc_CNX!S84+Lcc_HDY!S84+Lcc_HKT!S84+Lcc_CEI!S84</f>
        <v>3581</v>
      </c>
      <c r="T84" s="553">
        <f>R84+S84</f>
        <v>5652</v>
      </c>
      <c r="U84" s="554">
        <f>'Lcc_BKK+DMK'!U84+Lcc_CNX!U84+Lcc_HDY!U84+Lcc_HKT!U84+Lcc_CEI!U84</f>
        <v>21</v>
      </c>
      <c r="V84" s="553">
        <f>T84+U84</f>
        <v>5673</v>
      </c>
      <c r="W84" s="555">
        <f t="shared" ref="W84:W95" si="118">IF(Q84=0,0,((V84/Q84)-1)*100)</f>
        <v>-7.349338559529639</v>
      </c>
    </row>
    <row r="85" spans="12:23" ht="14.25" customHeight="1" x14ac:dyDescent="0.2">
      <c r="L85" s="535" t="s">
        <v>14</v>
      </c>
      <c r="M85" s="551">
        <f>'Lcc_BKK+DMK'!M85+Lcc_CNX!M85+Lcc_HDY!M85+Lcc_HKT!M85+Lcc_CEI!M85</f>
        <v>1750</v>
      </c>
      <c r="N85" s="552">
        <f>'Lcc_BKK+DMK'!N85+Lcc_CNX!N85+Lcc_HDY!N85+Lcc_HKT!N85+Lcc_CEI!N85</f>
        <v>4194</v>
      </c>
      <c r="O85" s="553">
        <f>M85+N85</f>
        <v>5944</v>
      </c>
      <c r="P85" s="554">
        <f>'Lcc_BKK+DMK'!P85+Lcc_CNX!P85+Lcc_HDY!P85+Lcc_HKT!P85+Lcc_CEI!P85</f>
        <v>2</v>
      </c>
      <c r="Q85" s="553">
        <f>O85+P85</f>
        <v>5946</v>
      </c>
      <c r="R85" s="551">
        <f>'Lcc_BKK+DMK'!R85+Lcc_CNX!R85+Lcc_HDY!R85+Lcc_HKT!R85+Lcc_CEI!R85</f>
        <v>1642</v>
      </c>
      <c r="S85" s="552">
        <f>'Lcc_BKK+DMK'!S85+Lcc_CNX!S85+Lcc_HDY!S85+Lcc_HKT!S85+Lcc_CEI!S85</f>
        <v>3021</v>
      </c>
      <c r="T85" s="553">
        <f>R85+S85</f>
        <v>4663</v>
      </c>
      <c r="U85" s="554">
        <f>'Lcc_BKK+DMK'!U85+Lcc_CNX!U85+Lcc_HDY!U85+Lcc_HKT!U85+Lcc_CEI!U85</f>
        <v>0</v>
      </c>
      <c r="V85" s="553">
        <f>T85+U85</f>
        <v>4663</v>
      </c>
      <c r="W85" s="555">
        <f t="shared" si="118"/>
        <v>-21.577531113353508</v>
      </c>
    </row>
    <row r="86" spans="12:23" ht="14.25" customHeight="1" thickBot="1" x14ac:dyDescent="0.25">
      <c r="L86" s="535" t="s">
        <v>15</v>
      </c>
      <c r="M86" s="551">
        <f>'Lcc_BKK+DMK'!M86+Lcc_CNX!M86+Lcc_HDY!M86+Lcc_HKT!M86+Lcc_CEI!M86</f>
        <v>2099</v>
      </c>
      <c r="N86" s="552">
        <f>'Lcc_BKK+DMK'!N86+Lcc_CNX!N86+Lcc_HDY!N86+Lcc_HKT!N86+Lcc_CEI!N86</f>
        <v>5628</v>
      </c>
      <c r="O86" s="553">
        <f>M86+N86</f>
        <v>7727</v>
      </c>
      <c r="P86" s="554">
        <f>'Lcc_BKK+DMK'!P86+Lcc_CNX!P86+Lcc_HDY!P86+Lcc_HKT!P86+Lcc_CEI!P86</f>
        <v>0</v>
      </c>
      <c r="Q86" s="553">
        <f>O86+P86</f>
        <v>7727</v>
      </c>
      <c r="R86" s="551">
        <f>'Lcc_BKK+DMK'!R86+Lcc_CNX!R86+Lcc_HDY!R86+Lcc_HKT!R86+Lcc_CEI!R86</f>
        <v>2494</v>
      </c>
      <c r="S86" s="552">
        <f>'Lcc_BKK+DMK'!S86+Lcc_CNX!S86+Lcc_HDY!S86+Lcc_HKT!S86+Lcc_CEI!S86</f>
        <v>4102</v>
      </c>
      <c r="T86" s="553">
        <f>R86+S86</f>
        <v>6596</v>
      </c>
      <c r="U86" s="554">
        <f>'Lcc_BKK+DMK'!U86+Lcc_CNX!U86+Lcc_HDY!U86+Lcc_HKT!U86+Lcc_CEI!U86</f>
        <v>0</v>
      </c>
      <c r="V86" s="553">
        <f>T86+U86</f>
        <v>6596</v>
      </c>
      <c r="W86" s="555">
        <f>IF(Q86=0,0,((V86/Q86)-1)*100)</f>
        <v>-14.636987187783102</v>
      </c>
    </row>
    <row r="87" spans="12:23" ht="14.25" customHeight="1" thickTop="1" thickBot="1" x14ac:dyDescent="0.25">
      <c r="L87" s="556" t="s">
        <v>61</v>
      </c>
      <c r="M87" s="557">
        <f t="shared" ref="M87:Q87" si="119">+M84+M85+M86</f>
        <v>5745</v>
      </c>
      <c r="N87" s="558">
        <f t="shared" si="119"/>
        <v>14049</v>
      </c>
      <c r="O87" s="559">
        <f t="shared" si="119"/>
        <v>19794</v>
      </c>
      <c r="P87" s="557">
        <f t="shared" si="119"/>
        <v>2</v>
      </c>
      <c r="Q87" s="559">
        <f t="shared" si="119"/>
        <v>19796</v>
      </c>
      <c r="R87" s="557">
        <f t="shared" ref="R87:U87" si="120">+R84+R85+R86</f>
        <v>6207</v>
      </c>
      <c r="S87" s="558">
        <f t="shared" si="120"/>
        <v>10704</v>
      </c>
      <c r="T87" s="559">
        <f t="shared" si="120"/>
        <v>16911</v>
      </c>
      <c r="U87" s="557">
        <f t="shared" si="120"/>
        <v>21</v>
      </c>
      <c r="V87" s="559">
        <f t="shared" ref="V87" si="121">+V84+V85+V86</f>
        <v>16932</v>
      </c>
      <c r="W87" s="560">
        <f>IF(Q87=0,0,((V87/Q87)-1)*100)</f>
        <v>-14.467569205900176</v>
      </c>
    </row>
    <row r="88" spans="12:23" ht="14.25" customHeight="1" thickTop="1" x14ac:dyDescent="0.2">
      <c r="L88" s="535" t="s">
        <v>16</v>
      </c>
      <c r="M88" s="551">
        <f>'Lcc_BKK+DMK'!M88+Lcc_CNX!M88+Lcc_HDY!M88+Lcc_HKT!M88+Lcc_CEI!M88</f>
        <v>2047</v>
      </c>
      <c r="N88" s="552">
        <f>'Lcc_BKK+DMK'!N88+Lcc_CNX!N88+Lcc_HDY!N88+Lcc_HKT!N88+Lcc_CEI!N88</f>
        <v>5807</v>
      </c>
      <c r="O88" s="553">
        <f>SUM(M88:N88)</f>
        <v>7854</v>
      </c>
      <c r="P88" s="554">
        <f>'Lcc_BKK+DMK'!P88+Lcc_CNX!P88+Lcc_HDY!P88+Lcc_HKT!P88+Lcc_CEI!P88</f>
        <v>0</v>
      </c>
      <c r="Q88" s="553">
        <f>O88+P88</f>
        <v>7854</v>
      </c>
      <c r="R88" s="551">
        <f>'Lcc_BKK+DMK'!R88+Lcc_CNX!R88+Lcc_HDY!R88+Lcc_HKT!R88+Lcc_CEI!R88</f>
        <v>1840</v>
      </c>
      <c r="S88" s="552">
        <f>'Lcc_BKK+DMK'!S88+Lcc_CNX!S88+Lcc_HDY!S88+Lcc_HKT!S88+Lcc_CEI!S88</f>
        <v>3740</v>
      </c>
      <c r="T88" s="553">
        <f>SUM(R88:S88)</f>
        <v>5580</v>
      </c>
      <c r="U88" s="554">
        <f>'Lcc_BKK+DMK'!U88+Lcc_CNX!U88+Lcc_HDY!U88+Lcc_HKT!U88+Lcc_CEI!U88</f>
        <v>0</v>
      </c>
      <c r="V88" s="553">
        <f>T88+U88</f>
        <v>5580</v>
      </c>
      <c r="W88" s="555">
        <f t="shared" si="118"/>
        <v>-28.953399541634838</v>
      </c>
    </row>
    <row r="89" spans="12:23" ht="14.25" customHeight="1" x14ac:dyDescent="0.2">
      <c r="L89" s="535" t="s">
        <v>17</v>
      </c>
      <c r="M89" s="551">
        <f>'Lcc_BKK+DMK'!M89+Lcc_CNX!M89+Lcc_HDY!M89+Lcc_HKT!M89+Lcc_CEI!M89</f>
        <v>1916</v>
      </c>
      <c r="N89" s="552">
        <f>'Lcc_BKK+DMK'!N89+Lcc_CNX!N89+Lcc_HDY!N89+Lcc_HKT!N89+Lcc_CEI!N89</f>
        <v>5823</v>
      </c>
      <c r="O89" s="553">
        <f>SUM(M89:N89)</f>
        <v>7739</v>
      </c>
      <c r="P89" s="554">
        <f>'Lcc_BKK+DMK'!P89+Lcc_CNX!P89+Lcc_HDY!P89+Lcc_HKT!P89+Lcc_CEI!P89</f>
        <v>2</v>
      </c>
      <c r="Q89" s="553">
        <f>O89+P89</f>
        <v>7741</v>
      </c>
      <c r="R89" s="551">
        <f>'Lcc_BKK+DMK'!R89+Lcc_CNX!R89+Lcc_HDY!R89+Lcc_HKT!R89+Lcc_CEI!R89</f>
        <v>1449</v>
      </c>
      <c r="S89" s="552">
        <f>'Lcc_BKK+DMK'!S89+Lcc_CNX!S89+Lcc_HDY!S89+Lcc_HKT!S89+Lcc_CEI!S89</f>
        <v>4776</v>
      </c>
      <c r="T89" s="553">
        <f>SUM(R89:S89)</f>
        <v>6225</v>
      </c>
      <c r="U89" s="554">
        <f>'Lcc_BKK+DMK'!U89+Lcc_CNX!U89+Lcc_HDY!U89+Lcc_HKT!U89+Lcc_CEI!U89</f>
        <v>0</v>
      </c>
      <c r="V89" s="553">
        <f>T89+U89</f>
        <v>6225</v>
      </c>
      <c r="W89" s="555">
        <f t="shared" ref="W89" si="122">IF(Q89=0,0,((V89/Q89)-1)*100)</f>
        <v>-19.584033070662709</v>
      </c>
    </row>
    <row r="90" spans="12:23" ht="14.25" customHeight="1" thickBot="1" x14ac:dyDescent="0.25">
      <c r="L90" s="535" t="s">
        <v>18</v>
      </c>
      <c r="M90" s="551">
        <f>'Lcc_BKK+DMK'!M90+Lcc_CNX!M90+Lcc_HDY!M90+Lcc_HKT!M90+Lcc_CEI!M90</f>
        <v>1751</v>
      </c>
      <c r="N90" s="552">
        <f>'Lcc_BKK+DMK'!N90+Lcc_CNX!N90+Lcc_HDY!N90+Lcc_HKT!N90+Lcc_CEI!N90</f>
        <v>5306</v>
      </c>
      <c r="O90" s="561">
        <f>SUM(M90:N90)</f>
        <v>7057</v>
      </c>
      <c r="P90" s="562">
        <f>'Lcc_BKK+DMK'!P90+Lcc_CNX!P90+Lcc_HDY!P90+Lcc_HKT!P90+Lcc_CEI!P90</f>
        <v>0</v>
      </c>
      <c r="Q90" s="561">
        <f>O90+P90</f>
        <v>7057</v>
      </c>
      <c r="R90" s="551">
        <f>'Lcc_BKK+DMK'!R90+Lcc_CNX!R90+Lcc_HDY!R90+Lcc_HKT!R90+Lcc_CEI!R90</f>
        <v>1353</v>
      </c>
      <c r="S90" s="552">
        <f>'Lcc_BKK+DMK'!S90+Lcc_CNX!S90+Lcc_HDY!S90+Lcc_HKT!S90+Lcc_CEI!S90</f>
        <v>3620</v>
      </c>
      <c r="T90" s="561">
        <f>SUM(R90:S90)</f>
        <v>4973</v>
      </c>
      <c r="U90" s="562">
        <f>'Lcc_BKK+DMK'!U90+Lcc_CNX!U90+Lcc_HDY!U90+Lcc_HKT!U90+Lcc_CEI!U90</f>
        <v>0</v>
      </c>
      <c r="V90" s="561">
        <f>T90+U90</f>
        <v>4973</v>
      </c>
      <c r="W90" s="555">
        <f t="shared" si="118"/>
        <v>-29.530962165226015</v>
      </c>
    </row>
    <row r="91" spans="12:23" ht="14.25" customHeight="1" thickTop="1" thickBot="1" x14ac:dyDescent="0.25">
      <c r="L91" s="563" t="s">
        <v>19</v>
      </c>
      <c r="M91" s="564">
        <f t="shared" ref="M91:Q91" si="123">+M88+M89+M90</f>
        <v>5714</v>
      </c>
      <c r="N91" s="564">
        <f t="shared" si="123"/>
        <v>16936</v>
      </c>
      <c r="O91" s="565">
        <f t="shared" si="123"/>
        <v>22650</v>
      </c>
      <c r="P91" s="566">
        <f t="shared" si="123"/>
        <v>2</v>
      </c>
      <c r="Q91" s="565">
        <f t="shared" si="123"/>
        <v>22652</v>
      </c>
      <c r="R91" s="564">
        <f t="shared" ref="R91:U91" si="124">+R88+R89+R90</f>
        <v>4642</v>
      </c>
      <c r="S91" s="564">
        <f t="shared" si="124"/>
        <v>12136</v>
      </c>
      <c r="T91" s="565">
        <f t="shared" si="124"/>
        <v>16778</v>
      </c>
      <c r="U91" s="566">
        <f t="shared" si="124"/>
        <v>0</v>
      </c>
      <c r="V91" s="565">
        <f t="shared" ref="V91" si="125">+V88+V89+V90</f>
        <v>16778</v>
      </c>
      <c r="W91" s="567">
        <f t="shared" si="118"/>
        <v>-25.931485078580263</v>
      </c>
    </row>
    <row r="92" spans="12:23" ht="14.25" customHeight="1" thickTop="1" x14ac:dyDescent="0.2">
      <c r="L92" s="535" t="s">
        <v>21</v>
      </c>
      <c r="M92" s="551">
        <f>'Lcc_BKK+DMK'!M92+Lcc_CNX!M92+Lcc_HDY!M92+Lcc_HKT!M92+Lcc_CEI!M92</f>
        <v>1869</v>
      </c>
      <c r="N92" s="552">
        <f>'Lcc_BKK+DMK'!N92+Lcc_CNX!N92+Lcc_HDY!N92+Lcc_HKT!N92+Lcc_CEI!N92</f>
        <v>4897</v>
      </c>
      <c r="O92" s="561">
        <f>SUM(M92:N92)</f>
        <v>6766</v>
      </c>
      <c r="P92" s="568">
        <f>'Lcc_BKK+DMK'!P92+Lcc_CNX!P92+Lcc_HDY!P92+Lcc_HKT!P92+Lcc_CEI!P92</f>
        <v>4</v>
      </c>
      <c r="Q92" s="561">
        <f>O92+P92</f>
        <v>6770</v>
      </c>
      <c r="R92" s="551">
        <f>'Lcc_BKK+DMK'!R92+Lcc_CNX!R92+Lcc_HDY!R92+Lcc_HKT!R92+Lcc_CEI!R92</f>
        <v>2224</v>
      </c>
      <c r="S92" s="552">
        <f>'Lcc_BKK+DMK'!S92+Lcc_CNX!S92+Lcc_HDY!S92+Lcc_HKT!S92+Lcc_CEI!S92</f>
        <v>3657</v>
      </c>
      <c r="T92" s="561">
        <f>SUM(R92:S92)</f>
        <v>5881</v>
      </c>
      <c r="U92" s="568">
        <f>'Lcc_BKK+DMK'!U92+Lcc_CNX!U92+Lcc_HDY!U92+Lcc_HKT!U92+Lcc_CEI!U92</f>
        <v>0</v>
      </c>
      <c r="V92" s="561">
        <f>T92+U92</f>
        <v>5881</v>
      </c>
      <c r="W92" s="555">
        <f t="shared" si="118"/>
        <v>-13.131462333825706</v>
      </c>
    </row>
    <row r="93" spans="12:23" ht="14.25" customHeight="1" x14ac:dyDescent="0.2">
      <c r="L93" s="535" t="s">
        <v>22</v>
      </c>
      <c r="M93" s="551">
        <f>'Lcc_BKK+DMK'!M93+Lcc_CNX!M93+Lcc_HDY!M93+Lcc_HKT!M93+Lcc_CEI!M93</f>
        <v>1857</v>
      </c>
      <c r="N93" s="552">
        <f>'Lcc_BKK+DMK'!N93+Lcc_CNX!N93+Lcc_HDY!N93+Lcc_HKT!N93+Lcc_CEI!N93</f>
        <v>4584</v>
      </c>
      <c r="O93" s="561">
        <f>SUM(M93:N93)</f>
        <v>6441</v>
      </c>
      <c r="P93" s="554">
        <f>'Lcc_BKK+DMK'!P93+Lcc_CNX!P93+Lcc_HDY!P93+Lcc_HKT!P93+Lcc_CEI!P93</f>
        <v>0</v>
      </c>
      <c r="Q93" s="561">
        <f>O93+P93</f>
        <v>6441</v>
      </c>
      <c r="R93" s="551">
        <f>'Lcc_BKK+DMK'!R93+Lcc_CNX!R93+Lcc_HDY!R93+Lcc_HKT!R93+Lcc_CEI!R93</f>
        <v>2305</v>
      </c>
      <c r="S93" s="552">
        <f>'Lcc_BKK+DMK'!S93+Lcc_CNX!S93+Lcc_HDY!S93+Lcc_HKT!S93+Lcc_CEI!S93</f>
        <v>3811</v>
      </c>
      <c r="T93" s="561">
        <f>SUM(R93:S93)</f>
        <v>6116</v>
      </c>
      <c r="U93" s="554">
        <f>'Lcc_BKK+DMK'!U93+Lcc_CNX!U93+Lcc_HDY!U93+Lcc_HKT!U93+Lcc_CEI!U93</f>
        <v>0</v>
      </c>
      <c r="V93" s="561">
        <f>T93+U93</f>
        <v>6116</v>
      </c>
      <c r="W93" s="555">
        <f t="shared" si="118"/>
        <v>-5.0458003415618684</v>
      </c>
    </row>
    <row r="94" spans="12:23" ht="14.25" customHeight="1" thickBot="1" x14ac:dyDescent="0.25">
      <c r="L94" s="535" t="s">
        <v>23</v>
      </c>
      <c r="M94" s="551">
        <f>'Lcc_BKK+DMK'!M94+Lcc_CNX!M94+Lcc_HDY!M94+Lcc_HKT!M94+Lcc_CEI!M94</f>
        <v>2021</v>
      </c>
      <c r="N94" s="552">
        <f>'Lcc_BKK+DMK'!N94+Lcc_CNX!N94+Lcc_HDY!N94+Lcc_HKT!N94+Lcc_CEI!N94</f>
        <v>4646</v>
      </c>
      <c r="O94" s="561">
        <f>SUM(M94:N94)</f>
        <v>6667</v>
      </c>
      <c r="P94" s="554">
        <f>'Lcc_BKK+DMK'!P94+Lcc_CNX!P94+Lcc_HDY!P94+Lcc_HKT!P94+Lcc_CEI!P94</f>
        <v>0</v>
      </c>
      <c r="Q94" s="561">
        <f>O94+P94</f>
        <v>6667</v>
      </c>
      <c r="R94" s="551">
        <f>'Lcc_BKK+DMK'!R94+Lcc_CNX!R94+Lcc_HDY!R94+Lcc_HKT!R94+Lcc_CEI!R94</f>
        <v>1402</v>
      </c>
      <c r="S94" s="552">
        <f>'Lcc_BKK+DMK'!S94+Lcc_CNX!S94+Lcc_HDY!S94+Lcc_HKT!S94+Lcc_CEI!S94</f>
        <v>3605</v>
      </c>
      <c r="T94" s="561">
        <f>SUM(R94:S94)</f>
        <v>5007</v>
      </c>
      <c r="U94" s="554">
        <f>'Lcc_BKK+DMK'!U94+Lcc_CNX!U94+Lcc_HDY!U94+Lcc_HKT!U94+Lcc_CEI!U94</f>
        <v>0</v>
      </c>
      <c r="V94" s="561">
        <f>T94+U94</f>
        <v>5007</v>
      </c>
      <c r="W94" s="555">
        <f t="shared" si="118"/>
        <v>-24.898755062246892</v>
      </c>
    </row>
    <row r="95" spans="12:23" ht="14.25" customHeight="1" thickTop="1" thickBot="1" x14ac:dyDescent="0.25">
      <c r="L95" s="556" t="s">
        <v>24</v>
      </c>
      <c r="M95" s="557">
        <f t="shared" ref="M95:Q95" si="126">+M92+M93+M94</f>
        <v>5747</v>
      </c>
      <c r="N95" s="558">
        <f t="shared" si="126"/>
        <v>14127</v>
      </c>
      <c r="O95" s="559">
        <f t="shared" si="126"/>
        <v>19874</v>
      </c>
      <c r="P95" s="557">
        <f t="shared" si="126"/>
        <v>4</v>
      </c>
      <c r="Q95" s="569">
        <f t="shared" si="126"/>
        <v>19878</v>
      </c>
      <c r="R95" s="557">
        <f t="shared" ref="R95:U95" si="127">+R92+R93+R94</f>
        <v>5931</v>
      </c>
      <c r="S95" s="558">
        <f t="shared" si="127"/>
        <v>11073</v>
      </c>
      <c r="T95" s="559">
        <f t="shared" si="127"/>
        <v>17004</v>
      </c>
      <c r="U95" s="557">
        <f t="shared" si="127"/>
        <v>0</v>
      </c>
      <c r="V95" s="559">
        <f t="shared" ref="V95" si="128">+V92+V93+V94</f>
        <v>17004</v>
      </c>
      <c r="W95" s="560">
        <f t="shared" si="118"/>
        <v>-14.458194989435558</v>
      </c>
    </row>
    <row r="96" spans="12:23" ht="14.25" customHeight="1" thickTop="1" x14ac:dyDescent="0.2">
      <c r="L96" s="535" t="s">
        <v>10</v>
      </c>
      <c r="M96" s="551">
        <f>'Lcc_BKK+DMK'!M96+Lcc_CNX!M96+Lcc_HDY!M96+Lcc_HKT!M96+Lcc_CEI!M96</f>
        <v>2026</v>
      </c>
      <c r="N96" s="552">
        <f>'Lcc_BKK+DMK'!N96+Lcc_CNX!N96+Lcc_HDY!N96+Lcc_HKT!N96+Lcc_CEI!N96</f>
        <v>4704</v>
      </c>
      <c r="O96" s="561">
        <f>SUM(M96:N96)</f>
        <v>6730</v>
      </c>
      <c r="P96" s="554">
        <f>'Lcc_BKK+DMK'!P96+Lcc_CNX!P96+Lcc_HDY!P96+Lcc_HKT!P96+Lcc_CEI!P96</f>
        <v>0</v>
      </c>
      <c r="Q96" s="553">
        <f>O96+P96</f>
        <v>6730</v>
      </c>
      <c r="R96" s="551">
        <f>'Lcc_BKK+DMK'!R96+Lcc_CNX!R96+Lcc_HDY!R96+Lcc_HKT!R96+Lcc_CEI!R96</f>
        <v>2649</v>
      </c>
      <c r="S96" s="552">
        <f>'Lcc_BKK+DMK'!S96+Lcc_CNX!S96+Lcc_HDY!S96+Lcc_HKT!S96+Lcc_CEI!S96</f>
        <v>4310</v>
      </c>
      <c r="T96" s="561">
        <f>SUM(R96:S96)</f>
        <v>6959</v>
      </c>
      <c r="U96" s="554">
        <f>'Lcc_BKK+DMK'!U96+Lcc_CNX!U96+Lcc_HDY!U96+Lcc_HKT!U96+Lcc_CEI!U96</f>
        <v>0</v>
      </c>
      <c r="V96" s="553">
        <f>T96+U96</f>
        <v>6959</v>
      </c>
      <c r="W96" s="555">
        <f>IF(Q96=0,0,((V96/Q96)-1)*100)</f>
        <v>3.4026745913818823</v>
      </c>
    </row>
    <row r="97" spans="12:23" ht="14.25" customHeight="1" x14ac:dyDescent="0.2">
      <c r="L97" s="535" t="s">
        <v>11</v>
      </c>
      <c r="M97" s="551">
        <f>'Lcc_BKK+DMK'!M97+Lcc_CNX!M97+Lcc_HDY!M97+Lcc_HKT!M97+Lcc_CEI!M97</f>
        <v>2354</v>
      </c>
      <c r="N97" s="552">
        <f>'Lcc_BKK+DMK'!N97+Lcc_CNX!N97+Lcc_HDY!N97+Lcc_HKT!N97+Lcc_CEI!N97</f>
        <v>4415</v>
      </c>
      <c r="O97" s="561">
        <f>SUM(M97:N97)</f>
        <v>6769</v>
      </c>
      <c r="P97" s="554">
        <f>'Lcc_BKK+DMK'!P97+Lcc_CNX!P97+Lcc_HDY!P97+Lcc_HKT!P97+Lcc_CEI!P97</f>
        <v>0</v>
      </c>
      <c r="Q97" s="553">
        <f>O97+P97</f>
        <v>6769</v>
      </c>
      <c r="R97" s="551">
        <f>'Lcc_BKK+DMK'!R97+Lcc_CNX!R97+Lcc_HDY!R97+Lcc_HKT!R97+Lcc_CEI!R97</f>
        <v>2971</v>
      </c>
      <c r="S97" s="552">
        <f>'Lcc_BKK+DMK'!S97+Lcc_CNX!S97+Lcc_HDY!S97+Lcc_HKT!S97+Lcc_CEI!S97</f>
        <v>3430</v>
      </c>
      <c r="T97" s="561">
        <f>SUM(R97:S97)</f>
        <v>6401</v>
      </c>
      <c r="U97" s="554">
        <f>'Lcc_BKK+DMK'!U97+Lcc_CNX!U97+Lcc_HDY!U97+Lcc_HKT!U97+Lcc_CEI!U97</f>
        <v>0</v>
      </c>
      <c r="V97" s="553">
        <f>T97+U97</f>
        <v>6401</v>
      </c>
      <c r="W97" s="555">
        <f>IF(Q97=0,0,((V97/Q97)-1)*100)</f>
        <v>-5.4365489732604466</v>
      </c>
    </row>
    <row r="98" spans="12:23" ht="14.25" customHeight="1" thickBot="1" x14ac:dyDescent="0.25">
      <c r="L98" s="540" t="s">
        <v>12</v>
      </c>
      <c r="M98" s="551">
        <f>'Lcc_BKK+DMK'!M98+Lcc_CNX!M98+Lcc_HDY!M98+Lcc_HKT!M98+Lcc_CEI!M98</f>
        <v>2214</v>
      </c>
      <c r="N98" s="552">
        <f>'Lcc_BKK+DMK'!N98+Lcc_CNX!N98+Lcc_HDY!N98+Lcc_HKT!N98+Lcc_CEI!N98</f>
        <v>4108</v>
      </c>
      <c r="O98" s="561">
        <f t="shared" ref="O98" si="129">SUM(M98:N98)</f>
        <v>6322</v>
      </c>
      <c r="P98" s="554">
        <f>'Lcc_BKK+DMK'!P98+Lcc_CNX!P98+Lcc_HDY!P98+Lcc_HKT!P98+Lcc_CEI!P98</f>
        <v>6</v>
      </c>
      <c r="Q98" s="553">
        <f>O98+P98</f>
        <v>6328</v>
      </c>
      <c r="R98" s="551">
        <f>'Lcc_BKK+DMK'!R98+Lcc_CNX!R98+Lcc_HDY!R98+Lcc_HKT!R98+Lcc_CEI!R98</f>
        <v>2562</v>
      </c>
      <c r="S98" s="552">
        <f>'Lcc_BKK+DMK'!S98+Lcc_CNX!S98+Lcc_HDY!S98+Lcc_HKT!S98+Lcc_CEI!S98</f>
        <v>4370</v>
      </c>
      <c r="T98" s="561">
        <f t="shared" ref="T98" si="130">SUM(R98:S98)</f>
        <v>6932</v>
      </c>
      <c r="U98" s="554">
        <f>'Lcc_BKK+DMK'!U98+Lcc_CNX!U98+Lcc_HDY!U98+Lcc_HKT!U98+Lcc_CEI!U98</f>
        <v>0</v>
      </c>
      <c r="V98" s="553">
        <f>T98+U98</f>
        <v>6932</v>
      </c>
      <c r="W98" s="555">
        <f>IF(Q98=0,0,((V98/Q98)-1)*100)</f>
        <v>9.5448798988621917</v>
      </c>
    </row>
    <row r="99" spans="12:23" ht="14.25" customHeight="1" thickTop="1" thickBot="1" x14ac:dyDescent="0.25">
      <c r="L99" s="556" t="s">
        <v>57</v>
      </c>
      <c r="M99" s="557">
        <f t="shared" ref="M99:V99" si="131">+M96+M97+M98</f>
        <v>6594</v>
      </c>
      <c r="N99" s="558">
        <f t="shared" si="131"/>
        <v>13227</v>
      </c>
      <c r="O99" s="559">
        <f t="shared" si="131"/>
        <v>19821</v>
      </c>
      <c r="P99" s="557">
        <f t="shared" si="131"/>
        <v>6</v>
      </c>
      <c r="Q99" s="559">
        <f t="shared" si="131"/>
        <v>19827</v>
      </c>
      <c r="R99" s="557">
        <f t="shared" si="131"/>
        <v>8182</v>
      </c>
      <c r="S99" s="558">
        <f t="shared" si="131"/>
        <v>12110</v>
      </c>
      <c r="T99" s="559">
        <f t="shared" si="131"/>
        <v>20292</v>
      </c>
      <c r="U99" s="557">
        <f t="shared" si="131"/>
        <v>0</v>
      </c>
      <c r="V99" s="559">
        <f t="shared" si="131"/>
        <v>20292</v>
      </c>
      <c r="W99" s="560">
        <f t="shared" ref="W99" si="132">IF(Q99=0,0,((V99/Q99)-1)*100)</f>
        <v>2.3452867302163671</v>
      </c>
    </row>
    <row r="100" spans="12:23" ht="14.25" customHeight="1" thickTop="1" thickBot="1" x14ac:dyDescent="0.25">
      <c r="L100" s="556" t="s">
        <v>63</v>
      </c>
      <c r="M100" s="557">
        <f t="shared" ref="M100:V100" si="133">+M87+M91+M95+M99</f>
        <v>23800</v>
      </c>
      <c r="N100" s="558">
        <f t="shared" si="133"/>
        <v>58339</v>
      </c>
      <c r="O100" s="559">
        <f t="shared" si="133"/>
        <v>82139</v>
      </c>
      <c r="P100" s="557">
        <f t="shared" si="133"/>
        <v>14</v>
      </c>
      <c r="Q100" s="559">
        <f t="shared" si="133"/>
        <v>82153</v>
      </c>
      <c r="R100" s="557">
        <f t="shared" si="133"/>
        <v>24962</v>
      </c>
      <c r="S100" s="558">
        <f t="shared" si="133"/>
        <v>46023</v>
      </c>
      <c r="T100" s="559">
        <f t="shared" si="133"/>
        <v>70985</v>
      </c>
      <c r="U100" s="557">
        <f t="shared" si="133"/>
        <v>21</v>
      </c>
      <c r="V100" s="559">
        <f t="shared" si="133"/>
        <v>71006</v>
      </c>
      <c r="W100" s="560">
        <f>IF(Q100=0,0,((V100/Q100)-1)*100)</f>
        <v>-13.568585444232106</v>
      </c>
    </row>
    <row r="101" spans="12:23" ht="14.25" thickTop="1" thickBot="1" x14ac:dyDescent="0.25">
      <c r="L101" s="570" t="s">
        <v>60</v>
      </c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</row>
    <row r="102" spans="12:23" ht="13.5" thickTop="1" x14ac:dyDescent="0.2">
      <c r="L102" s="670" t="s">
        <v>41</v>
      </c>
      <c r="M102" s="671"/>
      <c r="N102" s="671"/>
      <c r="O102" s="671"/>
      <c r="P102" s="671"/>
      <c r="Q102" s="671"/>
      <c r="R102" s="671"/>
      <c r="S102" s="671"/>
      <c r="T102" s="671"/>
      <c r="U102" s="671"/>
      <c r="V102" s="671"/>
      <c r="W102" s="672"/>
    </row>
    <row r="103" spans="12:23" ht="13.5" thickBot="1" x14ac:dyDescent="0.25">
      <c r="L103" s="673" t="s">
        <v>44</v>
      </c>
      <c r="M103" s="674"/>
      <c r="N103" s="674"/>
      <c r="O103" s="674"/>
      <c r="P103" s="674"/>
      <c r="Q103" s="674"/>
      <c r="R103" s="674"/>
      <c r="S103" s="674"/>
      <c r="T103" s="674"/>
      <c r="U103" s="674"/>
      <c r="V103" s="674"/>
      <c r="W103" s="675"/>
    </row>
    <row r="104" spans="12:23" ht="14.25" thickTop="1" thickBot="1" x14ac:dyDescent="0.25">
      <c r="L104" s="530"/>
      <c r="M104" s="531"/>
      <c r="N104" s="531"/>
      <c r="O104" s="531"/>
      <c r="P104" s="531"/>
      <c r="Q104" s="531"/>
      <c r="R104" s="531"/>
      <c r="S104" s="531"/>
      <c r="T104" s="531"/>
      <c r="U104" s="531"/>
      <c r="V104" s="531"/>
      <c r="W104" s="532" t="s">
        <v>34</v>
      </c>
    </row>
    <row r="105" spans="12:23" ht="14.25" thickTop="1" thickBot="1" x14ac:dyDescent="0.25">
      <c r="L105" s="533"/>
      <c r="M105" s="694" t="s">
        <v>64</v>
      </c>
      <c r="N105" s="694"/>
      <c r="O105" s="694"/>
      <c r="P105" s="694"/>
      <c r="Q105" s="695"/>
      <c r="R105" s="694" t="s">
        <v>65</v>
      </c>
      <c r="S105" s="694"/>
      <c r="T105" s="694"/>
      <c r="U105" s="694"/>
      <c r="V105" s="695"/>
      <c r="W105" s="534" t="s">
        <v>2</v>
      </c>
    </row>
    <row r="106" spans="12:23" ht="13.5" thickTop="1" x14ac:dyDescent="0.2">
      <c r="L106" s="535" t="s">
        <v>3</v>
      </c>
      <c r="M106" s="536"/>
      <c r="N106" s="530"/>
      <c r="O106" s="537"/>
      <c r="P106" s="538"/>
      <c r="Q106" s="537"/>
      <c r="R106" s="536"/>
      <c r="S106" s="530"/>
      <c r="T106" s="537"/>
      <c r="U106" s="538"/>
      <c r="V106" s="537"/>
      <c r="W106" s="539" t="s">
        <v>4</v>
      </c>
    </row>
    <row r="107" spans="12:23" ht="13.5" thickBot="1" x14ac:dyDescent="0.25">
      <c r="L107" s="540"/>
      <c r="M107" s="541" t="s">
        <v>35</v>
      </c>
      <c r="N107" s="542" t="s">
        <v>36</v>
      </c>
      <c r="O107" s="543" t="s">
        <v>37</v>
      </c>
      <c r="P107" s="544" t="s">
        <v>32</v>
      </c>
      <c r="Q107" s="543" t="s">
        <v>7</v>
      </c>
      <c r="R107" s="541" t="s">
        <v>35</v>
      </c>
      <c r="S107" s="542" t="s">
        <v>36</v>
      </c>
      <c r="T107" s="543" t="s">
        <v>37</v>
      </c>
      <c r="U107" s="544" t="s">
        <v>32</v>
      </c>
      <c r="V107" s="543" t="s">
        <v>7</v>
      </c>
      <c r="W107" s="571"/>
    </row>
    <row r="108" spans="12:23" ht="6" customHeight="1" thickTop="1" x14ac:dyDescent="0.2">
      <c r="L108" s="535"/>
      <c r="M108" s="546"/>
      <c r="N108" s="547"/>
      <c r="O108" s="548"/>
      <c r="P108" s="549"/>
      <c r="Q108" s="548"/>
      <c r="R108" s="546"/>
      <c r="S108" s="547"/>
      <c r="T108" s="548"/>
      <c r="U108" s="549"/>
      <c r="V108" s="548"/>
      <c r="W108" s="550"/>
    </row>
    <row r="109" spans="12:23" ht="14.25" customHeight="1" x14ac:dyDescent="0.2">
      <c r="L109" s="535" t="s">
        <v>13</v>
      </c>
      <c r="M109" s="551">
        <f>+'Lcc_BKK+DMK'!M109+Lcc_CNX!M109+Lcc_HDY!M109+Lcc_HKT!M109+Lcc_CEI!M109</f>
        <v>800</v>
      </c>
      <c r="N109" s="552">
        <f>+'Lcc_BKK+DMK'!N109+Lcc_CNX!N109+Lcc_HDY!N109+Lcc_HKT!N109+Lcc_CEI!N109</f>
        <v>962</v>
      </c>
      <c r="O109" s="553">
        <f>M109+N109</f>
        <v>1762</v>
      </c>
      <c r="P109" s="554">
        <f>+'Lcc_BKK+DMK'!P109+Lcc_CNX!P109+Lcc_HDY!P109+Lcc_HKT!P109+Lcc_CEI!P109</f>
        <v>0</v>
      </c>
      <c r="Q109" s="553">
        <f>O109+P109</f>
        <v>1762</v>
      </c>
      <c r="R109" s="551">
        <f>+'Lcc_BKK+DMK'!R109+Lcc_CNX!R109+Lcc_HDY!R109+Lcc_HKT!R109+Lcc_CEI!R109</f>
        <v>692</v>
      </c>
      <c r="S109" s="552">
        <f>+'Lcc_BKK+DMK'!S109+Lcc_CNX!S109+Lcc_HDY!S109+Lcc_HKT!S109+Lcc_CEI!S109</f>
        <v>855</v>
      </c>
      <c r="T109" s="553">
        <f>R109+S109</f>
        <v>1547</v>
      </c>
      <c r="U109" s="554">
        <f>+'Lcc_BKK+DMK'!U109+Lcc_CNX!U109+Lcc_HDY!U109+Lcc_HKT!U109+Lcc_CEI!U109</f>
        <v>0</v>
      </c>
      <c r="V109" s="553">
        <f>T109+U109</f>
        <v>1547</v>
      </c>
      <c r="W109" s="555">
        <f t="shared" ref="W109:W120" si="134">IF(Q109=0,0,((V109/Q109)-1)*100)</f>
        <v>-12.202043132803631</v>
      </c>
    </row>
    <row r="110" spans="12:23" ht="14.25" customHeight="1" x14ac:dyDescent="0.2">
      <c r="L110" s="535" t="s">
        <v>14</v>
      </c>
      <c r="M110" s="551">
        <f>+'Lcc_BKK+DMK'!M110+Lcc_CNX!M110+Lcc_HDY!M110+Lcc_HKT!M110+Lcc_CEI!M110</f>
        <v>877</v>
      </c>
      <c r="N110" s="552">
        <f>+'Lcc_BKK+DMK'!N110+Lcc_CNX!N110+Lcc_HDY!N110+Lcc_HKT!N110+Lcc_CEI!N110</f>
        <v>1140</v>
      </c>
      <c r="O110" s="553">
        <f>M110+N110</f>
        <v>2017</v>
      </c>
      <c r="P110" s="554">
        <f>+'Lcc_BKK+DMK'!P110+Lcc_CNX!P110+Lcc_HDY!P110+Lcc_HKT!P110+Lcc_CEI!P110</f>
        <v>1</v>
      </c>
      <c r="Q110" s="553">
        <f>O110+P110</f>
        <v>2018</v>
      </c>
      <c r="R110" s="551">
        <f>+'Lcc_BKK+DMK'!R110+Lcc_CNX!R110+Lcc_HDY!R110+Lcc_HKT!R110+Lcc_CEI!R110</f>
        <v>594</v>
      </c>
      <c r="S110" s="552">
        <f>+'Lcc_BKK+DMK'!S110+Lcc_CNX!S110+Lcc_HDY!S110+Lcc_HKT!S110+Lcc_CEI!S110</f>
        <v>764</v>
      </c>
      <c r="T110" s="553">
        <f>R110+S110</f>
        <v>1358</v>
      </c>
      <c r="U110" s="554">
        <f>+'Lcc_BKK+DMK'!U110+Lcc_CNX!U110+Lcc_HDY!U110+Lcc_HKT!U110+Lcc_CEI!U110</f>
        <v>0</v>
      </c>
      <c r="V110" s="553">
        <f>T110+U110</f>
        <v>1358</v>
      </c>
      <c r="W110" s="555">
        <f t="shared" si="134"/>
        <v>-32.70564915758176</v>
      </c>
    </row>
    <row r="111" spans="12:23" ht="14.25" customHeight="1" thickBot="1" x14ac:dyDescent="0.25">
      <c r="L111" s="535" t="s">
        <v>15</v>
      </c>
      <c r="M111" s="551">
        <f>+'Lcc_BKK+DMK'!M111+Lcc_CNX!M111+Lcc_HDY!M111+Lcc_HKT!M111+Lcc_CEI!M111</f>
        <v>771</v>
      </c>
      <c r="N111" s="552">
        <f>+'Lcc_BKK+DMK'!N111+Lcc_CNX!N111+Lcc_HDY!N111+Lcc_HKT!N111+Lcc_CEI!N111</f>
        <v>976</v>
      </c>
      <c r="O111" s="553">
        <f>M111+N111</f>
        <v>1747</v>
      </c>
      <c r="P111" s="554">
        <f>+'Lcc_BKK+DMK'!P111+Lcc_CNX!P111+Lcc_HDY!P111+Lcc_HKT!P111+Lcc_CEI!P111</f>
        <v>0</v>
      </c>
      <c r="Q111" s="553">
        <f>O111+P111</f>
        <v>1747</v>
      </c>
      <c r="R111" s="551">
        <f>+'Lcc_BKK+DMK'!R111+Lcc_CNX!R111+Lcc_HDY!R111+Lcc_HKT!R111+Lcc_CEI!R111</f>
        <v>677</v>
      </c>
      <c r="S111" s="552">
        <f>+'Lcc_BKK+DMK'!S111+Lcc_CNX!S111+Lcc_HDY!S111+Lcc_HKT!S111+Lcc_CEI!S111</f>
        <v>790</v>
      </c>
      <c r="T111" s="553">
        <f>R111+S111</f>
        <v>1467</v>
      </c>
      <c r="U111" s="554">
        <f>+'Lcc_BKK+DMK'!U111+Lcc_CNX!U111+Lcc_HDY!U111+Lcc_HKT!U111+Lcc_CEI!U111</f>
        <v>0</v>
      </c>
      <c r="V111" s="553">
        <f>T111+U111</f>
        <v>1467</v>
      </c>
      <c r="W111" s="555">
        <f>IF(Q111=0,0,((V111/Q111)-1)*100)</f>
        <v>-16.02747567258157</v>
      </c>
    </row>
    <row r="112" spans="12:23" ht="14.25" customHeight="1" thickTop="1" thickBot="1" x14ac:dyDescent="0.25">
      <c r="L112" s="556" t="s">
        <v>61</v>
      </c>
      <c r="M112" s="557">
        <f t="shared" ref="M112:Q112" si="135">+M109+M110+M111</f>
        <v>2448</v>
      </c>
      <c r="N112" s="558">
        <f t="shared" si="135"/>
        <v>3078</v>
      </c>
      <c r="O112" s="559">
        <f t="shared" si="135"/>
        <v>5526</v>
      </c>
      <c r="P112" s="557">
        <f t="shared" si="135"/>
        <v>1</v>
      </c>
      <c r="Q112" s="559">
        <f t="shared" si="135"/>
        <v>5527</v>
      </c>
      <c r="R112" s="557">
        <f t="shared" ref="R112:U112" si="136">+R109+R110+R111</f>
        <v>1963</v>
      </c>
      <c r="S112" s="558">
        <f t="shared" si="136"/>
        <v>2409</v>
      </c>
      <c r="T112" s="559">
        <f t="shared" si="136"/>
        <v>4372</v>
      </c>
      <c r="U112" s="557">
        <f t="shared" si="136"/>
        <v>0</v>
      </c>
      <c r="V112" s="559">
        <f t="shared" ref="V112" si="137">+V109+V110+V111</f>
        <v>4372</v>
      </c>
      <c r="W112" s="560">
        <f>IF(Q112=0,0,((V112/Q112)-1)*100)</f>
        <v>-20.897412701284601</v>
      </c>
    </row>
    <row r="113" spans="1:23" ht="14.25" customHeight="1" thickTop="1" x14ac:dyDescent="0.2">
      <c r="L113" s="535" t="s">
        <v>16</v>
      </c>
      <c r="M113" s="551">
        <f>+'Lcc_BKK+DMK'!M113+Lcc_CNX!M113+Lcc_HDY!M113+Lcc_HKT!M113+Lcc_CEI!M113</f>
        <v>586</v>
      </c>
      <c r="N113" s="552">
        <f>+'Lcc_BKK+DMK'!N113+Lcc_CNX!N113+Lcc_HDY!N113+Lcc_HKT!N113+Lcc_CEI!N113</f>
        <v>691</v>
      </c>
      <c r="O113" s="553">
        <f>SUM(M113:N113)</f>
        <v>1277</v>
      </c>
      <c r="P113" s="554">
        <f>+'Lcc_BKK+DMK'!P113+Lcc_CNX!P113+Lcc_HDY!P113+Lcc_HKT!P113+Lcc_CEI!P113</f>
        <v>0</v>
      </c>
      <c r="Q113" s="553">
        <f>O113+P113</f>
        <v>1277</v>
      </c>
      <c r="R113" s="551">
        <f>+'Lcc_BKK+DMK'!R113+Lcc_CNX!R113+Lcc_HDY!R113+Lcc_HKT!R113+Lcc_CEI!R113</f>
        <v>486</v>
      </c>
      <c r="S113" s="552">
        <f>+'Lcc_BKK+DMK'!S113+Lcc_CNX!S113+Lcc_HDY!S113+Lcc_HKT!S113+Lcc_CEI!S113</f>
        <v>526</v>
      </c>
      <c r="T113" s="553">
        <f>SUM(R113:S113)</f>
        <v>1012</v>
      </c>
      <c r="U113" s="554">
        <f>+'Lcc_BKK+DMK'!U113+Lcc_CNX!U113+Lcc_HDY!U113+Lcc_HKT!U113+Lcc_CEI!U113</f>
        <v>0</v>
      </c>
      <c r="V113" s="553">
        <f>T113+U113</f>
        <v>1012</v>
      </c>
      <c r="W113" s="555">
        <f t="shared" si="134"/>
        <v>-20.751761942051683</v>
      </c>
    </row>
    <row r="114" spans="1:23" ht="14.25" customHeight="1" x14ac:dyDescent="0.2">
      <c r="L114" s="535" t="s">
        <v>17</v>
      </c>
      <c r="M114" s="551">
        <f>+'Lcc_BKK+DMK'!M114+Lcc_CNX!M114+Lcc_HDY!M114+Lcc_HKT!M114+Lcc_CEI!M114</f>
        <v>536</v>
      </c>
      <c r="N114" s="552">
        <f>+'Lcc_BKK+DMK'!N114+Lcc_CNX!N114+Lcc_HDY!N114+Lcc_HKT!N114+Lcc_CEI!N114</f>
        <v>699</v>
      </c>
      <c r="O114" s="553">
        <f>SUM(M114:N114)</f>
        <v>1235</v>
      </c>
      <c r="P114" s="554">
        <f>+'Lcc_BKK+DMK'!P114+Lcc_CNX!P114+Lcc_HDY!P114+Lcc_HKT!P114+Lcc_CEI!P114</f>
        <v>0</v>
      </c>
      <c r="Q114" s="553">
        <f>O114+P114</f>
        <v>1235</v>
      </c>
      <c r="R114" s="551">
        <f>+'Lcc_BKK+DMK'!R114+Lcc_CNX!R114+Lcc_HDY!R114+Lcc_HKT!R114+Lcc_CEI!R114</f>
        <v>476</v>
      </c>
      <c r="S114" s="552">
        <f>+'Lcc_BKK+DMK'!S114+Lcc_CNX!S114+Lcc_HDY!S114+Lcc_HKT!S114+Lcc_CEI!S114</f>
        <v>461</v>
      </c>
      <c r="T114" s="553">
        <f>SUM(R114:S114)</f>
        <v>937</v>
      </c>
      <c r="U114" s="554">
        <f>+'Lcc_BKK+DMK'!U114+Lcc_CNX!U114+Lcc_HDY!U114+Lcc_HKT!U114+Lcc_CEI!U114</f>
        <v>0</v>
      </c>
      <c r="V114" s="553">
        <f>T114+U114</f>
        <v>937</v>
      </c>
      <c r="W114" s="555">
        <f t="shared" ref="W114" si="138">IF(Q114=0,0,((V114/Q114)-1)*100)</f>
        <v>-24.129554655870443</v>
      </c>
    </row>
    <row r="115" spans="1:23" ht="14.25" customHeight="1" thickBot="1" x14ac:dyDescent="0.25">
      <c r="L115" s="535" t="s">
        <v>18</v>
      </c>
      <c r="M115" s="551">
        <f>+'Lcc_BKK+DMK'!M115+Lcc_CNX!M115+Lcc_HDY!M115+Lcc_HKT!M115+Lcc_CEI!M115</f>
        <v>492</v>
      </c>
      <c r="N115" s="552">
        <f>+'Lcc_BKK+DMK'!N115+Lcc_CNX!N115+Lcc_HDY!N115+Lcc_HKT!N115+Lcc_CEI!N115</f>
        <v>684</v>
      </c>
      <c r="O115" s="561">
        <f>SUM(M115:N115)</f>
        <v>1176</v>
      </c>
      <c r="P115" s="562">
        <f>+'Lcc_BKK+DMK'!P115+Lcc_CNX!P115+Lcc_HDY!P115+Lcc_HKT!P115+Lcc_CEI!P115</f>
        <v>0</v>
      </c>
      <c r="Q115" s="561">
        <f>O115+P115</f>
        <v>1176</v>
      </c>
      <c r="R115" s="551">
        <f>+'Lcc_BKK+DMK'!R115+Lcc_CNX!R115+Lcc_HDY!R115+Lcc_HKT!R115+Lcc_CEI!R115</f>
        <v>411</v>
      </c>
      <c r="S115" s="552">
        <f>+'Lcc_BKK+DMK'!S115+Lcc_CNX!S115+Lcc_HDY!S115+Lcc_HKT!S115+Lcc_CEI!S115</f>
        <v>449</v>
      </c>
      <c r="T115" s="561">
        <f>SUM(R115:S115)</f>
        <v>860</v>
      </c>
      <c r="U115" s="562">
        <f>+'Lcc_BKK+DMK'!U115+Lcc_CNX!U115+Lcc_HDY!U115+Lcc_HKT!U115+Lcc_CEI!U115</f>
        <v>0</v>
      </c>
      <c r="V115" s="561">
        <f>T115+U115</f>
        <v>860</v>
      </c>
      <c r="W115" s="555">
        <f t="shared" si="134"/>
        <v>-26.870748299319725</v>
      </c>
    </row>
    <row r="116" spans="1:23" ht="14.25" customHeight="1" thickTop="1" thickBot="1" x14ac:dyDescent="0.25">
      <c r="L116" s="563" t="s">
        <v>19</v>
      </c>
      <c r="M116" s="564">
        <f t="shared" ref="M116:Q116" si="139">+M113+M114+M115</f>
        <v>1614</v>
      </c>
      <c r="N116" s="564">
        <f t="shared" si="139"/>
        <v>2074</v>
      </c>
      <c r="O116" s="565">
        <f t="shared" si="139"/>
        <v>3688</v>
      </c>
      <c r="P116" s="566">
        <f t="shared" si="139"/>
        <v>0</v>
      </c>
      <c r="Q116" s="565">
        <f t="shared" si="139"/>
        <v>3688</v>
      </c>
      <c r="R116" s="564">
        <f t="shared" ref="R116:U116" si="140">+R113+R114+R115</f>
        <v>1373</v>
      </c>
      <c r="S116" s="564">
        <f t="shared" si="140"/>
        <v>1436</v>
      </c>
      <c r="T116" s="565">
        <f t="shared" si="140"/>
        <v>2809</v>
      </c>
      <c r="U116" s="566">
        <f t="shared" si="140"/>
        <v>0</v>
      </c>
      <c r="V116" s="565">
        <f t="shared" ref="V116" si="141">+V113+V114+V115</f>
        <v>2809</v>
      </c>
      <c r="W116" s="567">
        <f t="shared" si="134"/>
        <v>-23.834056399132319</v>
      </c>
    </row>
    <row r="117" spans="1:23" ht="14.25" customHeight="1" thickTop="1" x14ac:dyDescent="0.2">
      <c r="A117" s="572"/>
      <c r="K117" s="572"/>
      <c r="L117" s="535" t="s">
        <v>21</v>
      </c>
      <c r="M117" s="551">
        <f>+'Lcc_BKK+DMK'!M117+Lcc_CNX!M117+Lcc_HDY!M117+Lcc_HKT!M117+Lcc_CEI!M117</f>
        <v>598</v>
      </c>
      <c r="N117" s="552">
        <f>+'Lcc_BKK+DMK'!N117+Lcc_CNX!N117+Lcc_HDY!N117+Lcc_HKT!N117+Lcc_CEI!N117</f>
        <v>764</v>
      </c>
      <c r="O117" s="561">
        <f>SUM(M117:N117)</f>
        <v>1362</v>
      </c>
      <c r="P117" s="568">
        <f>+'Lcc_BKK+DMK'!P117+Lcc_CNX!P117+Lcc_HDY!P117+Lcc_HKT!P117+Lcc_CEI!P117</f>
        <v>0</v>
      </c>
      <c r="Q117" s="561">
        <f>O117+P117</f>
        <v>1362</v>
      </c>
      <c r="R117" s="551">
        <f>+'Lcc_BKK+DMK'!R117+Lcc_CNX!R117+Lcc_HDY!R117+Lcc_HKT!R117+Lcc_CEI!R117</f>
        <v>547.55799999999999</v>
      </c>
      <c r="S117" s="552">
        <f>+'Lcc_BKK+DMK'!S117+Lcc_CNX!S117+Lcc_HDY!S117+Lcc_HKT!S117+Lcc_CEI!S117</f>
        <v>496.03199999999998</v>
      </c>
      <c r="T117" s="561">
        <f>SUM(R117:S117)</f>
        <v>1043.5899999999999</v>
      </c>
      <c r="U117" s="568">
        <f>+'Lcc_BKK+DMK'!U117+Lcc_CNX!U117+Lcc_HDY!U117+Lcc_HKT!U117+Lcc_CEI!U117</f>
        <v>0</v>
      </c>
      <c r="V117" s="561">
        <f>T117+U117</f>
        <v>1043.5899999999999</v>
      </c>
      <c r="W117" s="555">
        <f t="shared" si="134"/>
        <v>-23.378120411160065</v>
      </c>
    </row>
    <row r="118" spans="1:23" ht="14.25" customHeight="1" x14ac:dyDescent="0.2">
      <c r="A118" s="572"/>
      <c r="K118" s="572"/>
      <c r="L118" s="535" t="s">
        <v>22</v>
      </c>
      <c r="M118" s="551">
        <f>+'Lcc_BKK+DMK'!M118+Lcc_CNX!M118+Lcc_HDY!M118+Lcc_HKT!M118+Lcc_CEI!M118</f>
        <v>653</v>
      </c>
      <c r="N118" s="552">
        <f>+'Lcc_BKK+DMK'!N118+Lcc_CNX!N118+Lcc_HDY!N118+Lcc_HKT!N118+Lcc_CEI!N118</f>
        <v>754</v>
      </c>
      <c r="O118" s="561">
        <f>SUM(M118:N118)</f>
        <v>1407</v>
      </c>
      <c r="P118" s="554">
        <f>+'Lcc_BKK+DMK'!P118+Lcc_CNX!P118+Lcc_HDY!P118+Lcc_HKT!P118+Lcc_CEI!P118</f>
        <v>2</v>
      </c>
      <c r="Q118" s="561">
        <f>O118+P118</f>
        <v>1409</v>
      </c>
      <c r="R118" s="551">
        <f>+'Lcc_BKK+DMK'!R118+Lcc_CNX!R118+Lcc_HDY!R118+Lcc_HKT!R118+Lcc_CEI!R118</f>
        <v>531</v>
      </c>
      <c r="S118" s="552">
        <f>+'Lcc_BKK+DMK'!S118+Lcc_CNX!S118+Lcc_HDY!S118+Lcc_HKT!S118+Lcc_CEI!S118</f>
        <v>552</v>
      </c>
      <c r="T118" s="561">
        <f>SUM(R118:S118)</f>
        <v>1083</v>
      </c>
      <c r="U118" s="554">
        <f>+'Lcc_BKK+DMK'!U118+Lcc_CNX!U118+Lcc_HDY!U118+Lcc_HKT!U118+Lcc_CEI!U118</f>
        <v>0</v>
      </c>
      <c r="V118" s="561">
        <f>T118+U118</f>
        <v>1083</v>
      </c>
      <c r="W118" s="555">
        <f t="shared" si="134"/>
        <v>-23.136976579134139</v>
      </c>
    </row>
    <row r="119" spans="1:23" ht="14.25" customHeight="1" thickBot="1" x14ac:dyDescent="0.25">
      <c r="A119" s="572"/>
      <c r="K119" s="572"/>
      <c r="L119" s="535" t="s">
        <v>23</v>
      </c>
      <c r="M119" s="551">
        <f>+'Lcc_BKK+DMK'!M119+Lcc_CNX!M119+Lcc_HDY!M119+Lcc_HKT!M119+Lcc_CEI!M119</f>
        <v>438</v>
      </c>
      <c r="N119" s="552">
        <f>+'Lcc_BKK+DMK'!N119+Lcc_CNX!N119+Lcc_HDY!N119+Lcc_HKT!N119+Lcc_CEI!N119</f>
        <v>657</v>
      </c>
      <c r="O119" s="561">
        <f>SUM(M119:N119)</f>
        <v>1095</v>
      </c>
      <c r="P119" s="554">
        <f>+'Lcc_BKK+DMK'!P119+Lcc_CNX!P119+Lcc_HDY!P119+Lcc_HKT!P119+Lcc_CEI!P119</f>
        <v>0</v>
      </c>
      <c r="Q119" s="561">
        <f>O119+P119</f>
        <v>1095</v>
      </c>
      <c r="R119" s="551">
        <f>+'Lcc_BKK+DMK'!R119+Lcc_CNX!R119+Lcc_HDY!R119+Lcc_HKT!R119+Lcc_CEI!R119</f>
        <v>381</v>
      </c>
      <c r="S119" s="552">
        <f>+'Lcc_BKK+DMK'!S119+Lcc_CNX!S119+Lcc_HDY!S119+Lcc_HKT!S119+Lcc_CEI!S119</f>
        <v>478</v>
      </c>
      <c r="T119" s="561">
        <f>SUM(R119:S119)</f>
        <v>859</v>
      </c>
      <c r="U119" s="554">
        <f>+'Lcc_BKK+DMK'!U119+Lcc_CNX!U119+Lcc_HDY!U119+Lcc_HKT!U119+Lcc_CEI!U119</f>
        <v>0</v>
      </c>
      <c r="V119" s="561">
        <f>T119+U119</f>
        <v>859</v>
      </c>
      <c r="W119" s="555">
        <f t="shared" si="134"/>
        <v>-21.55251141552511</v>
      </c>
    </row>
    <row r="120" spans="1:23" ht="14.25" customHeight="1" thickTop="1" thickBot="1" x14ac:dyDescent="0.25">
      <c r="L120" s="556" t="s">
        <v>24</v>
      </c>
      <c r="M120" s="557">
        <f t="shared" ref="M120:Q120" si="142">+M117+M118+M119</f>
        <v>1689</v>
      </c>
      <c r="N120" s="558">
        <f t="shared" si="142"/>
        <v>2175</v>
      </c>
      <c r="O120" s="559">
        <f t="shared" si="142"/>
        <v>3864</v>
      </c>
      <c r="P120" s="557">
        <f t="shared" si="142"/>
        <v>2</v>
      </c>
      <c r="Q120" s="559">
        <f t="shared" si="142"/>
        <v>3866</v>
      </c>
      <c r="R120" s="557">
        <f t="shared" ref="R120:U120" si="143">+R117+R118+R119</f>
        <v>1459.558</v>
      </c>
      <c r="S120" s="558">
        <f t="shared" si="143"/>
        <v>1526.0319999999999</v>
      </c>
      <c r="T120" s="559">
        <f t="shared" si="143"/>
        <v>2985.59</v>
      </c>
      <c r="U120" s="557">
        <f t="shared" si="143"/>
        <v>0</v>
      </c>
      <c r="V120" s="559">
        <f t="shared" ref="V120" si="144">+V117+V118+V119</f>
        <v>2985.59</v>
      </c>
      <c r="W120" s="560">
        <f t="shared" si="134"/>
        <v>-22.773150543197097</v>
      </c>
    </row>
    <row r="121" spans="1:23" ht="14.25" customHeight="1" thickTop="1" x14ac:dyDescent="0.2">
      <c r="L121" s="535" t="s">
        <v>10</v>
      </c>
      <c r="M121" s="551">
        <f>+'Lcc_BKK+DMK'!M121+Lcc_CNX!M121+Lcc_HDY!M121+Lcc_HKT!M121+Lcc_CEI!M121</f>
        <v>866</v>
      </c>
      <c r="N121" s="552">
        <f>+'Lcc_BKK+DMK'!N121+Lcc_CNX!N121+Lcc_HDY!N121+Lcc_HKT!N121+Lcc_CEI!N121</f>
        <v>691</v>
      </c>
      <c r="O121" s="561">
        <f>SUM(M121:N121)</f>
        <v>1557</v>
      </c>
      <c r="P121" s="554">
        <f>+'Lcc_BKK+DMK'!P121+Lcc_CNX!P121+Lcc_HDY!P121+Lcc_HKT!P121+Lcc_CEI!P121</f>
        <v>0</v>
      </c>
      <c r="Q121" s="553">
        <f>O121+P121</f>
        <v>1557</v>
      </c>
      <c r="R121" s="551">
        <f>+'Lcc_BKK+DMK'!R121+Lcc_CNX!R121+Lcc_HDY!R121+Lcc_HKT!R121+Lcc_CEI!R121</f>
        <v>437.80200000000002</v>
      </c>
      <c r="S121" s="552">
        <f>+'Lcc_BKK+DMK'!S121+Lcc_CNX!S121+Lcc_HDY!S121+Lcc_HKT!S121+Lcc_CEI!S121</f>
        <v>591.51800000000003</v>
      </c>
      <c r="T121" s="561">
        <f>SUM(R121:S121)</f>
        <v>1029.3200000000002</v>
      </c>
      <c r="U121" s="554">
        <f>+'Lcc_BKK+DMK'!U121+Lcc_CNX!U121+Lcc_HDY!U121+Lcc_HKT!U121+Lcc_CEI!U121</f>
        <v>0</v>
      </c>
      <c r="V121" s="553">
        <f>T121+U121</f>
        <v>1029.3200000000002</v>
      </c>
      <c r="W121" s="555">
        <f>IF(Q121=0,0,((V121/Q121)-1)*100)</f>
        <v>-33.890815671162478</v>
      </c>
    </row>
    <row r="122" spans="1:23" ht="14.25" customHeight="1" x14ac:dyDescent="0.2">
      <c r="L122" s="535" t="s">
        <v>11</v>
      </c>
      <c r="M122" s="551">
        <f>+'Lcc_BKK+DMK'!M122+Lcc_CNX!M122+Lcc_HDY!M122+Lcc_HKT!M122+Lcc_CEI!M122</f>
        <v>653</v>
      </c>
      <c r="N122" s="552">
        <f>+'Lcc_BKK+DMK'!N122+Lcc_CNX!N122+Lcc_HDY!N122+Lcc_HKT!N122+Lcc_CEI!N122</f>
        <v>706</v>
      </c>
      <c r="O122" s="561">
        <f>SUM(M122:N122)</f>
        <v>1359</v>
      </c>
      <c r="P122" s="554">
        <f>+'Lcc_BKK+DMK'!P122+Lcc_CNX!P122+Lcc_HDY!P122+Lcc_HKT!P122+Lcc_CEI!P122</f>
        <v>0</v>
      </c>
      <c r="Q122" s="553">
        <f>O122+P122</f>
        <v>1359</v>
      </c>
      <c r="R122" s="551">
        <f>+'Lcc_BKK+DMK'!R122+Lcc_CNX!R122+Lcc_HDY!R122+Lcc_HKT!R122+Lcc_CEI!R122</f>
        <v>507</v>
      </c>
      <c r="S122" s="552">
        <f>+'Lcc_BKK+DMK'!S122+Lcc_CNX!S122+Lcc_HDY!S122+Lcc_HKT!S122+Lcc_CEI!S122</f>
        <v>635</v>
      </c>
      <c r="T122" s="561">
        <f>SUM(R122:S122)</f>
        <v>1142</v>
      </c>
      <c r="U122" s="554">
        <f>+'Lcc_BKK+DMK'!U122+Lcc_CNX!U122+Lcc_HDY!U122+Lcc_HKT!U122+Lcc_CEI!U122</f>
        <v>0</v>
      </c>
      <c r="V122" s="553">
        <f>T122+U122</f>
        <v>1142</v>
      </c>
      <c r="W122" s="555">
        <f>IF(Q122=0,0,((V122/Q122)-1)*100)</f>
        <v>-15.96762325239146</v>
      </c>
    </row>
    <row r="123" spans="1:23" ht="14.25" customHeight="1" thickBot="1" x14ac:dyDescent="0.25">
      <c r="L123" s="540" t="s">
        <v>12</v>
      </c>
      <c r="M123" s="551">
        <f>+'Lcc_BKK+DMK'!M123+Lcc_CNX!M123+Lcc_HDY!M123+Lcc_HKT!M123+Lcc_CEI!M123</f>
        <v>608</v>
      </c>
      <c r="N123" s="552">
        <f>+'Lcc_BKK+DMK'!N123+Lcc_CNX!N123+Lcc_HDY!N123+Lcc_HKT!N123+Lcc_CEI!N123</f>
        <v>768</v>
      </c>
      <c r="O123" s="561">
        <f t="shared" ref="O123" si="145">SUM(M123:N123)</f>
        <v>1376</v>
      </c>
      <c r="P123" s="554">
        <f>+'Lcc_BKK+DMK'!P123+Lcc_CNX!P123+Lcc_HDY!P123+Lcc_HKT!P123+Lcc_CEI!P123</f>
        <v>0</v>
      </c>
      <c r="Q123" s="553">
        <f>O123+P123</f>
        <v>1376</v>
      </c>
      <c r="R123" s="551">
        <f>+'Lcc_BKK+DMK'!R123+Lcc_CNX!R123+Lcc_HDY!R123+Lcc_HKT!R123+Lcc_CEI!R123</f>
        <v>569</v>
      </c>
      <c r="S123" s="552">
        <f>+'Lcc_BKK+DMK'!S123+Lcc_CNX!S123+Lcc_HDY!S123+Lcc_HKT!S123+Lcc_CEI!S123</f>
        <v>674</v>
      </c>
      <c r="T123" s="561">
        <f t="shared" ref="T123" si="146">SUM(R123:S123)</f>
        <v>1243</v>
      </c>
      <c r="U123" s="554">
        <f>+'Lcc_BKK+DMK'!U123+Lcc_CNX!U123+Lcc_HDY!U123+Lcc_HKT!U123+Lcc_CEI!U123</f>
        <v>0</v>
      </c>
      <c r="V123" s="553">
        <f>T123+U123</f>
        <v>1243</v>
      </c>
      <c r="W123" s="555">
        <f>IF(Q123=0,0,((V123/Q123)-1)*100)</f>
        <v>-9.6656976744186061</v>
      </c>
    </row>
    <row r="124" spans="1:23" ht="14.25" customHeight="1" thickTop="1" thickBot="1" x14ac:dyDescent="0.25">
      <c r="L124" s="556" t="s">
        <v>57</v>
      </c>
      <c r="M124" s="557">
        <f t="shared" ref="M124:V124" si="147">+M121+M122+M123</f>
        <v>2127</v>
      </c>
      <c r="N124" s="558">
        <f t="shared" si="147"/>
        <v>2165</v>
      </c>
      <c r="O124" s="559">
        <f t="shared" si="147"/>
        <v>4292</v>
      </c>
      <c r="P124" s="557">
        <f t="shared" si="147"/>
        <v>0</v>
      </c>
      <c r="Q124" s="559">
        <f t="shared" si="147"/>
        <v>4292</v>
      </c>
      <c r="R124" s="557">
        <f t="shared" si="147"/>
        <v>1513.8020000000001</v>
      </c>
      <c r="S124" s="558">
        <f t="shared" si="147"/>
        <v>1900.518</v>
      </c>
      <c r="T124" s="559">
        <f t="shared" si="147"/>
        <v>3414.32</v>
      </c>
      <c r="U124" s="557">
        <f t="shared" si="147"/>
        <v>0</v>
      </c>
      <c r="V124" s="559">
        <f t="shared" si="147"/>
        <v>3414.32</v>
      </c>
      <c r="W124" s="560">
        <f t="shared" ref="W124" si="148">IF(Q124=0,0,((V124/Q124)-1)*100)</f>
        <v>-20.449207828518169</v>
      </c>
    </row>
    <row r="125" spans="1:23" ht="14.25" customHeight="1" thickTop="1" thickBot="1" x14ac:dyDescent="0.25">
      <c r="L125" s="556" t="s">
        <v>63</v>
      </c>
      <c r="M125" s="557">
        <f t="shared" ref="M125:V125" si="149">+M112+M116+M120+M124</f>
        <v>7878</v>
      </c>
      <c r="N125" s="558">
        <f t="shared" si="149"/>
        <v>9492</v>
      </c>
      <c r="O125" s="559">
        <f t="shared" si="149"/>
        <v>17370</v>
      </c>
      <c r="P125" s="557">
        <f t="shared" si="149"/>
        <v>3</v>
      </c>
      <c r="Q125" s="559">
        <f t="shared" si="149"/>
        <v>17373</v>
      </c>
      <c r="R125" s="557">
        <f t="shared" si="149"/>
        <v>6309.3600000000006</v>
      </c>
      <c r="S125" s="558">
        <f t="shared" si="149"/>
        <v>7271.55</v>
      </c>
      <c r="T125" s="559">
        <f t="shared" si="149"/>
        <v>13580.91</v>
      </c>
      <c r="U125" s="557">
        <f t="shared" si="149"/>
        <v>0</v>
      </c>
      <c r="V125" s="559">
        <f t="shared" si="149"/>
        <v>13580.91</v>
      </c>
      <c r="W125" s="560">
        <f>IF(Q125=0,0,((V125/Q125)-1)*100)</f>
        <v>-21.82749093420826</v>
      </c>
    </row>
    <row r="126" spans="1:23" ht="14.25" thickTop="1" thickBot="1" x14ac:dyDescent="0.25">
      <c r="L126" s="570" t="s">
        <v>60</v>
      </c>
      <c r="M126" s="531"/>
      <c r="N126" s="531"/>
      <c r="O126" s="531"/>
      <c r="P126" s="531"/>
      <c r="Q126" s="531"/>
      <c r="R126" s="531"/>
      <c r="S126" s="531"/>
      <c r="T126" s="531"/>
      <c r="U126" s="531"/>
      <c r="V126" s="531"/>
      <c r="W126" s="531"/>
    </row>
    <row r="127" spans="1:23" ht="13.5" thickTop="1" x14ac:dyDescent="0.2">
      <c r="L127" s="670" t="s">
        <v>42</v>
      </c>
      <c r="M127" s="671"/>
      <c r="N127" s="671"/>
      <c r="O127" s="671"/>
      <c r="P127" s="671"/>
      <c r="Q127" s="671"/>
      <c r="R127" s="671"/>
      <c r="S127" s="671"/>
      <c r="T127" s="671"/>
      <c r="U127" s="671"/>
      <c r="V127" s="671"/>
      <c r="W127" s="672"/>
    </row>
    <row r="128" spans="1:23" ht="13.5" thickBot="1" x14ac:dyDescent="0.25">
      <c r="L128" s="673" t="s">
        <v>45</v>
      </c>
      <c r="M128" s="674"/>
      <c r="N128" s="674"/>
      <c r="O128" s="674"/>
      <c r="P128" s="674"/>
      <c r="Q128" s="674"/>
      <c r="R128" s="674"/>
      <c r="S128" s="674"/>
      <c r="T128" s="674"/>
      <c r="U128" s="674"/>
      <c r="V128" s="674"/>
      <c r="W128" s="675"/>
    </row>
    <row r="129" spans="1:23" ht="14.25" thickTop="1" thickBot="1" x14ac:dyDescent="0.25">
      <c r="L129" s="530"/>
      <c r="M129" s="531"/>
      <c r="N129" s="531"/>
      <c r="O129" s="531"/>
      <c r="P129" s="531"/>
      <c r="Q129" s="531"/>
      <c r="R129" s="531"/>
      <c r="S129" s="531"/>
      <c r="T129" s="531"/>
      <c r="U129" s="531"/>
      <c r="V129" s="531"/>
      <c r="W129" s="532" t="s">
        <v>34</v>
      </c>
    </row>
    <row r="130" spans="1:23" ht="14.25" thickTop="1" thickBot="1" x14ac:dyDescent="0.25">
      <c r="L130" s="533"/>
      <c r="M130" s="694" t="s">
        <v>64</v>
      </c>
      <c r="N130" s="694"/>
      <c r="O130" s="694"/>
      <c r="P130" s="694"/>
      <c r="Q130" s="695"/>
      <c r="R130" s="694" t="s">
        <v>65</v>
      </c>
      <c r="S130" s="694"/>
      <c r="T130" s="694"/>
      <c r="U130" s="694"/>
      <c r="V130" s="695"/>
      <c r="W130" s="534" t="s">
        <v>2</v>
      </c>
    </row>
    <row r="131" spans="1:23" ht="13.5" thickTop="1" x14ac:dyDescent="0.2">
      <c r="L131" s="535" t="s">
        <v>3</v>
      </c>
      <c r="M131" s="536"/>
      <c r="N131" s="530"/>
      <c r="O131" s="537"/>
      <c r="P131" s="538"/>
      <c r="Q131" s="573"/>
      <c r="R131" s="536"/>
      <c r="S131" s="530"/>
      <c r="T131" s="537"/>
      <c r="U131" s="538"/>
      <c r="V131" s="573"/>
      <c r="W131" s="539" t="s">
        <v>4</v>
      </c>
    </row>
    <row r="132" spans="1:23" ht="13.5" thickBot="1" x14ac:dyDescent="0.25">
      <c r="L132" s="540"/>
      <c r="M132" s="541" t="s">
        <v>35</v>
      </c>
      <c r="N132" s="542" t="s">
        <v>36</v>
      </c>
      <c r="O132" s="543" t="s">
        <v>37</v>
      </c>
      <c r="P132" s="544" t="s">
        <v>32</v>
      </c>
      <c r="Q132" s="574" t="s">
        <v>7</v>
      </c>
      <c r="R132" s="541" t="s">
        <v>35</v>
      </c>
      <c r="S132" s="542" t="s">
        <v>36</v>
      </c>
      <c r="T132" s="543" t="s">
        <v>37</v>
      </c>
      <c r="U132" s="544" t="s">
        <v>32</v>
      </c>
      <c r="V132" s="574" t="s">
        <v>7</v>
      </c>
      <c r="W132" s="571"/>
    </row>
    <row r="133" spans="1:23" ht="5.25" customHeight="1" thickTop="1" x14ac:dyDescent="0.2">
      <c r="L133" s="535"/>
      <c r="M133" s="546"/>
      <c r="N133" s="547"/>
      <c r="O133" s="548"/>
      <c r="P133" s="549"/>
      <c r="Q133" s="575"/>
      <c r="R133" s="546"/>
      <c r="S133" s="547"/>
      <c r="T133" s="548"/>
      <c r="U133" s="549"/>
      <c r="V133" s="575"/>
      <c r="W133" s="550"/>
    </row>
    <row r="134" spans="1:23" ht="14.25" customHeight="1" x14ac:dyDescent="0.2">
      <c r="L134" s="535" t="s">
        <v>13</v>
      </c>
      <c r="M134" s="551">
        <f t="shared" ref="M134:N136" si="150">+M84+M109</f>
        <v>2696</v>
      </c>
      <c r="N134" s="552">
        <f t="shared" si="150"/>
        <v>5189</v>
      </c>
      <c r="O134" s="553">
        <f t="shared" ref="O134:O135" si="151">M134+N134</f>
        <v>7885</v>
      </c>
      <c r="P134" s="554">
        <f>+P84+P109</f>
        <v>0</v>
      </c>
      <c r="Q134" s="576">
        <f t="shared" ref="Q134:Q135" si="152">O134+P134</f>
        <v>7885</v>
      </c>
      <c r="R134" s="551">
        <f t="shared" ref="R134:S136" si="153">+R84+R109</f>
        <v>2763</v>
      </c>
      <c r="S134" s="552">
        <f t="shared" si="153"/>
        <v>4436</v>
      </c>
      <c r="T134" s="553">
        <f t="shared" ref="T134:T145" si="154">R134+S134</f>
        <v>7199</v>
      </c>
      <c r="U134" s="554">
        <f>+U84+U109</f>
        <v>21</v>
      </c>
      <c r="V134" s="576">
        <f t="shared" ref="V134:V145" si="155">T134+U134</f>
        <v>7220</v>
      </c>
      <c r="W134" s="555">
        <f t="shared" ref="W134:W145" si="156">IF(Q134=0,0,((V134/Q134)-1)*100)</f>
        <v>-8.4337349397590415</v>
      </c>
    </row>
    <row r="135" spans="1:23" ht="14.25" customHeight="1" x14ac:dyDescent="0.2">
      <c r="L135" s="535" t="s">
        <v>14</v>
      </c>
      <c r="M135" s="551">
        <f t="shared" si="150"/>
        <v>2627</v>
      </c>
      <c r="N135" s="552">
        <f t="shared" si="150"/>
        <v>5334</v>
      </c>
      <c r="O135" s="553">
        <f t="shared" si="151"/>
        <v>7961</v>
      </c>
      <c r="P135" s="554">
        <f>+P85+P110</f>
        <v>3</v>
      </c>
      <c r="Q135" s="576">
        <f t="shared" si="152"/>
        <v>7964</v>
      </c>
      <c r="R135" s="551">
        <f t="shared" si="153"/>
        <v>2236</v>
      </c>
      <c r="S135" s="552">
        <f t="shared" si="153"/>
        <v>3785</v>
      </c>
      <c r="T135" s="553">
        <f t="shared" si="154"/>
        <v>6021</v>
      </c>
      <c r="U135" s="554">
        <f>+U85+U110</f>
        <v>0</v>
      </c>
      <c r="V135" s="576">
        <f t="shared" si="155"/>
        <v>6021</v>
      </c>
      <c r="W135" s="555">
        <f t="shared" si="156"/>
        <v>-24.397287795077848</v>
      </c>
    </row>
    <row r="136" spans="1:23" ht="14.25" customHeight="1" thickBot="1" x14ac:dyDescent="0.25">
      <c r="L136" s="535" t="s">
        <v>15</v>
      </c>
      <c r="M136" s="551">
        <f t="shared" si="150"/>
        <v>2870</v>
      </c>
      <c r="N136" s="552">
        <f t="shared" si="150"/>
        <v>6604</v>
      </c>
      <c r="O136" s="553">
        <f>M136+N136</f>
        <v>9474</v>
      </c>
      <c r="P136" s="554">
        <f>+P86+P111</f>
        <v>0</v>
      </c>
      <c r="Q136" s="576">
        <f>O136+P136</f>
        <v>9474</v>
      </c>
      <c r="R136" s="551">
        <f t="shared" si="153"/>
        <v>3171</v>
      </c>
      <c r="S136" s="552">
        <f t="shared" si="153"/>
        <v>4892</v>
      </c>
      <c r="T136" s="553">
        <f>R136+S136</f>
        <v>8063</v>
      </c>
      <c r="U136" s="554">
        <f>+U86+U111</f>
        <v>0</v>
      </c>
      <c r="V136" s="576">
        <f>T136+U136</f>
        <v>8063</v>
      </c>
      <c r="W136" s="555">
        <f>IF(Q136=0,0,((V136/Q136)-1)*100)</f>
        <v>-14.893392442474141</v>
      </c>
    </row>
    <row r="137" spans="1:23" ht="14.25" customHeight="1" thickTop="1" thickBot="1" x14ac:dyDescent="0.25">
      <c r="L137" s="556" t="s">
        <v>61</v>
      </c>
      <c r="M137" s="557">
        <f t="shared" ref="M137:Q137" si="157">+M134+M135+M136</f>
        <v>8193</v>
      </c>
      <c r="N137" s="558">
        <f t="shared" si="157"/>
        <v>17127</v>
      </c>
      <c r="O137" s="559">
        <f t="shared" si="157"/>
        <v>25320</v>
      </c>
      <c r="P137" s="557">
        <f t="shared" si="157"/>
        <v>3</v>
      </c>
      <c r="Q137" s="559">
        <f t="shared" si="157"/>
        <v>25323</v>
      </c>
      <c r="R137" s="557">
        <f t="shared" ref="R137" si="158">+R134+R135+R136</f>
        <v>8170</v>
      </c>
      <c r="S137" s="558">
        <f t="shared" ref="S137" si="159">+S134+S135+S136</f>
        <v>13113</v>
      </c>
      <c r="T137" s="559">
        <f t="shared" ref="T137" si="160">+T134+T135+T136</f>
        <v>21283</v>
      </c>
      <c r="U137" s="557">
        <f t="shared" ref="U137" si="161">+U134+U135+U136</f>
        <v>21</v>
      </c>
      <c r="V137" s="559">
        <f t="shared" ref="V137" si="162">+V134+V135+V136</f>
        <v>21304</v>
      </c>
      <c r="W137" s="560">
        <f t="shared" ref="W137" si="163">IF(Q137=0,0,((V137/Q137)-1)*100)</f>
        <v>-15.870947360107412</v>
      </c>
    </row>
    <row r="138" spans="1:23" ht="14.25" customHeight="1" thickTop="1" x14ac:dyDescent="0.2">
      <c r="L138" s="535" t="s">
        <v>16</v>
      </c>
      <c r="M138" s="551">
        <f t="shared" ref="M138:N140" si="164">+M88+M113</f>
        <v>2633</v>
      </c>
      <c r="N138" s="552">
        <f t="shared" si="164"/>
        <v>6498</v>
      </c>
      <c r="O138" s="553">
        <f t="shared" ref="O138" si="165">M138+N138</f>
        <v>9131</v>
      </c>
      <c r="P138" s="554">
        <f>+P88+P113</f>
        <v>0</v>
      </c>
      <c r="Q138" s="576">
        <f t="shared" ref="Q138" si="166">O138+P138</f>
        <v>9131</v>
      </c>
      <c r="R138" s="551">
        <f t="shared" ref="R138:S140" si="167">+R88+R113</f>
        <v>2326</v>
      </c>
      <c r="S138" s="552">
        <f t="shared" si="167"/>
        <v>4266</v>
      </c>
      <c r="T138" s="553">
        <f t="shared" si="154"/>
        <v>6592</v>
      </c>
      <c r="U138" s="554">
        <f>+U88+U113</f>
        <v>0</v>
      </c>
      <c r="V138" s="576">
        <f t="shared" si="155"/>
        <v>6592</v>
      </c>
      <c r="W138" s="555">
        <f t="shared" si="156"/>
        <v>-27.806373891140069</v>
      </c>
    </row>
    <row r="139" spans="1:23" ht="14.25" customHeight="1" x14ac:dyDescent="0.2">
      <c r="L139" s="535" t="s">
        <v>17</v>
      </c>
      <c r="M139" s="551">
        <f t="shared" si="164"/>
        <v>2452</v>
      </c>
      <c r="N139" s="552">
        <f t="shared" si="164"/>
        <v>6522</v>
      </c>
      <c r="O139" s="553">
        <f>M139+N139</f>
        <v>8974</v>
      </c>
      <c r="P139" s="554">
        <f>+P89+P114</f>
        <v>2</v>
      </c>
      <c r="Q139" s="576">
        <f>O139+P139</f>
        <v>8976</v>
      </c>
      <c r="R139" s="551">
        <f t="shared" si="167"/>
        <v>1925</v>
      </c>
      <c r="S139" s="552">
        <f t="shared" si="167"/>
        <v>5237</v>
      </c>
      <c r="T139" s="553">
        <f>R139+S139</f>
        <v>7162</v>
      </c>
      <c r="U139" s="554">
        <f>+U89+U114</f>
        <v>0</v>
      </c>
      <c r="V139" s="576">
        <f>T139+U139</f>
        <v>7162</v>
      </c>
      <c r="W139" s="555">
        <f>IF(Q139=0,0,((V139/Q139)-1)*100)</f>
        <v>-20.209447415329773</v>
      </c>
    </row>
    <row r="140" spans="1:23" ht="14.25" customHeight="1" thickBot="1" x14ac:dyDescent="0.25">
      <c r="L140" s="535" t="s">
        <v>18</v>
      </c>
      <c r="M140" s="551">
        <f t="shared" si="164"/>
        <v>2243</v>
      </c>
      <c r="N140" s="552">
        <f t="shared" si="164"/>
        <v>5990</v>
      </c>
      <c r="O140" s="561">
        <f t="shared" ref="O140" si="168">M140+N140</f>
        <v>8233</v>
      </c>
      <c r="P140" s="562">
        <f>+P90+P115</f>
        <v>0</v>
      </c>
      <c r="Q140" s="576">
        <f t="shared" ref="Q140" si="169">O140+P140</f>
        <v>8233</v>
      </c>
      <c r="R140" s="551">
        <f t="shared" si="167"/>
        <v>1764</v>
      </c>
      <c r="S140" s="552">
        <f t="shared" si="167"/>
        <v>4069</v>
      </c>
      <c r="T140" s="561">
        <f t="shared" si="154"/>
        <v>5833</v>
      </c>
      <c r="U140" s="562">
        <f>+U90+U115</f>
        <v>0</v>
      </c>
      <c r="V140" s="576">
        <f t="shared" si="155"/>
        <v>5833</v>
      </c>
      <c r="W140" s="555">
        <f t="shared" si="156"/>
        <v>-29.150977772379449</v>
      </c>
    </row>
    <row r="141" spans="1:23" ht="14.25" customHeight="1" thickTop="1" thickBot="1" x14ac:dyDescent="0.25">
      <c r="L141" s="563" t="s">
        <v>19</v>
      </c>
      <c r="M141" s="557">
        <f t="shared" ref="M141:Q141" si="170">+M138+M139+M140</f>
        <v>7328</v>
      </c>
      <c r="N141" s="558">
        <f t="shared" si="170"/>
        <v>19010</v>
      </c>
      <c r="O141" s="559">
        <f t="shared" si="170"/>
        <v>26338</v>
      </c>
      <c r="P141" s="557">
        <f t="shared" si="170"/>
        <v>2</v>
      </c>
      <c r="Q141" s="559">
        <f t="shared" si="170"/>
        <v>26340</v>
      </c>
      <c r="R141" s="557">
        <f t="shared" ref="R141" si="171">+R138+R139+R140</f>
        <v>6015</v>
      </c>
      <c r="S141" s="558">
        <f t="shared" ref="S141" si="172">+S138+S139+S140</f>
        <v>13572</v>
      </c>
      <c r="T141" s="559">
        <f t="shared" ref="T141" si="173">+T138+T139+T140</f>
        <v>19587</v>
      </c>
      <c r="U141" s="557">
        <f t="shared" ref="U141" si="174">+U138+U139+U140</f>
        <v>0</v>
      </c>
      <c r="V141" s="559">
        <f t="shared" ref="V141" si="175">+V138+V139+V140</f>
        <v>19587</v>
      </c>
      <c r="W141" s="567">
        <f t="shared" si="156"/>
        <v>-25.637813211845106</v>
      </c>
    </row>
    <row r="142" spans="1:23" ht="14.25" customHeight="1" thickTop="1" x14ac:dyDescent="0.2">
      <c r="L142" s="535" t="s">
        <v>21</v>
      </c>
      <c r="M142" s="551">
        <f t="shared" ref="M142:N148" si="176">+M92+M117</f>
        <v>2467</v>
      </c>
      <c r="N142" s="552">
        <f t="shared" si="176"/>
        <v>5661</v>
      </c>
      <c r="O142" s="561">
        <f t="shared" ref="O142:O145" si="177">M142+N142</f>
        <v>8128</v>
      </c>
      <c r="P142" s="568">
        <f t="shared" ref="P142:P148" si="178">+P92+P117</f>
        <v>4</v>
      </c>
      <c r="Q142" s="576">
        <f t="shared" ref="Q142:Q145" si="179">O142+P142</f>
        <v>8132</v>
      </c>
      <c r="R142" s="551">
        <f t="shared" ref="R142:S148" si="180">+R92+R117</f>
        <v>2771.558</v>
      </c>
      <c r="S142" s="552">
        <f t="shared" si="180"/>
        <v>4153.0320000000002</v>
      </c>
      <c r="T142" s="561">
        <f t="shared" si="154"/>
        <v>6924.59</v>
      </c>
      <c r="U142" s="568">
        <f t="shared" ref="U142:U148" si="181">+U92+U117</f>
        <v>0</v>
      </c>
      <c r="V142" s="576">
        <f t="shared" si="155"/>
        <v>6924.59</v>
      </c>
      <c r="W142" s="555">
        <f t="shared" si="156"/>
        <v>-14.847638957206099</v>
      </c>
    </row>
    <row r="143" spans="1:23" ht="14.25" customHeight="1" x14ac:dyDescent="0.2">
      <c r="L143" s="535" t="s">
        <v>22</v>
      </c>
      <c r="M143" s="551">
        <f t="shared" si="176"/>
        <v>2510</v>
      </c>
      <c r="N143" s="552">
        <f t="shared" si="176"/>
        <v>5338</v>
      </c>
      <c r="O143" s="561">
        <f t="shared" si="177"/>
        <v>7848</v>
      </c>
      <c r="P143" s="554">
        <f t="shared" si="178"/>
        <v>2</v>
      </c>
      <c r="Q143" s="576">
        <f t="shared" si="179"/>
        <v>7850</v>
      </c>
      <c r="R143" s="551">
        <f t="shared" si="180"/>
        <v>2836</v>
      </c>
      <c r="S143" s="552">
        <f t="shared" si="180"/>
        <v>4363</v>
      </c>
      <c r="T143" s="561">
        <f t="shared" si="154"/>
        <v>7199</v>
      </c>
      <c r="U143" s="554">
        <f t="shared" si="181"/>
        <v>0</v>
      </c>
      <c r="V143" s="576">
        <f t="shared" si="155"/>
        <v>7199</v>
      </c>
      <c r="W143" s="555">
        <f t="shared" si="156"/>
        <v>-8.2929936305732532</v>
      </c>
    </row>
    <row r="144" spans="1:23" ht="14.25" customHeight="1" thickBot="1" x14ac:dyDescent="0.25">
      <c r="A144" s="572"/>
      <c r="K144" s="572"/>
      <c r="L144" s="535" t="s">
        <v>23</v>
      </c>
      <c r="M144" s="551">
        <f t="shared" si="176"/>
        <v>2459</v>
      </c>
      <c r="N144" s="552">
        <f t="shared" si="176"/>
        <v>5303</v>
      </c>
      <c r="O144" s="561">
        <f t="shared" si="177"/>
        <v>7762</v>
      </c>
      <c r="P144" s="554">
        <f t="shared" si="178"/>
        <v>0</v>
      </c>
      <c r="Q144" s="576">
        <f t="shared" si="179"/>
        <v>7762</v>
      </c>
      <c r="R144" s="551">
        <f t="shared" si="180"/>
        <v>1783</v>
      </c>
      <c r="S144" s="552">
        <f t="shared" si="180"/>
        <v>4083</v>
      </c>
      <c r="T144" s="561">
        <f t="shared" si="154"/>
        <v>5866</v>
      </c>
      <c r="U144" s="554">
        <f t="shared" si="181"/>
        <v>0</v>
      </c>
      <c r="V144" s="576">
        <f t="shared" si="155"/>
        <v>5866</v>
      </c>
      <c r="W144" s="555">
        <f t="shared" si="156"/>
        <v>-24.426694150992013</v>
      </c>
    </row>
    <row r="145" spans="1:23" ht="14.25" customHeight="1" thickTop="1" thickBot="1" x14ac:dyDescent="0.25">
      <c r="A145" s="572"/>
      <c r="K145" s="572"/>
      <c r="L145" s="556" t="s">
        <v>40</v>
      </c>
      <c r="M145" s="557">
        <f t="shared" si="176"/>
        <v>7436</v>
      </c>
      <c r="N145" s="558">
        <f t="shared" si="176"/>
        <v>16302</v>
      </c>
      <c r="O145" s="559">
        <f t="shared" si="177"/>
        <v>23738</v>
      </c>
      <c r="P145" s="557">
        <f t="shared" si="178"/>
        <v>6</v>
      </c>
      <c r="Q145" s="559">
        <f t="shared" si="179"/>
        <v>23744</v>
      </c>
      <c r="R145" s="557">
        <f t="shared" si="180"/>
        <v>7390.558</v>
      </c>
      <c r="S145" s="558">
        <f t="shared" si="180"/>
        <v>12599.031999999999</v>
      </c>
      <c r="T145" s="559">
        <f t="shared" si="154"/>
        <v>19989.59</v>
      </c>
      <c r="U145" s="557">
        <f t="shared" si="181"/>
        <v>0</v>
      </c>
      <c r="V145" s="559">
        <f t="shared" si="155"/>
        <v>19989.59</v>
      </c>
      <c r="W145" s="560">
        <f t="shared" si="156"/>
        <v>-15.812036725067379</v>
      </c>
    </row>
    <row r="146" spans="1:23" ht="14.25" customHeight="1" thickTop="1" x14ac:dyDescent="0.2">
      <c r="L146" s="535" t="s">
        <v>10</v>
      </c>
      <c r="M146" s="551">
        <f t="shared" si="176"/>
        <v>2892</v>
      </c>
      <c r="N146" s="552">
        <f t="shared" si="176"/>
        <v>5395</v>
      </c>
      <c r="O146" s="553">
        <f>M146+N146</f>
        <v>8287</v>
      </c>
      <c r="P146" s="554">
        <f t="shared" si="178"/>
        <v>0</v>
      </c>
      <c r="Q146" s="576">
        <f>O146+P146</f>
        <v>8287</v>
      </c>
      <c r="R146" s="551">
        <f t="shared" si="180"/>
        <v>3086.8020000000001</v>
      </c>
      <c r="S146" s="552">
        <f t="shared" si="180"/>
        <v>4901.518</v>
      </c>
      <c r="T146" s="553">
        <f>R146+S146</f>
        <v>7988.32</v>
      </c>
      <c r="U146" s="554">
        <f t="shared" si="181"/>
        <v>0</v>
      </c>
      <c r="V146" s="576">
        <f>T146+U146</f>
        <v>7988.32</v>
      </c>
      <c r="W146" s="555">
        <f t="shared" ref="W146" si="182">IF(Q146=0,0,((V146/Q146)-1)*100)</f>
        <v>-3.6041993483769796</v>
      </c>
    </row>
    <row r="147" spans="1:23" ht="14.25" customHeight="1" x14ac:dyDescent="0.2">
      <c r="L147" s="535" t="s">
        <v>11</v>
      </c>
      <c r="M147" s="551">
        <f t="shared" si="176"/>
        <v>3007</v>
      </c>
      <c r="N147" s="552">
        <f t="shared" si="176"/>
        <v>5121</v>
      </c>
      <c r="O147" s="553">
        <f>M147+N147</f>
        <v>8128</v>
      </c>
      <c r="P147" s="554">
        <f t="shared" si="178"/>
        <v>0</v>
      </c>
      <c r="Q147" s="576">
        <f>O147+P147</f>
        <v>8128</v>
      </c>
      <c r="R147" s="551">
        <f t="shared" si="180"/>
        <v>3478</v>
      </c>
      <c r="S147" s="552">
        <f t="shared" si="180"/>
        <v>4065</v>
      </c>
      <c r="T147" s="553">
        <f>R147+S147</f>
        <v>7543</v>
      </c>
      <c r="U147" s="554">
        <f t="shared" si="181"/>
        <v>0</v>
      </c>
      <c r="V147" s="576">
        <f>T147+U147</f>
        <v>7543</v>
      </c>
      <c r="W147" s="555">
        <f>IF(Q147=0,0,((V147/Q147)-1)*100)</f>
        <v>-7.1973425196850354</v>
      </c>
    </row>
    <row r="148" spans="1:23" ht="14.25" customHeight="1" thickBot="1" x14ac:dyDescent="0.25">
      <c r="L148" s="540" t="s">
        <v>12</v>
      </c>
      <c r="M148" s="551">
        <f t="shared" si="176"/>
        <v>2822</v>
      </c>
      <c r="N148" s="552">
        <f t="shared" si="176"/>
        <v>4876</v>
      </c>
      <c r="O148" s="553">
        <f>M148+N148</f>
        <v>7698</v>
      </c>
      <c r="P148" s="554">
        <f t="shared" si="178"/>
        <v>6</v>
      </c>
      <c r="Q148" s="576">
        <f>O148+P148</f>
        <v>7704</v>
      </c>
      <c r="R148" s="551">
        <f t="shared" si="180"/>
        <v>3131</v>
      </c>
      <c r="S148" s="552">
        <f t="shared" si="180"/>
        <v>5044</v>
      </c>
      <c r="T148" s="553">
        <f>R148+S148</f>
        <v>8175</v>
      </c>
      <c r="U148" s="554">
        <f t="shared" si="181"/>
        <v>0</v>
      </c>
      <c r="V148" s="576">
        <f>T148+U148</f>
        <v>8175</v>
      </c>
      <c r="W148" s="555">
        <f>IF(Q148=0,0,((V148/Q148)-1)*100)</f>
        <v>6.1137071651090391</v>
      </c>
    </row>
    <row r="149" spans="1:23" ht="14.25" customHeight="1" thickTop="1" thickBot="1" x14ac:dyDescent="0.25">
      <c r="L149" s="556" t="s">
        <v>57</v>
      </c>
      <c r="M149" s="557">
        <f t="shared" ref="M149:V149" si="183">+M146+M147+M148</f>
        <v>8721</v>
      </c>
      <c r="N149" s="558">
        <f t="shared" si="183"/>
        <v>15392</v>
      </c>
      <c r="O149" s="559">
        <f t="shared" si="183"/>
        <v>24113</v>
      </c>
      <c r="P149" s="557">
        <f t="shared" si="183"/>
        <v>6</v>
      </c>
      <c r="Q149" s="559">
        <f t="shared" si="183"/>
        <v>24119</v>
      </c>
      <c r="R149" s="557">
        <f t="shared" si="183"/>
        <v>9695.8019999999997</v>
      </c>
      <c r="S149" s="558">
        <f t="shared" si="183"/>
        <v>14010.518</v>
      </c>
      <c r="T149" s="559">
        <f t="shared" si="183"/>
        <v>23706.32</v>
      </c>
      <c r="U149" s="557">
        <f t="shared" si="183"/>
        <v>0</v>
      </c>
      <c r="V149" s="559">
        <f t="shared" si="183"/>
        <v>23706.32</v>
      </c>
      <c r="W149" s="560">
        <f t="shared" ref="W149" si="184">IF(Q149=0,0,((V149/Q149)-1)*100)</f>
        <v>-1.7110162112857097</v>
      </c>
    </row>
    <row r="150" spans="1:23" ht="14.25" customHeight="1" thickTop="1" thickBot="1" x14ac:dyDescent="0.25">
      <c r="L150" s="556" t="s">
        <v>63</v>
      </c>
      <c r="M150" s="557">
        <f t="shared" ref="M150:V150" si="185">+M137+M141+M145+M149</f>
        <v>31678</v>
      </c>
      <c r="N150" s="558">
        <f t="shared" si="185"/>
        <v>67831</v>
      </c>
      <c r="O150" s="559">
        <f t="shared" si="185"/>
        <v>99509</v>
      </c>
      <c r="P150" s="557">
        <f t="shared" si="185"/>
        <v>17</v>
      </c>
      <c r="Q150" s="559">
        <f t="shared" si="185"/>
        <v>99526</v>
      </c>
      <c r="R150" s="557">
        <f t="shared" si="185"/>
        <v>31271.360000000001</v>
      </c>
      <c r="S150" s="558">
        <f t="shared" si="185"/>
        <v>53294.55</v>
      </c>
      <c r="T150" s="559">
        <f t="shared" si="185"/>
        <v>84565.91</v>
      </c>
      <c r="U150" s="557">
        <f t="shared" si="185"/>
        <v>21</v>
      </c>
      <c r="V150" s="559">
        <f t="shared" si="185"/>
        <v>84586.91</v>
      </c>
      <c r="W150" s="560">
        <f>IF(Q150=0,0,((V150/Q150)-1)*100)</f>
        <v>-15.010238530635212</v>
      </c>
    </row>
    <row r="151" spans="1:23" ht="14.25" thickTop="1" thickBot="1" x14ac:dyDescent="0.25">
      <c r="L151" s="570" t="s">
        <v>60</v>
      </c>
      <c r="M151" s="531"/>
      <c r="N151" s="531"/>
      <c r="O151" s="531"/>
      <c r="P151" s="531"/>
      <c r="Q151" s="531"/>
      <c r="R151" s="531"/>
      <c r="S151" s="531"/>
      <c r="T151" s="531"/>
      <c r="U151" s="531"/>
      <c r="V151" s="531"/>
      <c r="W151" s="531"/>
    </row>
    <row r="152" spans="1:23" ht="13.5" thickTop="1" x14ac:dyDescent="0.2">
      <c r="L152" s="699" t="s">
        <v>54</v>
      </c>
      <c r="M152" s="700"/>
      <c r="N152" s="700"/>
      <c r="O152" s="700"/>
      <c r="P152" s="700"/>
      <c r="Q152" s="700"/>
      <c r="R152" s="700"/>
      <c r="S152" s="700"/>
      <c r="T152" s="700"/>
      <c r="U152" s="700"/>
      <c r="V152" s="700"/>
      <c r="W152" s="701"/>
    </row>
    <row r="153" spans="1:23" ht="13.5" customHeight="1" thickBot="1" x14ac:dyDescent="0.25">
      <c r="L153" s="696" t="s">
        <v>51</v>
      </c>
      <c r="M153" s="697"/>
      <c r="N153" s="697"/>
      <c r="O153" s="697"/>
      <c r="P153" s="697"/>
      <c r="Q153" s="697"/>
      <c r="R153" s="697"/>
      <c r="S153" s="697"/>
      <c r="T153" s="697"/>
      <c r="U153" s="697"/>
      <c r="V153" s="697"/>
      <c r="W153" s="698"/>
    </row>
    <row r="154" spans="1:23" ht="14.25" thickTop="1" thickBot="1" x14ac:dyDescent="0.25">
      <c r="L154" s="577"/>
      <c r="M154" s="578"/>
      <c r="N154" s="578"/>
      <c r="O154" s="578"/>
      <c r="P154" s="578"/>
      <c r="Q154" s="578"/>
      <c r="R154" s="578"/>
      <c r="S154" s="578"/>
      <c r="T154" s="578"/>
      <c r="U154" s="578"/>
      <c r="V154" s="578"/>
      <c r="W154" s="579" t="s">
        <v>34</v>
      </c>
    </row>
    <row r="155" spans="1:23" ht="14.25" thickTop="1" thickBot="1" x14ac:dyDescent="0.25">
      <c r="L155" s="580"/>
      <c r="M155" s="581" t="s">
        <v>64</v>
      </c>
      <c r="N155" s="582"/>
      <c r="O155" s="583"/>
      <c r="P155" s="581"/>
      <c r="Q155" s="581"/>
      <c r="R155" s="581" t="s">
        <v>65</v>
      </c>
      <c r="S155" s="582"/>
      <c r="T155" s="583"/>
      <c r="U155" s="581"/>
      <c r="V155" s="581"/>
      <c r="W155" s="584" t="s">
        <v>2</v>
      </c>
    </row>
    <row r="156" spans="1:23" ht="13.5" thickTop="1" x14ac:dyDescent="0.2">
      <c r="L156" s="585" t="s">
        <v>3</v>
      </c>
      <c r="M156" s="586"/>
      <c r="N156" s="577"/>
      <c r="O156" s="587"/>
      <c r="P156" s="588"/>
      <c r="Q156" s="587"/>
      <c r="R156" s="586"/>
      <c r="S156" s="577"/>
      <c r="T156" s="587"/>
      <c r="U156" s="588"/>
      <c r="V156" s="587"/>
      <c r="W156" s="589" t="s">
        <v>4</v>
      </c>
    </row>
    <row r="157" spans="1:23" ht="13.5" thickBot="1" x14ac:dyDescent="0.25">
      <c r="L157" s="590"/>
      <c r="M157" s="591" t="s">
        <v>35</v>
      </c>
      <c r="N157" s="592" t="s">
        <v>36</v>
      </c>
      <c r="O157" s="593" t="s">
        <v>37</v>
      </c>
      <c r="P157" s="594" t="s">
        <v>32</v>
      </c>
      <c r="Q157" s="593" t="s">
        <v>7</v>
      </c>
      <c r="R157" s="591" t="s">
        <v>35</v>
      </c>
      <c r="S157" s="592" t="s">
        <v>36</v>
      </c>
      <c r="T157" s="593" t="s">
        <v>37</v>
      </c>
      <c r="U157" s="594" t="s">
        <v>32</v>
      </c>
      <c r="V157" s="593" t="s">
        <v>7</v>
      </c>
      <c r="W157" s="545"/>
    </row>
    <row r="158" spans="1:23" ht="5.25" customHeight="1" thickTop="1" x14ac:dyDescent="0.2">
      <c r="L158" s="585"/>
      <c r="M158" s="595"/>
      <c r="N158" s="596"/>
      <c r="O158" s="597"/>
      <c r="P158" s="598"/>
      <c r="Q158" s="597"/>
      <c r="R158" s="595"/>
      <c r="S158" s="596"/>
      <c r="T158" s="597"/>
      <c r="U158" s="598"/>
      <c r="V158" s="597"/>
      <c r="W158" s="599"/>
    </row>
    <row r="159" spans="1:23" ht="14.25" customHeight="1" x14ac:dyDescent="0.2">
      <c r="L159" s="585" t="s">
        <v>13</v>
      </c>
      <c r="M159" s="600">
        <f>'Lcc_BKK+DMK'!M159+Lcc_CNX!M159+Lcc_HDY!M159+Lcc_HKT!M159+Lcc_CEI!M159</f>
        <v>3</v>
      </c>
      <c r="N159" s="601">
        <f>'Lcc_BKK+DMK'!N159+Lcc_CNX!N159+Lcc_HDY!N159+Lcc_HKT!N159+Lcc_CEI!N159</f>
        <v>0</v>
      </c>
      <c r="O159" s="602">
        <f>M159+N159</f>
        <v>3</v>
      </c>
      <c r="P159" s="603">
        <f>+'Lcc_BKK+DMK'!P159+Lcc_CNX!P159+Lcc_HDY!P159+Lcc_HKT!P159+Lcc_CEI!P159</f>
        <v>0</v>
      </c>
      <c r="Q159" s="602">
        <f>O159+P159</f>
        <v>3</v>
      </c>
      <c r="R159" s="600">
        <f>'Lcc_BKK+DMK'!R159+Lcc_CNX!R159+Lcc_HDY!R159+Lcc_HKT!R159+Lcc_CEI!R159</f>
        <v>51</v>
      </c>
      <c r="S159" s="601">
        <f>'Lcc_BKK+DMK'!S159+Lcc_CNX!S159+Lcc_HDY!S159+Lcc_HKT!S159+Lcc_CEI!S159</f>
        <v>0</v>
      </c>
      <c r="T159" s="602">
        <f>R159+S159</f>
        <v>51</v>
      </c>
      <c r="U159" s="603">
        <f>+'Lcc_BKK+DMK'!U159+Lcc_CNX!U159+Lcc_HDY!U159+Lcc_HKT!U159+Lcc_CEI!U159</f>
        <v>0</v>
      </c>
      <c r="V159" s="602">
        <f>T159+U159</f>
        <v>51</v>
      </c>
      <c r="W159" s="604">
        <f t="shared" ref="W159:W170" si="186">IF(Q159=0,0,((V159/Q159)-1)*100)</f>
        <v>1600</v>
      </c>
    </row>
    <row r="160" spans="1:23" ht="14.25" customHeight="1" x14ac:dyDescent="0.2">
      <c r="L160" s="585" t="s">
        <v>14</v>
      </c>
      <c r="M160" s="600">
        <f>'Lcc_BKK+DMK'!M160+Lcc_CNX!M160+Lcc_HDY!M160+Lcc_HKT!M160+Lcc_CEI!M160</f>
        <v>3</v>
      </c>
      <c r="N160" s="601">
        <f>'Lcc_BKK+DMK'!N160+Lcc_CNX!N160+Lcc_HDY!N160+Lcc_HKT!N160+Lcc_CEI!N160</f>
        <v>0</v>
      </c>
      <c r="O160" s="602">
        <f>M160+N160</f>
        <v>3</v>
      </c>
      <c r="P160" s="603">
        <f>+'Lcc_BKK+DMK'!P160+Lcc_CNX!P160+Lcc_HDY!P160+Lcc_HKT!P160+Lcc_CEI!P160</f>
        <v>0</v>
      </c>
      <c r="Q160" s="602">
        <f>O160+P160</f>
        <v>3</v>
      </c>
      <c r="R160" s="600">
        <f>'Lcc_BKK+DMK'!R160+Lcc_CNX!R160+Lcc_HDY!R160+Lcc_HKT!R160+Lcc_CEI!R160</f>
        <v>33</v>
      </c>
      <c r="S160" s="601">
        <f>'Lcc_BKK+DMK'!S160+Lcc_CNX!S160+Lcc_HDY!S160+Lcc_HKT!S160+Lcc_CEI!S160</f>
        <v>0</v>
      </c>
      <c r="T160" s="602">
        <f>R160+S160</f>
        <v>33</v>
      </c>
      <c r="U160" s="603">
        <f>+'Lcc_BKK+DMK'!U160+Lcc_CNX!U160+Lcc_HDY!U160+Lcc_HKT!U160+Lcc_CEI!U160</f>
        <v>0</v>
      </c>
      <c r="V160" s="602">
        <f>T160+U160</f>
        <v>33</v>
      </c>
      <c r="W160" s="604">
        <f t="shared" si="186"/>
        <v>1000</v>
      </c>
    </row>
    <row r="161" spans="1:23" ht="14.25" customHeight="1" thickBot="1" x14ac:dyDescent="0.25">
      <c r="L161" s="585" t="s">
        <v>15</v>
      </c>
      <c r="M161" s="600">
        <f>'Lcc_BKK+DMK'!M161+Lcc_CNX!M161+Lcc_HDY!M161+Lcc_HKT!M161+Lcc_CEI!M161</f>
        <v>11</v>
      </c>
      <c r="N161" s="601">
        <f>'Lcc_BKK+DMK'!N161+Lcc_CNX!N161+Lcc_HDY!N161+Lcc_HKT!N161+Lcc_CEI!N161</f>
        <v>0</v>
      </c>
      <c r="O161" s="602">
        <f>M161+N161</f>
        <v>11</v>
      </c>
      <c r="P161" s="603">
        <f>+'Lcc_BKK+DMK'!P161+Lcc_CNX!P161+Lcc_HDY!P161+Lcc_HKT!P161+Lcc_CEI!P161</f>
        <v>0</v>
      </c>
      <c r="Q161" s="602">
        <f>O161+P161</f>
        <v>11</v>
      </c>
      <c r="R161" s="600">
        <f>'Lcc_BKK+DMK'!R161+Lcc_CNX!R161+Lcc_HDY!R161+Lcc_HKT!R161+Lcc_CEI!R161</f>
        <v>34</v>
      </c>
      <c r="S161" s="601">
        <f>'Lcc_BKK+DMK'!S161+Lcc_CNX!S161+Lcc_HDY!S161+Lcc_HKT!S161+Lcc_CEI!S161</f>
        <v>2</v>
      </c>
      <c r="T161" s="602">
        <f>R161+S161</f>
        <v>36</v>
      </c>
      <c r="U161" s="603">
        <f>+'Lcc_BKK+DMK'!U161+Lcc_CNX!U161+Lcc_HDY!U161+Lcc_HKT!U161+Lcc_CEI!U161</f>
        <v>0</v>
      </c>
      <c r="V161" s="602">
        <f>T161+U161</f>
        <v>36</v>
      </c>
      <c r="W161" s="604">
        <f>IF(Q161=0,0,((V161/Q161)-1)*100)</f>
        <v>227.27272727272728</v>
      </c>
    </row>
    <row r="162" spans="1:23" ht="14.25" customHeight="1" thickTop="1" thickBot="1" x14ac:dyDescent="0.25">
      <c r="L162" s="605" t="s">
        <v>61</v>
      </c>
      <c r="M162" s="606">
        <f t="shared" ref="M162:Q162" si="187">+M159+M160+M161</f>
        <v>17</v>
      </c>
      <c r="N162" s="607">
        <f t="shared" si="187"/>
        <v>0</v>
      </c>
      <c r="O162" s="608">
        <f t="shared" si="187"/>
        <v>17</v>
      </c>
      <c r="P162" s="606">
        <f t="shared" si="187"/>
        <v>0</v>
      </c>
      <c r="Q162" s="608">
        <f t="shared" si="187"/>
        <v>17</v>
      </c>
      <c r="R162" s="606">
        <f t="shared" ref="R162:U162" si="188">+R159+R160+R161</f>
        <v>118</v>
      </c>
      <c r="S162" s="607">
        <f t="shared" si="188"/>
        <v>2</v>
      </c>
      <c r="T162" s="608">
        <f t="shared" si="188"/>
        <v>120</v>
      </c>
      <c r="U162" s="606">
        <f t="shared" si="188"/>
        <v>0</v>
      </c>
      <c r="V162" s="608">
        <f t="shared" ref="V162" si="189">+V159+V160+V161</f>
        <v>120</v>
      </c>
      <c r="W162" s="609">
        <f t="shared" si="186"/>
        <v>605.88235294117646</v>
      </c>
    </row>
    <row r="163" spans="1:23" ht="14.25" customHeight="1" thickTop="1" x14ac:dyDescent="0.2">
      <c r="L163" s="585" t="s">
        <v>16</v>
      </c>
      <c r="M163" s="600">
        <f>'Lcc_BKK+DMK'!M163+Lcc_CNX!M163+Lcc_HDY!M163+Lcc_HKT!M163+Lcc_CEI!M163</f>
        <v>17</v>
      </c>
      <c r="N163" s="601">
        <f>'Lcc_BKK+DMK'!N163+Lcc_CNX!N163+Lcc_HDY!N163+Lcc_HKT!N163+Lcc_CEI!N163</f>
        <v>0</v>
      </c>
      <c r="O163" s="602">
        <f>SUM(M163:N163)</f>
        <v>17</v>
      </c>
      <c r="P163" s="603">
        <f>+'Lcc_BKK+DMK'!P163+Lcc_CNX!P163+Lcc_HDY!P163+Lcc_HKT!P163+Lcc_CEI!P163</f>
        <v>0</v>
      </c>
      <c r="Q163" s="602">
        <f t="shared" ref="Q163:Q164" si="190">O163+P163</f>
        <v>17</v>
      </c>
      <c r="R163" s="600">
        <f>'Lcc_BKK+DMK'!R163+Lcc_CNX!R163+Lcc_HDY!R163+Lcc_HKT!R163+Lcc_CEI!R163</f>
        <v>42</v>
      </c>
      <c r="S163" s="601">
        <f>'Lcc_BKK+DMK'!S163+Lcc_CNX!S163+Lcc_HDY!S163+Lcc_HKT!S163+Lcc_CEI!S163</f>
        <v>3</v>
      </c>
      <c r="T163" s="602">
        <f>SUM(R163:S163)</f>
        <v>45</v>
      </c>
      <c r="U163" s="603">
        <f>+'Lcc_BKK+DMK'!U163+Lcc_CNX!U163+Lcc_HDY!U163+Lcc_HKT!U163+Lcc_CEI!U163</f>
        <v>0</v>
      </c>
      <c r="V163" s="602">
        <f t="shared" ref="V163" si="191">T163+U163</f>
        <v>45</v>
      </c>
      <c r="W163" s="604">
        <f t="shared" si="186"/>
        <v>164.70588235294116</v>
      </c>
    </row>
    <row r="164" spans="1:23" ht="14.25" customHeight="1" x14ac:dyDescent="0.2">
      <c r="L164" s="585" t="s">
        <v>17</v>
      </c>
      <c r="M164" s="600">
        <f>'Lcc_BKK+DMK'!M164+Lcc_CNX!M164+Lcc_HDY!M164+Lcc_HKT!M164+Lcc_CEI!M164</f>
        <v>6</v>
      </c>
      <c r="N164" s="601">
        <f>'Lcc_BKK+DMK'!N164+Lcc_CNX!N164+Lcc_HDY!N164+Lcc_HKT!N164+Lcc_CEI!N164</f>
        <v>0</v>
      </c>
      <c r="O164" s="602">
        <f>SUM(M164:N164)</f>
        <v>6</v>
      </c>
      <c r="P164" s="603">
        <f>+'Lcc_BKK+DMK'!P164+Lcc_CNX!P164+Lcc_HDY!P164+Lcc_HKT!P164+Lcc_CEI!P164</f>
        <v>0</v>
      </c>
      <c r="Q164" s="602">
        <f t="shared" si="190"/>
        <v>6</v>
      </c>
      <c r="R164" s="600">
        <f>'Lcc_BKK+DMK'!R164+Lcc_CNX!R164+Lcc_HDY!R164+Lcc_HKT!R164+Lcc_CEI!R164</f>
        <v>37</v>
      </c>
      <c r="S164" s="601">
        <f>'Lcc_BKK+DMK'!S164+Lcc_CNX!S164+Lcc_HDY!S164+Lcc_HKT!S164+Lcc_CEI!S164</f>
        <v>1</v>
      </c>
      <c r="T164" s="602">
        <f>SUM(R164:S164)</f>
        <v>38</v>
      </c>
      <c r="U164" s="603">
        <f>+'Lcc_BKK+DMK'!U164+Lcc_CNX!U164+Lcc_HDY!U164+Lcc_HKT!U164+Lcc_CEI!U164</f>
        <v>0</v>
      </c>
      <c r="V164" s="602">
        <f t="shared" ref="V164" si="192">T164+U164</f>
        <v>38</v>
      </c>
      <c r="W164" s="604">
        <f t="shared" ref="W164" si="193">IF(Q164=0,0,((V164/Q164)-1)*100)</f>
        <v>533.33333333333326</v>
      </c>
    </row>
    <row r="165" spans="1:23" ht="14.25" customHeight="1" thickBot="1" x14ac:dyDescent="0.25">
      <c r="L165" s="585" t="s">
        <v>18</v>
      </c>
      <c r="M165" s="600">
        <f>'Lcc_BKK+DMK'!M165+Lcc_CNX!M165+Lcc_HDY!M165+Lcc_HKT!M165+Lcc_CEI!M165</f>
        <v>1</v>
      </c>
      <c r="N165" s="601">
        <f>'Lcc_BKK+DMK'!N165+Lcc_CNX!N165+Lcc_HDY!N165+Lcc_HKT!N165+Lcc_CEI!N165</f>
        <v>0</v>
      </c>
      <c r="O165" s="610">
        <f>SUM(M165:N165)</f>
        <v>1</v>
      </c>
      <c r="P165" s="611">
        <f>+'Lcc_BKK+DMK'!P165+Lcc_CNX!P165+Lcc_HDY!P165+Lcc_HKT!P165+Lcc_CEI!P165</f>
        <v>0</v>
      </c>
      <c r="Q165" s="610">
        <f>O165+P165</f>
        <v>1</v>
      </c>
      <c r="R165" s="600">
        <f>'Lcc_BKK+DMK'!R165+Lcc_CNX!R165+Lcc_HDY!R165+Lcc_HKT!R165+Lcc_CEI!R165</f>
        <v>37</v>
      </c>
      <c r="S165" s="601">
        <f>'Lcc_BKK+DMK'!S165+Lcc_CNX!S165+Lcc_HDY!S165+Lcc_HKT!S165+Lcc_CEI!S165</f>
        <v>0</v>
      </c>
      <c r="T165" s="610">
        <f>SUM(R165:S165)</f>
        <v>37</v>
      </c>
      <c r="U165" s="611">
        <f>+'Lcc_BKK+DMK'!U165+Lcc_CNX!U165+Lcc_HDY!U165+Lcc_HKT!U165+Lcc_CEI!U165</f>
        <v>0</v>
      </c>
      <c r="V165" s="610">
        <f>T165+U165</f>
        <v>37</v>
      </c>
      <c r="W165" s="604">
        <f t="shared" si="186"/>
        <v>3600</v>
      </c>
    </row>
    <row r="166" spans="1:23" ht="14.25" customHeight="1" thickTop="1" thickBot="1" x14ac:dyDescent="0.25">
      <c r="L166" s="612" t="s">
        <v>39</v>
      </c>
      <c r="M166" s="613">
        <f t="shared" ref="M166:Q166" si="194">+M163+M164+M165</f>
        <v>24</v>
      </c>
      <c r="N166" s="613">
        <f t="shared" si="194"/>
        <v>0</v>
      </c>
      <c r="O166" s="614">
        <f t="shared" si="194"/>
        <v>24</v>
      </c>
      <c r="P166" s="615">
        <f t="shared" si="194"/>
        <v>0</v>
      </c>
      <c r="Q166" s="614">
        <f t="shared" si="194"/>
        <v>24</v>
      </c>
      <c r="R166" s="613">
        <f t="shared" ref="R166:U166" si="195">+R163+R164+R165</f>
        <v>116</v>
      </c>
      <c r="S166" s="613">
        <f t="shared" si="195"/>
        <v>4</v>
      </c>
      <c r="T166" s="614">
        <f t="shared" si="195"/>
        <v>120</v>
      </c>
      <c r="U166" s="615">
        <f t="shared" si="195"/>
        <v>0</v>
      </c>
      <c r="V166" s="614">
        <f t="shared" ref="V166" si="196">+V163+V164+V165</f>
        <v>120</v>
      </c>
      <c r="W166" s="616">
        <f t="shared" si="186"/>
        <v>400</v>
      </c>
    </row>
    <row r="167" spans="1:23" ht="14.25" customHeight="1" thickTop="1" x14ac:dyDescent="0.2">
      <c r="A167" s="572"/>
      <c r="K167" s="572"/>
      <c r="L167" s="585" t="s">
        <v>21</v>
      </c>
      <c r="M167" s="600">
        <f>'Lcc_BKK+DMK'!M167+Lcc_CNX!M167+Lcc_HDY!M167+Lcc_HKT!M167+Lcc_CEI!M167</f>
        <v>0</v>
      </c>
      <c r="N167" s="601">
        <f>'Lcc_BKK+DMK'!N167+Lcc_CNX!N167+Lcc_HDY!N167+Lcc_HKT!N167+Lcc_CEI!N167</f>
        <v>0</v>
      </c>
      <c r="O167" s="610">
        <f>SUM(M167:N167)</f>
        <v>0</v>
      </c>
      <c r="P167" s="617">
        <f>+'Lcc_BKK+DMK'!P167+Lcc_CNX!P167+Lcc_HDY!P167+Lcc_HKT!P167+Lcc_CEI!P167</f>
        <v>0</v>
      </c>
      <c r="Q167" s="610">
        <f>O167+P167</f>
        <v>0</v>
      </c>
      <c r="R167" s="600">
        <f>'Lcc_BKK+DMK'!R167+Lcc_CNX!R167+Lcc_HDY!R167+Lcc_HKT!R167+Lcc_CEI!R167</f>
        <v>31</v>
      </c>
      <c r="S167" s="601">
        <f>'Lcc_BKK+DMK'!S167+Lcc_CNX!S167+Lcc_HDY!S167+Lcc_HKT!S167+Lcc_CEI!S167</f>
        <v>2</v>
      </c>
      <c r="T167" s="610">
        <f>SUM(R167:S167)</f>
        <v>33</v>
      </c>
      <c r="U167" s="617">
        <f>+'Lcc_BKK+DMK'!U167+Lcc_CNX!U167+Lcc_HDY!U167+Lcc_HKT!U167+Lcc_CEI!U167</f>
        <v>0</v>
      </c>
      <c r="V167" s="610">
        <f>T167+U167</f>
        <v>33</v>
      </c>
      <c r="W167" s="604">
        <f t="shared" si="186"/>
        <v>0</v>
      </c>
    </row>
    <row r="168" spans="1:23" ht="14.25" customHeight="1" x14ac:dyDescent="0.2">
      <c r="A168" s="572"/>
      <c r="K168" s="572"/>
      <c r="L168" s="585" t="s">
        <v>22</v>
      </c>
      <c r="M168" s="600">
        <f>'Lcc_BKK+DMK'!M168+Lcc_CNX!M168+Lcc_HDY!M168+Lcc_HKT!M168+Lcc_CEI!M168</f>
        <v>0</v>
      </c>
      <c r="N168" s="601">
        <f>'Lcc_BKK+DMK'!N168+Lcc_CNX!N168+Lcc_HDY!N168+Lcc_HKT!N168+Lcc_CEI!N168</f>
        <v>0</v>
      </c>
      <c r="O168" s="610">
        <f>SUM(M168:N168)</f>
        <v>0</v>
      </c>
      <c r="P168" s="603">
        <f>+'Lcc_BKK+DMK'!P168+Lcc_CNX!P168+Lcc_HDY!P168+Lcc_HKT!P168+Lcc_CEI!P168</f>
        <v>0</v>
      </c>
      <c r="Q168" s="610">
        <f>O168+P168</f>
        <v>0</v>
      </c>
      <c r="R168" s="600">
        <f>'Lcc_BKK+DMK'!R168+Lcc_CNX!R168+Lcc_HDY!R168+Lcc_HKT!R168+Lcc_CEI!R168</f>
        <v>28</v>
      </c>
      <c r="S168" s="601">
        <f>'Lcc_BKK+DMK'!S168+Lcc_CNX!S168+Lcc_HDY!S168+Lcc_HKT!S168+Lcc_CEI!S168</f>
        <v>0</v>
      </c>
      <c r="T168" s="610">
        <f>SUM(R168:S168)</f>
        <v>28</v>
      </c>
      <c r="U168" s="603">
        <f>+'Lcc_BKK+DMK'!U168+Lcc_CNX!U168+Lcc_HDY!U168+Lcc_HKT!U168+Lcc_CEI!U168</f>
        <v>0</v>
      </c>
      <c r="V168" s="610">
        <f>T168+U168</f>
        <v>28</v>
      </c>
      <c r="W168" s="604">
        <f t="shared" si="186"/>
        <v>0</v>
      </c>
    </row>
    <row r="169" spans="1:23" ht="14.25" customHeight="1" thickBot="1" x14ac:dyDescent="0.25">
      <c r="A169" s="572"/>
      <c r="K169" s="572"/>
      <c r="L169" s="585" t="s">
        <v>23</v>
      </c>
      <c r="M169" s="600">
        <f>'Lcc_BKK+DMK'!M169+Lcc_CNX!M169+Lcc_HDY!M169+Lcc_HKT!M169+Lcc_CEI!M169</f>
        <v>25</v>
      </c>
      <c r="N169" s="601">
        <f>'Lcc_BKK+DMK'!N169+Lcc_CNX!N169+Lcc_HDY!N169+Lcc_HKT!N169+Lcc_CEI!N169</f>
        <v>0</v>
      </c>
      <c r="O169" s="610">
        <f>SUM(M169:N169)</f>
        <v>25</v>
      </c>
      <c r="P169" s="603">
        <f>+'Lcc_BKK+DMK'!P169+Lcc_CNX!P169+Lcc_HDY!P169+Lcc_HKT!P169+Lcc_CEI!P169</f>
        <v>0</v>
      </c>
      <c r="Q169" s="610">
        <f>O169+P169</f>
        <v>25</v>
      </c>
      <c r="R169" s="600">
        <f>'Lcc_BKK+DMK'!R169+Lcc_CNX!R169+Lcc_HDY!R169+Lcc_HKT!R169+Lcc_CEI!R169</f>
        <v>29</v>
      </c>
      <c r="S169" s="601">
        <f>'Lcc_BKK+DMK'!S169+Lcc_CNX!S169+Lcc_HDY!S169+Lcc_HKT!S169+Lcc_CEI!S169</f>
        <v>0</v>
      </c>
      <c r="T169" s="610">
        <f>SUM(R169:S169)</f>
        <v>29</v>
      </c>
      <c r="U169" s="603">
        <f>+'Lcc_BKK+DMK'!U169+Lcc_CNX!U169+Lcc_HDY!U169+Lcc_HKT!U169+Lcc_CEI!U169</f>
        <v>0</v>
      </c>
      <c r="V169" s="610">
        <f>T169+U169</f>
        <v>29</v>
      </c>
      <c r="W169" s="604">
        <f t="shared" si="186"/>
        <v>15.999999999999993</v>
      </c>
    </row>
    <row r="170" spans="1:23" ht="14.25" customHeight="1" thickTop="1" thickBot="1" x14ac:dyDescent="0.25">
      <c r="L170" s="605" t="s">
        <v>40</v>
      </c>
      <c r="M170" s="606">
        <f t="shared" ref="M170:Q170" si="197">+M167+M168+M169</f>
        <v>25</v>
      </c>
      <c r="N170" s="607">
        <f t="shared" si="197"/>
        <v>0</v>
      </c>
      <c r="O170" s="608">
        <f t="shared" si="197"/>
        <v>25</v>
      </c>
      <c r="P170" s="606">
        <f t="shared" si="197"/>
        <v>0</v>
      </c>
      <c r="Q170" s="608">
        <f t="shared" si="197"/>
        <v>25</v>
      </c>
      <c r="R170" s="606">
        <f t="shared" ref="R170:U170" si="198">+R167+R168+R169</f>
        <v>88</v>
      </c>
      <c r="S170" s="607">
        <f t="shared" si="198"/>
        <v>2</v>
      </c>
      <c r="T170" s="608">
        <f t="shared" si="198"/>
        <v>90</v>
      </c>
      <c r="U170" s="606">
        <f t="shared" si="198"/>
        <v>0</v>
      </c>
      <c r="V170" s="608">
        <f t="shared" ref="V170" si="199">+V167+V168+V169</f>
        <v>90</v>
      </c>
      <c r="W170" s="609">
        <f t="shared" si="186"/>
        <v>260</v>
      </c>
    </row>
    <row r="171" spans="1:23" ht="14.25" customHeight="1" thickTop="1" x14ac:dyDescent="0.2">
      <c r="L171" s="585" t="s">
        <v>10</v>
      </c>
      <c r="M171" s="600">
        <f>'Lcc_BKK+DMK'!M171+Lcc_CNX!M171+Lcc_HDY!M171+Lcc_HKT!M171+Lcc_CEI!M171</f>
        <v>42</v>
      </c>
      <c r="N171" s="601">
        <f>'Lcc_BKK+DMK'!N171+Lcc_CNX!N171+Lcc_HDY!N171+Lcc_HKT!N171+Lcc_CEI!N171</f>
        <v>1</v>
      </c>
      <c r="O171" s="610">
        <f>SUM(M171:N171)</f>
        <v>43</v>
      </c>
      <c r="P171" s="603">
        <f>+'Lcc_BKK+DMK'!P171+Lcc_CNX!P171+Lcc_HDY!P171+Lcc_HKT!P171+Lcc_CEI!P171</f>
        <v>0</v>
      </c>
      <c r="Q171" s="602">
        <f>O171+P171</f>
        <v>43</v>
      </c>
      <c r="R171" s="600">
        <f>'Lcc_BKK+DMK'!R171+Lcc_CNX!R171+Lcc_HDY!R171+Lcc_HKT!R171+Lcc_CEI!R171</f>
        <v>35</v>
      </c>
      <c r="S171" s="601">
        <f>'Lcc_BKK+DMK'!S171+Lcc_CNX!S171+Lcc_HDY!S171+Lcc_HKT!S171+Lcc_CEI!S171</f>
        <v>2</v>
      </c>
      <c r="T171" s="610">
        <f>SUM(R171:S171)</f>
        <v>37</v>
      </c>
      <c r="U171" s="603">
        <f>+'Lcc_BKK+DMK'!U171+Lcc_CNX!U171+Lcc_HDY!U171+Lcc_HKT!U171+Lcc_CEI!U171</f>
        <v>0</v>
      </c>
      <c r="V171" s="602">
        <f>T171+U171</f>
        <v>37</v>
      </c>
      <c r="W171" s="604">
        <f>IF(Q171=0,0,((V171/Q171)-1)*100)</f>
        <v>-13.953488372093027</v>
      </c>
    </row>
    <row r="172" spans="1:23" ht="14.25" customHeight="1" x14ac:dyDescent="0.2">
      <c r="L172" s="585" t="s">
        <v>11</v>
      </c>
      <c r="M172" s="600">
        <f>'Lcc_BKK+DMK'!M172+Lcc_CNX!M172+Lcc_HDY!M172+Lcc_HKT!M172+Lcc_CEI!M172</f>
        <v>56</v>
      </c>
      <c r="N172" s="601">
        <f>'Lcc_BKK+DMK'!N172+Lcc_CNX!N172+Lcc_HDY!N172+Lcc_HKT!N172+Lcc_CEI!N172</f>
        <v>0</v>
      </c>
      <c r="O172" s="610">
        <f>SUM(M172:N172)</f>
        <v>56</v>
      </c>
      <c r="P172" s="603">
        <f>+'Lcc_BKK+DMK'!P172+Lcc_CNX!P172+Lcc_HDY!P172+Lcc_HKT!P172+Lcc_CEI!P172</f>
        <v>0</v>
      </c>
      <c r="Q172" s="602">
        <f>O172+P172</f>
        <v>56</v>
      </c>
      <c r="R172" s="600">
        <f>'Lcc_BKK+DMK'!R172+Lcc_CNX!R172+Lcc_HDY!R172+Lcc_HKT!R172+Lcc_CEI!R172</f>
        <v>36</v>
      </c>
      <c r="S172" s="601">
        <f>'Lcc_BKK+DMK'!S172+Lcc_CNX!S172+Lcc_HDY!S172+Lcc_HKT!S172+Lcc_CEI!S172</f>
        <v>0</v>
      </c>
      <c r="T172" s="610">
        <f>SUM(R172:S172)</f>
        <v>36</v>
      </c>
      <c r="U172" s="603">
        <f>+'Lcc_BKK+DMK'!U172+Lcc_CNX!U172+Lcc_HDY!U172+Lcc_HKT!U172+Lcc_CEI!U172</f>
        <v>0</v>
      </c>
      <c r="V172" s="602">
        <f>T172+U172</f>
        <v>36</v>
      </c>
      <c r="W172" s="604">
        <f>IF(Q172=0,0,((V172/Q172)-1)*100)</f>
        <v>-35.714285714285708</v>
      </c>
    </row>
    <row r="173" spans="1:23" ht="14.25" customHeight="1" thickBot="1" x14ac:dyDescent="0.25">
      <c r="L173" s="590" t="s">
        <v>12</v>
      </c>
      <c r="M173" s="600">
        <f>'Lcc_BKK+DMK'!M173+Lcc_CNX!M173+Lcc_HDY!M173+Lcc_HKT!M173+Lcc_CEI!M173</f>
        <v>46</v>
      </c>
      <c r="N173" s="601">
        <f>'Lcc_BKK+DMK'!N173+Lcc_CNX!N173+Lcc_HDY!N173+Lcc_HKT!N173+Lcc_CEI!N173</f>
        <v>0</v>
      </c>
      <c r="O173" s="610">
        <f t="shared" ref="O173" si="200">SUM(M173:N173)</f>
        <v>46</v>
      </c>
      <c r="P173" s="603">
        <f>+'Lcc_BKK+DMK'!P173+Lcc_CNX!P173+Lcc_HDY!P173+Lcc_HKT!P173+Lcc_CEI!P173</f>
        <v>0</v>
      </c>
      <c r="Q173" s="602">
        <f>O173+P173</f>
        <v>46</v>
      </c>
      <c r="R173" s="600">
        <f>'Lcc_BKK+DMK'!R173+Lcc_CNX!R173+Lcc_HDY!R173+Lcc_HKT!R173+Lcc_CEI!R173</f>
        <v>35</v>
      </c>
      <c r="S173" s="601">
        <f>'Lcc_BKK+DMK'!S173+Lcc_CNX!S173+Lcc_HDY!S173+Lcc_HKT!S173+Lcc_CEI!S173</f>
        <v>0</v>
      </c>
      <c r="T173" s="610">
        <f t="shared" ref="T173" si="201">SUM(R173:S173)</f>
        <v>35</v>
      </c>
      <c r="U173" s="603">
        <f>+'Lcc_BKK+DMK'!U173+Lcc_CNX!U173+Lcc_HDY!U173+Lcc_HKT!U173+Lcc_CEI!U173</f>
        <v>0</v>
      </c>
      <c r="V173" s="602">
        <f>T173+U173</f>
        <v>35</v>
      </c>
      <c r="W173" s="604">
        <f>IF(Q173=0,0,((V173/Q173)-1)*100)</f>
        <v>-23.913043478260864</v>
      </c>
    </row>
    <row r="174" spans="1:23" ht="14.25" customHeight="1" thickTop="1" thickBot="1" x14ac:dyDescent="0.25">
      <c r="L174" s="605" t="s">
        <v>57</v>
      </c>
      <c r="M174" s="606">
        <f t="shared" ref="M174:V174" si="202">+M171+M172+M173</f>
        <v>144</v>
      </c>
      <c r="N174" s="607">
        <f t="shared" si="202"/>
        <v>1</v>
      </c>
      <c r="O174" s="608">
        <f t="shared" si="202"/>
        <v>145</v>
      </c>
      <c r="P174" s="606">
        <f t="shared" si="202"/>
        <v>0</v>
      </c>
      <c r="Q174" s="608">
        <f t="shared" si="202"/>
        <v>145</v>
      </c>
      <c r="R174" s="606">
        <f t="shared" si="202"/>
        <v>106</v>
      </c>
      <c r="S174" s="607">
        <f t="shared" si="202"/>
        <v>2</v>
      </c>
      <c r="T174" s="608">
        <f t="shared" si="202"/>
        <v>108</v>
      </c>
      <c r="U174" s="606">
        <f t="shared" si="202"/>
        <v>0</v>
      </c>
      <c r="V174" s="608">
        <f t="shared" si="202"/>
        <v>108</v>
      </c>
      <c r="W174" s="609">
        <f t="shared" ref="W174" si="203">IF(Q174=0,0,((V174/Q174)-1)*100)</f>
        <v>-25.517241379310342</v>
      </c>
    </row>
    <row r="175" spans="1:23" ht="14.25" customHeight="1" thickTop="1" thickBot="1" x14ac:dyDescent="0.25">
      <c r="L175" s="605" t="s">
        <v>63</v>
      </c>
      <c r="M175" s="606">
        <f t="shared" ref="M175:V175" si="204">+M162+M166+M170+M174</f>
        <v>210</v>
      </c>
      <c r="N175" s="607">
        <f t="shared" si="204"/>
        <v>1</v>
      </c>
      <c r="O175" s="608">
        <f t="shared" si="204"/>
        <v>211</v>
      </c>
      <c r="P175" s="606">
        <f t="shared" si="204"/>
        <v>0</v>
      </c>
      <c r="Q175" s="608">
        <f t="shared" si="204"/>
        <v>211</v>
      </c>
      <c r="R175" s="606">
        <f t="shared" si="204"/>
        <v>428</v>
      </c>
      <c r="S175" s="607">
        <f t="shared" si="204"/>
        <v>10</v>
      </c>
      <c r="T175" s="608">
        <f t="shared" si="204"/>
        <v>438</v>
      </c>
      <c r="U175" s="606">
        <f t="shared" si="204"/>
        <v>0</v>
      </c>
      <c r="V175" s="608">
        <f t="shared" si="204"/>
        <v>438</v>
      </c>
      <c r="W175" s="609">
        <f>IF(Q175=0,0,((V175/Q175)-1)*100)</f>
        <v>107.58293838862558</v>
      </c>
    </row>
    <row r="176" spans="1:23" ht="14.25" thickTop="1" thickBot="1" x14ac:dyDescent="0.25">
      <c r="L176" s="618" t="s">
        <v>60</v>
      </c>
      <c r="M176" s="578"/>
      <c r="N176" s="578"/>
      <c r="O176" s="578"/>
      <c r="P176" s="578"/>
      <c r="Q176" s="578"/>
      <c r="R176" s="578"/>
      <c r="S176" s="578"/>
      <c r="T176" s="578"/>
      <c r="U176" s="578"/>
      <c r="V176" s="578"/>
      <c r="W176" s="578"/>
    </row>
    <row r="177" spans="1:23" ht="13.5" customHeight="1" thickTop="1" x14ac:dyDescent="0.2">
      <c r="L177" s="699" t="s">
        <v>55</v>
      </c>
      <c r="M177" s="700"/>
      <c r="N177" s="700"/>
      <c r="O177" s="700"/>
      <c r="P177" s="700"/>
      <c r="Q177" s="700"/>
      <c r="R177" s="700"/>
      <c r="S177" s="700"/>
      <c r="T177" s="700"/>
      <c r="U177" s="700"/>
      <c r="V177" s="700"/>
      <c r="W177" s="701"/>
    </row>
    <row r="178" spans="1:23" ht="13.5" thickBot="1" x14ac:dyDescent="0.25">
      <c r="L178" s="696" t="s">
        <v>52</v>
      </c>
      <c r="M178" s="697"/>
      <c r="N178" s="697"/>
      <c r="O178" s="697"/>
      <c r="P178" s="697"/>
      <c r="Q178" s="697"/>
      <c r="R178" s="697"/>
      <c r="S178" s="697"/>
      <c r="T178" s="697"/>
      <c r="U178" s="697"/>
      <c r="V178" s="697"/>
      <c r="W178" s="698"/>
    </row>
    <row r="179" spans="1:23" ht="14.25" thickTop="1" thickBot="1" x14ac:dyDescent="0.25">
      <c r="L179" s="577"/>
      <c r="M179" s="578"/>
      <c r="N179" s="578"/>
      <c r="O179" s="578"/>
      <c r="P179" s="578"/>
      <c r="Q179" s="578"/>
      <c r="R179" s="578"/>
      <c r="S179" s="578"/>
      <c r="T179" s="578"/>
      <c r="U179" s="578"/>
      <c r="V179" s="578"/>
      <c r="W179" s="579" t="s">
        <v>34</v>
      </c>
    </row>
    <row r="180" spans="1:23" ht="14.25" thickTop="1" thickBot="1" x14ac:dyDescent="0.25">
      <c r="L180" s="580"/>
      <c r="M180" s="581" t="s">
        <v>64</v>
      </c>
      <c r="N180" s="582"/>
      <c r="O180" s="583"/>
      <c r="P180" s="581"/>
      <c r="Q180" s="581"/>
      <c r="R180" s="581" t="s">
        <v>65</v>
      </c>
      <c r="S180" s="582"/>
      <c r="T180" s="583"/>
      <c r="U180" s="581"/>
      <c r="V180" s="581"/>
      <c r="W180" s="584" t="s">
        <v>2</v>
      </c>
    </row>
    <row r="181" spans="1:23" ht="13.5" thickTop="1" x14ac:dyDescent="0.2">
      <c r="L181" s="585" t="s">
        <v>3</v>
      </c>
      <c r="M181" s="586"/>
      <c r="N181" s="577"/>
      <c r="O181" s="587"/>
      <c r="P181" s="588"/>
      <c r="Q181" s="587"/>
      <c r="R181" s="586"/>
      <c r="S181" s="577"/>
      <c r="T181" s="587"/>
      <c r="U181" s="588"/>
      <c r="V181" s="587"/>
      <c r="W181" s="589" t="s">
        <v>4</v>
      </c>
    </row>
    <row r="182" spans="1:23" ht="13.5" thickBot="1" x14ac:dyDescent="0.25">
      <c r="L182" s="590"/>
      <c r="M182" s="591" t="s">
        <v>35</v>
      </c>
      <c r="N182" s="592" t="s">
        <v>36</v>
      </c>
      <c r="O182" s="593" t="s">
        <v>37</v>
      </c>
      <c r="P182" s="594" t="s">
        <v>32</v>
      </c>
      <c r="Q182" s="593" t="s">
        <v>7</v>
      </c>
      <c r="R182" s="591" t="s">
        <v>35</v>
      </c>
      <c r="S182" s="592" t="s">
        <v>36</v>
      </c>
      <c r="T182" s="593" t="s">
        <v>37</v>
      </c>
      <c r="U182" s="594" t="s">
        <v>32</v>
      </c>
      <c r="V182" s="593" t="s">
        <v>7</v>
      </c>
      <c r="W182" s="545"/>
    </row>
    <row r="183" spans="1:23" ht="6" customHeight="1" thickTop="1" x14ac:dyDescent="0.2">
      <c r="L183" s="585"/>
      <c r="M183" s="595"/>
      <c r="N183" s="596"/>
      <c r="O183" s="597"/>
      <c r="P183" s="598"/>
      <c r="Q183" s="597"/>
      <c r="R183" s="595"/>
      <c r="S183" s="596"/>
      <c r="T183" s="597"/>
      <c r="U183" s="598"/>
      <c r="V183" s="597"/>
      <c r="W183" s="599"/>
    </row>
    <row r="184" spans="1:23" ht="14.25" customHeight="1" x14ac:dyDescent="0.2">
      <c r="L184" s="585" t="s">
        <v>13</v>
      </c>
      <c r="M184" s="600">
        <f>+'Lcc_BKK+DMK'!M184+Lcc_CNX!M184+Lcc_HDY!M184+Lcc_HKT!M184+Lcc_CEI!M184</f>
        <v>1</v>
      </c>
      <c r="N184" s="601">
        <f>+'Lcc_BKK+DMK'!N184+Lcc_CNX!N184+Lcc_HDY!N184+Lcc_HKT!N184+Lcc_CEI!N184</f>
        <v>0</v>
      </c>
      <c r="O184" s="602">
        <f>M184+N184</f>
        <v>1</v>
      </c>
      <c r="P184" s="603">
        <f>+'Lcc_BKK+DMK'!P184+Lcc_CNX!P184+Lcc_HDY!P184+Lcc_HKT!P184+Lcc_CEI!P184</f>
        <v>0</v>
      </c>
      <c r="Q184" s="602">
        <f>O184+P184</f>
        <v>1</v>
      </c>
      <c r="R184" s="600">
        <f>+'Lcc_BKK+DMK'!R184+Lcc_CNX!R184+Lcc_HDY!R184+Lcc_HKT!R184+Lcc_CEI!R184</f>
        <v>1</v>
      </c>
      <c r="S184" s="601">
        <f>+'Lcc_BKK+DMK'!S184+Lcc_CNX!S184+Lcc_HDY!S184+Lcc_HKT!S184+Lcc_CEI!S184</f>
        <v>0</v>
      </c>
      <c r="T184" s="602">
        <f>R184+S184</f>
        <v>1</v>
      </c>
      <c r="U184" s="603">
        <f>+'Lcc_BKK+DMK'!U184+Lcc_CNX!U184+Lcc_HDY!U184+Lcc_HKT!U184+Lcc_CEI!U184</f>
        <v>0</v>
      </c>
      <c r="V184" s="602">
        <f>T184+U184</f>
        <v>1</v>
      </c>
      <c r="W184" s="604">
        <f t="shared" ref="W184:W195" si="205">IF(Q184=0,0,((V184/Q184)-1)*100)</f>
        <v>0</v>
      </c>
    </row>
    <row r="185" spans="1:23" ht="14.25" customHeight="1" x14ac:dyDescent="0.2">
      <c r="L185" s="585" t="s">
        <v>14</v>
      </c>
      <c r="M185" s="600">
        <f>+'Lcc_BKK+DMK'!M185+Lcc_CNX!M185+Lcc_HDY!M185+Lcc_HKT!M185+Lcc_CEI!M185</f>
        <v>1</v>
      </c>
      <c r="N185" s="601">
        <f>+'Lcc_BKK+DMK'!N185+Lcc_CNX!N185+Lcc_HDY!N185+Lcc_HKT!N185+Lcc_CEI!N185</f>
        <v>1</v>
      </c>
      <c r="O185" s="602">
        <f>M185+N185</f>
        <v>2</v>
      </c>
      <c r="P185" s="603">
        <f>+'Lcc_BKK+DMK'!P185+Lcc_CNX!P185+Lcc_HDY!P185+Lcc_HKT!P185+Lcc_CEI!P185</f>
        <v>0</v>
      </c>
      <c r="Q185" s="602">
        <f>O185+P185</f>
        <v>2</v>
      </c>
      <c r="R185" s="600">
        <f>+'Lcc_BKK+DMK'!R185+Lcc_CNX!R185+Lcc_HDY!R185+Lcc_HKT!R185+Lcc_CEI!R185</f>
        <v>1</v>
      </c>
      <c r="S185" s="601">
        <f>+'Lcc_BKK+DMK'!S185+Lcc_CNX!S185+Lcc_HDY!S185+Lcc_HKT!S185+Lcc_CEI!S185</f>
        <v>0</v>
      </c>
      <c r="T185" s="602">
        <f>R185+S185</f>
        <v>1</v>
      </c>
      <c r="U185" s="603">
        <f>+'Lcc_BKK+DMK'!U185+Lcc_CNX!U185+Lcc_HDY!U185+Lcc_HKT!U185+Lcc_CEI!U185</f>
        <v>0</v>
      </c>
      <c r="V185" s="602">
        <f>T185+U185</f>
        <v>1</v>
      </c>
      <c r="W185" s="604">
        <f t="shared" si="205"/>
        <v>-50</v>
      </c>
    </row>
    <row r="186" spans="1:23" ht="14.25" customHeight="1" thickBot="1" x14ac:dyDescent="0.25">
      <c r="L186" s="585" t="s">
        <v>15</v>
      </c>
      <c r="M186" s="600">
        <f>+'Lcc_BKK+DMK'!M186+Lcc_CNX!M186+Lcc_HDY!M186+Lcc_HKT!M186+Lcc_CEI!M186</f>
        <v>0</v>
      </c>
      <c r="N186" s="601">
        <f>+'Lcc_BKK+DMK'!N186+Lcc_CNX!N186+Lcc_HDY!N186+Lcc_HKT!N186+Lcc_CEI!N186</f>
        <v>0</v>
      </c>
      <c r="O186" s="602">
        <f>M186+N186</f>
        <v>0</v>
      </c>
      <c r="P186" s="603">
        <f>+'Lcc_BKK+DMK'!P186+Lcc_CNX!P186+Lcc_HDY!P186+Lcc_HKT!P186+Lcc_CEI!P186</f>
        <v>0</v>
      </c>
      <c r="Q186" s="602">
        <f>O186+P186</f>
        <v>0</v>
      </c>
      <c r="R186" s="600">
        <f>+'Lcc_BKK+DMK'!R186+Lcc_CNX!R186+Lcc_HDY!R186+Lcc_HKT!R186+Lcc_CEI!R186</f>
        <v>0</v>
      </c>
      <c r="S186" s="601">
        <f>+'Lcc_BKK+DMK'!S186+Lcc_CNX!S186+Lcc_HDY!S186+Lcc_HKT!S186+Lcc_CEI!S186</f>
        <v>0</v>
      </c>
      <c r="T186" s="602">
        <f>R186+S186</f>
        <v>0</v>
      </c>
      <c r="U186" s="603">
        <f>+'Lcc_BKK+DMK'!U186+Lcc_CNX!U186+Lcc_HDY!U186+Lcc_HKT!U186+Lcc_CEI!U186</f>
        <v>0</v>
      </c>
      <c r="V186" s="602">
        <f>T186+U186</f>
        <v>0</v>
      </c>
      <c r="W186" s="604">
        <f>IF(Q186=0,0,((V186/Q186)-1)*100)</f>
        <v>0</v>
      </c>
    </row>
    <row r="187" spans="1:23" ht="14.25" customHeight="1" thickTop="1" thickBot="1" x14ac:dyDescent="0.25">
      <c r="L187" s="605" t="s">
        <v>61</v>
      </c>
      <c r="M187" s="606">
        <f t="shared" ref="M187:Q187" si="206">+M184+M185+M186</f>
        <v>2</v>
      </c>
      <c r="N187" s="607">
        <f t="shared" si="206"/>
        <v>1</v>
      </c>
      <c r="O187" s="608">
        <f t="shared" si="206"/>
        <v>3</v>
      </c>
      <c r="P187" s="606">
        <f t="shared" si="206"/>
        <v>0</v>
      </c>
      <c r="Q187" s="608">
        <f t="shared" si="206"/>
        <v>3</v>
      </c>
      <c r="R187" s="606">
        <f t="shared" ref="R187:U187" si="207">+R184+R185+R186</f>
        <v>2</v>
      </c>
      <c r="S187" s="607">
        <f t="shared" si="207"/>
        <v>0</v>
      </c>
      <c r="T187" s="608">
        <f t="shared" si="207"/>
        <v>2</v>
      </c>
      <c r="U187" s="606">
        <f t="shared" si="207"/>
        <v>0</v>
      </c>
      <c r="V187" s="608">
        <f t="shared" ref="V187" si="208">+V184+V185+V186</f>
        <v>2</v>
      </c>
      <c r="W187" s="609">
        <f t="shared" si="205"/>
        <v>-33.333333333333336</v>
      </c>
    </row>
    <row r="188" spans="1:23" ht="14.25" customHeight="1" thickTop="1" x14ac:dyDescent="0.2">
      <c r="L188" s="585" t="s">
        <v>16</v>
      </c>
      <c r="M188" s="600">
        <f>+'Lcc_BKK+DMK'!M188+Lcc_CNX!M188+Lcc_HDY!M188+Lcc_HKT!M188+Lcc_CEI!M188</f>
        <v>0</v>
      </c>
      <c r="N188" s="601">
        <f>+'Lcc_BKK+DMK'!N188+Lcc_CNX!N188+Lcc_HDY!N188+Lcc_HKT!N188+Lcc_CEI!N188</f>
        <v>0</v>
      </c>
      <c r="O188" s="602">
        <f>SUM(M188:N188)</f>
        <v>0</v>
      </c>
      <c r="P188" s="603">
        <f>+'Lcc_BKK+DMK'!P188+Lcc_CNX!P188+Lcc_HDY!P188+Lcc_HKT!P188+Lcc_CEI!P188</f>
        <v>0</v>
      </c>
      <c r="Q188" s="602">
        <f>O188+P188</f>
        <v>0</v>
      </c>
      <c r="R188" s="600">
        <f>+'Lcc_BKK+DMK'!R188+Lcc_CNX!R188+Lcc_HDY!R188+Lcc_HKT!R188+Lcc_CEI!R188</f>
        <v>0</v>
      </c>
      <c r="S188" s="601">
        <f>+'Lcc_BKK+DMK'!S188+Lcc_CNX!S188+Lcc_HDY!S188+Lcc_HKT!S188+Lcc_CEI!S188</f>
        <v>0</v>
      </c>
      <c r="T188" s="602">
        <f>SUM(R188:S188)</f>
        <v>0</v>
      </c>
      <c r="U188" s="603">
        <f>+'Lcc_BKK+DMK'!U188+Lcc_CNX!U188+Lcc_HDY!U188+Lcc_HKT!U188+Lcc_CEI!U188</f>
        <v>0</v>
      </c>
      <c r="V188" s="602">
        <f>T188+U188</f>
        <v>0</v>
      </c>
      <c r="W188" s="604">
        <f t="shared" si="205"/>
        <v>0</v>
      </c>
    </row>
    <row r="189" spans="1:23" ht="14.25" customHeight="1" x14ac:dyDescent="0.2">
      <c r="L189" s="585" t="s">
        <v>17</v>
      </c>
      <c r="M189" s="600">
        <f>+'Lcc_BKK+DMK'!M189+Lcc_CNX!M189+Lcc_HDY!M189+Lcc_HKT!M189+Lcc_CEI!M189</f>
        <v>2</v>
      </c>
      <c r="N189" s="601">
        <f>+'Lcc_BKK+DMK'!N189+Lcc_CNX!N189+Lcc_HDY!N189+Lcc_HKT!N189+Lcc_CEI!N189</f>
        <v>0</v>
      </c>
      <c r="O189" s="602">
        <f>SUM(M189:N189)</f>
        <v>2</v>
      </c>
      <c r="P189" s="603">
        <f>+'Lcc_BKK+DMK'!P189+Lcc_CNX!P189+Lcc_HDY!P189+Lcc_HKT!P189+Lcc_CEI!P189</f>
        <v>0</v>
      </c>
      <c r="Q189" s="602">
        <f>O189+P189</f>
        <v>2</v>
      </c>
      <c r="R189" s="600">
        <f>+'Lcc_BKK+DMK'!R189+Lcc_CNX!R189+Lcc_HDY!R189+Lcc_HKT!R189+Lcc_CEI!R189</f>
        <v>0</v>
      </c>
      <c r="S189" s="601">
        <f>+'Lcc_BKK+DMK'!S189+Lcc_CNX!S189+Lcc_HDY!S189+Lcc_HKT!S189+Lcc_CEI!S189</f>
        <v>0</v>
      </c>
      <c r="T189" s="602">
        <f>SUM(R189:S189)</f>
        <v>0</v>
      </c>
      <c r="U189" s="603">
        <f>+'Lcc_BKK+DMK'!U189+Lcc_CNX!U189+Lcc_HDY!U189+Lcc_HKT!U189+Lcc_CEI!U189</f>
        <v>0</v>
      </c>
      <c r="V189" s="602">
        <f>T189+U189</f>
        <v>0</v>
      </c>
      <c r="W189" s="604">
        <f t="shared" ref="W189" si="209">IF(Q189=0,0,((V189/Q189)-1)*100)</f>
        <v>-100</v>
      </c>
    </row>
    <row r="190" spans="1:23" ht="14.25" customHeight="1" thickBot="1" x14ac:dyDescent="0.25">
      <c r="L190" s="585" t="s">
        <v>18</v>
      </c>
      <c r="M190" s="600">
        <f>+'Lcc_BKK+DMK'!M190+Lcc_CNX!M190+Lcc_HDY!M190+Lcc_HKT!M190+Lcc_CEI!M190</f>
        <v>1</v>
      </c>
      <c r="N190" s="601">
        <f>+'Lcc_BKK+DMK'!N190+Lcc_CNX!N190+Lcc_HDY!N190+Lcc_HKT!N190+Lcc_CEI!N190</f>
        <v>0</v>
      </c>
      <c r="O190" s="610">
        <f>SUM(M190:N190)</f>
        <v>1</v>
      </c>
      <c r="P190" s="611">
        <f>+'Lcc_BKK+DMK'!P190+Lcc_CNX!P190+Lcc_HDY!P190+Lcc_HKT!P190+Lcc_CEI!P190</f>
        <v>0</v>
      </c>
      <c r="Q190" s="610">
        <f>O190+P190</f>
        <v>1</v>
      </c>
      <c r="R190" s="600">
        <f>+'Lcc_BKK+DMK'!R190+Lcc_CNX!R190+Lcc_HDY!R190+Lcc_HKT!R190+Lcc_CEI!R190</f>
        <v>0</v>
      </c>
      <c r="S190" s="601">
        <f>+'Lcc_BKK+DMK'!S190+Lcc_CNX!S190+Lcc_HDY!S190+Lcc_HKT!S190+Lcc_CEI!S190</f>
        <v>0</v>
      </c>
      <c r="T190" s="610">
        <f>SUM(R190:S190)</f>
        <v>0</v>
      </c>
      <c r="U190" s="611">
        <f>+'Lcc_BKK+DMK'!U190+Lcc_CNX!U190+Lcc_HDY!U190+Lcc_HKT!U190+Lcc_CEI!U190</f>
        <v>0</v>
      </c>
      <c r="V190" s="610">
        <f>T190+U190</f>
        <v>0</v>
      </c>
      <c r="W190" s="604">
        <f t="shared" si="205"/>
        <v>-100</v>
      </c>
    </row>
    <row r="191" spans="1:23" ht="14.25" customHeight="1" thickTop="1" thickBot="1" x14ac:dyDescent="0.25">
      <c r="L191" s="612" t="s">
        <v>39</v>
      </c>
      <c r="M191" s="613">
        <f t="shared" ref="M191:Q191" si="210">+M188+M189+M190</f>
        <v>3</v>
      </c>
      <c r="N191" s="613">
        <f t="shared" si="210"/>
        <v>0</v>
      </c>
      <c r="O191" s="614">
        <f t="shared" si="210"/>
        <v>3</v>
      </c>
      <c r="P191" s="615">
        <f t="shared" si="210"/>
        <v>0</v>
      </c>
      <c r="Q191" s="614">
        <f t="shared" si="210"/>
        <v>3</v>
      </c>
      <c r="R191" s="613">
        <f t="shared" ref="R191:U191" si="211">+R188+R189+R190</f>
        <v>0</v>
      </c>
      <c r="S191" s="613">
        <f t="shared" si="211"/>
        <v>0</v>
      </c>
      <c r="T191" s="614">
        <f t="shared" si="211"/>
        <v>0</v>
      </c>
      <c r="U191" s="615">
        <f t="shared" si="211"/>
        <v>0</v>
      </c>
      <c r="V191" s="614">
        <f t="shared" ref="V191" si="212">+V188+V189+V190</f>
        <v>0</v>
      </c>
      <c r="W191" s="616">
        <f t="shared" si="205"/>
        <v>-100</v>
      </c>
    </row>
    <row r="192" spans="1:23" ht="14.25" customHeight="1" thickTop="1" x14ac:dyDescent="0.2">
      <c r="A192" s="572"/>
      <c r="K192" s="572"/>
      <c r="L192" s="585" t="s">
        <v>21</v>
      </c>
      <c r="M192" s="600">
        <f>+'Lcc_BKK+DMK'!M192+Lcc_CNX!M192+Lcc_HDY!M192+Lcc_HKT!M192+Lcc_CEI!M192</f>
        <v>2</v>
      </c>
      <c r="N192" s="601">
        <f>+'Lcc_BKK+DMK'!N192+Lcc_CNX!N192+Lcc_HDY!N192+Lcc_HKT!N192+Lcc_CEI!N192</f>
        <v>0</v>
      </c>
      <c r="O192" s="610">
        <f>SUM(M192:N192)</f>
        <v>2</v>
      </c>
      <c r="P192" s="617">
        <f>+'Lcc_BKK+DMK'!P192+Lcc_CNX!P192+Lcc_HDY!P192+Lcc_HKT!P192+Lcc_CEI!P192</f>
        <v>0</v>
      </c>
      <c r="Q192" s="610">
        <f>O192+P192</f>
        <v>2</v>
      </c>
      <c r="R192" s="600">
        <f>+'Lcc_BKK+DMK'!R192+Lcc_CNX!R192+Lcc_HDY!R192+Lcc_HKT!R192+Lcc_CEI!R192</f>
        <v>0</v>
      </c>
      <c r="S192" s="601">
        <f>+'Lcc_BKK+DMK'!S192+Lcc_CNX!S192+Lcc_HDY!S192+Lcc_HKT!S192+Lcc_CEI!S192</f>
        <v>0</v>
      </c>
      <c r="T192" s="610">
        <f>SUM(R192:S192)</f>
        <v>0</v>
      </c>
      <c r="U192" s="617">
        <f>+'Lcc_BKK+DMK'!U192+Lcc_CNX!U192+Lcc_HDY!U192+Lcc_HKT!U192+Lcc_CEI!U192</f>
        <v>0</v>
      </c>
      <c r="V192" s="610">
        <f>T192+U192</f>
        <v>0</v>
      </c>
      <c r="W192" s="604">
        <f t="shared" si="205"/>
        <v>-100</v>
      </c>
    </row>
    <row r="193" spans="1:23" ht="14.25" customHeight="1" x14ac:dyDescent="0.2">
      <c r="A193" s="572"/>
      <c r="K193" s="572"/>
      <c r="L193" s="585" t="s">
        <v>22</v>
      </c>
      <c r="M193" s="600">
        <f>+'Lcc_BKK+DMK'!M193+Lcc_CNX!M193+Lcc_HDY!M193+Lcc_HKT!M193+Lcc_CEI!M193</f>
        <v>2</v>
      </c>
      <c r="N193" s="601">
        <f>+'Lcc_BKK+DMK'!N193+Lcc_CNX!N193+Lcc_HDY!N193+Lcc_HKT!N193+Lcc_CEI!N193</f>
        <v>0</v>
      </c>
      <c r="O193" s="610">
        <f>SUM(M193:N193)</f>
        <v>2</v>
      </c>
      <c r="P193" s="603">
        <f>+'Lcc_BKK+DMK'!P193+Lcc_CNX!P193+Lcc_HDY!P193+Lcc_HKT!P193+Lcc_CEI!P193</f>
        <v>0</v>
      </c>
      <c r="Q193" s="610">
        <f>O193+P193</f>
        <v>2</v>
      </c>
      <c r="R193" s="600">
        <f>+'Lcc_BKK+DMK'!R193+Lcc_CNX!R193+Lcc_HDY!R193+Lcc_HKT!R193+Lcc_CEI!R193</f>
        <v>0</v>
      </c>
      <c r="S193" s="601">
        <f>+'Lcc_BKK+DMK'!S193+Lcc_CNX!S193+Lcc_HDY!S193+Lcc_HKT!S193+Lcc_CEI!S193</f>
        <v>0</v>
      </c>
      <c r="T193" s="610">
        <f>SUM(R193:S193)</f>
        <v>0</v>
      </c>
      <c r="U193" s="603">
        <f>+'Lcc_BKK+DMK'!U193+Lcc_CNX!U193+Lcc_HDY!U193+Lcc_HKT!U193+Lcc_CEI!U193</f>
        <v>0</v>
      </c>
      <c r="V193" s="610">
        <f>T193+U193</f>
        <v>0</v>
      </c>
      <c r="W193" s="604">
        <f t="shared" si="205"/>
        <v>-100</v>
      </c>
    </row>
    <row r="194" spans="1:23" ht="14.25" customHeight="1" thickBot="1" x14ac:dyDescent="0.25">
      <c r="A194" s="572"/>
      <c r="K194" s="572"/>
      <c r="L194" s="585" t="s">
        <v>23</v>
      </c>
      <c r="M194" s="600">
        <f>+'Lcc_BKK+DMK'!M194+Lcc_CNX!M194+Lcc_HDY!M194+Lcc_HKT!M194+Lcc_CEI!M194</f>
        <v>3</v>
      </c>
      <c r="N194" s="601">
        <f>+'Lcc_BKK+DMK'!N194+Lcc_CNX!N194+Lcc_HDY!N194+Lcc_HKT!N194+Lcc_CEI!N194</f>
        <v>0</v>
      </c>
      <c r="O194" s="610">
        <f>SUM(M194:N194)</f>
        <v>3</v>
      </c>
      <c r="P194" s="603">
        <f>+'Lcc_BKK+DMK'!P194+Lcc_CNX!P194+Lcc_HDY!P194+Lcc_HKT!P194+Lcc_CEI!P194</f>
        <v>0</v>
      </c>
      <c r="Q194" s="610">
        <f>O194+P194</f>
        <v>3</v>
      </c>
      <c r="R194" s="600">
        <f>+'Lcc_BKK+DMK'!R194+Lcc_CNX!R194+Lcc_HDY!R194+Lcc_HKT!R194+Lcc_CEI!R194</f>
        <v>0</v>
      </c>
      <c r="S194" s="601">
        <f>+'Lcc_BKK+DMK'!S194+Lcc_CNX!S194+Lcc_HDY!S194+Lcc_HKT!S194+Lcc_CEI!S194</f>
        <v>0</v>
      </c>
      <c r="T194" s="610">
        <f>SUM(R194:S194)</f>
        <v>0</v>
      </c>
      <c r="U194" s="603">
        <f>+'Lcc_BKK+DMK'!U194+Lcc_CNX!U194+Lcc_HDY!U194+Lcc_HKT!U194+Lcc_CEI!U194</f>
        <v>0</v>
      </c>
      <c r="V194" s="610">
        <f>T194+U194</f>
        <v>0</v>
      </c>
      <c r="W194" s="604">
        <f t="shared" si="205"/>
        <v>-100</v>
      </c>
    </row>
    <row r="195" spans="1:23" ht="14.25" customHeight="1" thickTop="1" thickBot="1" x14ac:dyDescent="0.25">
      <c r="A195" s="572"/>
      <c r="K195" s="572"/>
      <c r="L195" s="605" t="s">
        <v>40</v>
      </c>
      <c r="M195" s="606">
        <f t="shared" ref="M195:Q195" si="213">+M192+M193+M194</f>
        <v>7</v>
      </c>
      <c r="N195" s="607">
        <f t="shared" si="213"/>
        <v>0</v>
      </c>
      <c r="O195" s="608">
        <f t="shared" si="213"/>
        <v>7</v>
      </c>
      <c r="P195" s="606">
        <f t="shared" si="213"/>
        <v>0</v>
      </c>
      <c r="Q195" s="608">
        <f t="shared" si="213"/>
        <v>7</v>
      </c>
      <c r="R195" s="606">
        <f t="shared" ref="R195:U195" si="214">+R192+R193+R194</f>
        <v>0</v>
      </c>
      <c r="S195" s="607">
        <f t="shared" si="214"/>
        <v>0</v>
      </c>
      <c r="T195" s="608">
        <f t="shared" si="214"/>
        <v>0</v>
      </c>
      <c r="U195" s="606">
        <f t="shared" si="214"/>
        <v>0</v>
      </c>
      <c r="V195" s="608">
        <f t="shared" ref="V195" si="215">+V192+V193+V194</f>
        <v>0</v>
      </c>
      <c r="W195" s="609">
        <f t="shared" si="205"/>
        <v>-100</v>
      </c>
    </row>
    <row r="196" spans="1:23" ht="14.25" customHeight="1" thickTop="1" x14ac:dyDescent="0.2">
      <c r="L196" s="585" t="s">
        <v>10</v>
      </c>
      <c r="M196" s="600">
        <f>+'Lcc_BKK+DMK'!M196+Lcc_CNX!M196+Lcc_HDY!M196+Lcc_HKT!M196+Lcc_CEI!M196</f>
        <v>2</v>
      </c>
      <c r="N196" s="601">
        <f>+'Lcc_BKK+DMK'!N196+Lcc_CNX!N196+Lcc_HDY!N196+Lcc_HKT!N196+Lcc_CEI!N196</f>
        <v>0</v>
      </c>
      <c r="O196" s="610">
        <f>SUM(M196:N196)</f>
        <v>2</v>
      </c>
      <c r="P196" s="603">
        <f>+'Lcc_BKK+DMK'!P196+Lcc_CNX!P196+Lcc_HDY!P196+Lcc_HKT!P196+Lcc_CEI!P196</f>
        <v>0</v>
      </c>
      <c r="Q196" s="602">
        <f>O196+P196</f>
        <v>2</v>
      </c>
      <c r="R196" s="600">
        <f>+'Lcc_BKK+DMK'!R196+Lcc_CNX!R196+Lcc_HDY!R196+Lcc_HKT!R196+Lcc_CEI!R196</f>
        <v>0</v>
      </c>
      <c r="S196" s="601">
        <f>+'Lcc_BKK+DMK'!S196+Lcc_CNX!S196+Lcc_HDY!S196+Lcc_HKT!S196+Lcc_CEI!S196</f>
        <v>0</v>
      </c>
      <c r="T196" s="610">
        <f>SUM(R196:S196)</f>
        <v>0</v>
      </c>
      <c r="U196" s="603">
        <f>+'Lcc_BKK+DMK'!U196+Lcc_CNX!U196+Lcc_HDY!U196+Lcc_HKT!U196+Lcc_CEI!U196</f>
        <v>0</v>
      </c>
      <c r="V196" s="602">
        <f>T196+U196</f>
        <v>0</v>
      </c>
      <c r="W196" s="604">
        <f>IF(Q196=0,0,((V196/Q196)-1)*100)</f>
        <v>-100</v>
      </c>
    </row>
    <row r="197" spans="1:23" ht="14.25" customHeight="1" x14ac:dyDescent="0.2">
      <c r="L197" s="585" t="s">
        <v>11</v>
      </c>
      <c r="M197" s="600">
        <f>+'Lcc_BKK+DMK'!M197+Lcc_CNX!M197+Lcc_HDY!M197+Lcc_HKT!M197+Lcc_CEI!M197</f>
        <v>1</v>
      </c>
      <c r="N197" s="601">
        <f>+'Lcc_BKK+DMK'!N197+Lcc_CNX!N197+Lcc_HDY!N197+Lcc_HKT!N197+Lcc_CEI!N197</f>
        <v>0</v>
      </c>
      <c r="O197" s="610">
        <f>SUM(M197:N197)</f>
        <v>1</v>
      </c>
      <c r="P197" s="603">
        <f>+'Lcc_BKK+DMK'!P197+Lcc_CNX!P197+Lcc_HDY!P197+Lcc_HKT!P197+Lcc_CEI!P197</f>
        <v>0</v>
      </c>
      <c r="Q197" s="602">
        <f>O197+P197</f>
        <v>1</v>
      </c>
      <c r="R197" s="600">
        <f>+'Lcc_BKK+DMK'!R197+Lcc_CNX!R197+Lcc_HDY!R197+Lcc_HKT!R197+Lcc_CEI!R197</f>
        <v>0</v>
      </c>
      <c r="S197" s="601">
        <f>+'Lcc_BKK+DMK'!S197+Lcc_CNX!S197+Lcc_HDY!S197+Lcc_HKT!S197+Lcc_CEI!S197</f>
        <v>0</v>
      </c>
      <c r="T197" s="610">
        <f>SUM(R197:S197)</f>
        <v>0</v>
      </c>
      <c r="U197" s="603">
        <f>+'Lcc_BKK+DMK'!U197+Lcc_CNX!U197+Lcc_HDY!U197+Lcc_HKT!U197+Lcc_CEI!U197</f>
        <v>0</v>
      </c>
      <c r="V197" s="602">
        <f>T197+U197</f>
        <v>0</v>
      </c>
      <c r="W197" s="604">
        <f>IF(Q197=0,0,((V197/Q197)-1)*100)</f>
        <v>-100</v>
      </c>
    </row>
    <row r="198" spans="1:23" ht="14.25" customHeight="1" thickBot="1" x14ac:dyDescent="0.25">
      <c r="L198" s="590" t="s">
        <v>12</v>
      </c>
      <c r="M198" s="600">
        <f>+'Lcc_BKK+DMK'!M198+Lcc_CNX!M198+Lcc_HDY!M198+Lcc_HKT!M198+Lcc_CEI!M198</f>
        <v>0</v>
      </c>
      <c r="N198" s="601">
        <f>+'Lcc_BKK+DMK'!N198+Lcc_CNX!N198+Lcc_HDY!N198+Lcc_HKT!N198+Lcc_CEI!N198</f>
        <v>0</v>
      </c>
      <c r="O198" s="610">
        <f t="shared" ref="O198" si="216">SUM(M198:N198)</f>
        <v>0</v>
      </c>
      <c r="P198" s="603">
        <f>+'Lcc_BKK+DMK'!P198+Lcc_CNX!P198+Lcc_HDY!P198+Lcc_HKT!P198+Lcc_CEI!P198</f>
        <v>0</v>
      </c>
      <c r="Q198" s="602">
        <f>O198+P198</f>
        <v>0</v>
      </c>
      <c r="R198" s="600">
        <f>+'Lcc_BKK+DMK'!R198+Lcc_CNX!R198+Lcc_HDY!R198+Lcc_HKT!R198+Lcc_CEI!R198</f>
        <v>0</v>
      </c>
      <c r="S198" s="601">
        <f>+'Lcc_BKK+DMK'!S198+Lcc_CNX!S198+Lcc_HDY!S198+Lcc_HKT!S198+Lcc_CEI!S198</f>
        <v>0</v>
      </c>
      <c r="T198" s="610">
        <f t="shared" ref="T198" si="217">SUM(R198:S198)</f>
        <v>0</v>
      </c>
      <c r="U198" s="603">
        <f>+'Lcc_BKK+DMK'!U198+Lcc_CNX!U198+Lcc_HDY!U198+Lcc_HKT!U198+Lcc_CEI!U198</f>
        <v>0</v>
      </c>
      <c r="V198" s="602">
        <f>T198+U198</f>
        <v>0</v>
      </c>
      <c r="W198" s="604">
        <f>IF(Q198=0,0,((V198/Q198)-1)*100)</f>
        <v>0</v>
      </c>
    </row>
    <row r="199" spans="1:23" ht="14.25" customHeight="1" thickTop="1" thickBot="1" x14ac:dyDescent="0.25">
      <c r="L199" s="605" t="s">
        <v>57</v>
      </c>
      <c r="M199" s="606">
        <f t="shared" ref="M199:V199" si="218">+M196+M197+M198</f>
        <v>3</v>
      </c>
      <c r="N199" s="607">
        <f t="shared" si="218"/>
        <v>0</v>
      </c>
      <c r="O199" s="608">
        <f t="shared" si="218"/>
        <v>3</v>
      </c>
      <c r="P199" s="606">
        <f t="shared" si="218"/>
        <v>0</v>
      </c>
      <c r="Q199" s="608">
        <f t="shared" si="218"/>
        <v>3</v>
      </c>
      <c r="R199" s="606">
        <f t="shared" si="218"/>
        <v>0</v>
      </c>
      <c r="S199" s="607">
        <f t="shared" si="218"/>
        <v>0</v>
      </c>
      <c r="T199" s="608">
        <f t="shared" si="218"/>
        <v>0</v>
      </c>
      <c r="U199" s="606">
        <f t="shared" si="218"/>
        <v>0</v>
      </c>
      <c r="V199" s="608">
        <f t="shared" si="218"/>
        <v>0</v>
      </c>
      <c r="W199" s="609">
        <f t="shared" ref="W199" si="219">IF(Q199=0,0,((V199/Q199)-1)*100)</f>
        <v>-100</v>
      </c>
    </row>
    <row r="200" spans="1:23" ht="14.25" customHeight="1" thickTop="1" thickBot="1" x14ac:dyDescent="0.25">
      <c r="L200" s="605" t="s">
        <v>63</v>
      </c>
      <c r="M200" s="606">
        <f t="shared" ref="M200:V200" si="220">+M187+M191+M195+M199</f>
        <v>15</v>
      </c>
      <c r="N200" s="607">
        <f t="shared" si="220"/>
        <v>1</v>
      </c>
      <c r="O200" s="608">
        <f t="shared" si="220"/>
        <v>16</v>
      </c>
      <c r="P200" s="606">
        <f t="shared" si="220"/>
        <v>0</v>
      </c>
      <c r="Q200" s="608">
        <f t="shared" si="220"/>
        <v>16</v>
      </c>
      <c r="R200" s="606">
        <f t="shared" si="220"/>
        <v>2</v>
      </c>
      <c r="S200" s="607">
        <f t="shared" si="220"/>
        <v>0</v>
      </c>
      <c r="T200" s="608">
        <f t="shared" si="220"/>
        <v>2</v>
      </c>
      <c r="U200" s="606">
        <f t="shared" si="220"/>
        <v>0</v>
      </c>
      <c r="V200" s="608">
        <f t="shared" si="220"/>
        <v>2</v>
      </c>
      <c r="W200" s="609">
        <f>IF(Q200=0,0,((V200/Q200)-1)*100)</f>
        <v>-87.5</v>
      </c>
    </row>
    <row r="201" spans="1:23" ht="13.5" customHeight="1" thickTop="1" thickBot="1" x14ac:dyDescent="0.25">
      <c r="L201" s="618" t="s">
        <v>60</v>
      </c>
      <c r="M201" s="578"/>
      <c r="N201" s="578"/>
      <c r="O201" s="578"/>
      <c r="P201" s="578"/>
      <c r="Q201" s="578"/>
      <c r="R201" s="578"/>
      <c r="S201" s="578"/>
      <c r="T201" s="578"/>
      <c r="U201" s="578"/>
      <c r="V201" s="578"/>
      <c r="W201" s="578"/>
    </row>
    <row r="202" spans="1:23" ht="13.5" thickTop="1" x14ac:dyDescent="0.2">
      <c r="L202" s="702" t="s">
        <v>56</v>
      </c>
      <c r="M202" s="703"/>
      <c r="N202" s="703"/>
      <c r="O202" s="703"/>
      <c r="P202" s="703"/>
      <c r="Q202" s="703"/>
      <c r="R202" s="703"/>
      <c r="S202" s="703"/>
      <c r="T202" s="703"/>
      <c r="U202" s="703"/>
      <c r="V202" s="703"/>
      <c r="W202" s="704"/>
    </row>
    <row r="203" spans="1:23" ht="13.5" thickBot="1" x14ac:dyDescent="0.25">
      <c r="L203" s="705" t="s">
        <v>53</v>
      </c>
      <c r="M203" s="706"/>
      <c r="N203" s="706"/>
      <c r="O203" s="706"/>
      <c r="P203" s="706"/>
      <c r="Q203" s="706"/>
      <c r="R203" s="706"/>
      <c r="S203" s="706"/>
      <c r="T203" s="706"/>
      <c r="U203" s="706"/>
      <c r="V203" s="706"/>
      <c r="W203" s="707"/>
    </row>
    <row r="204" spans="1:23" ht="14.25" thickTop="1" thickBot="1" x14ac:dyDescent="0.25">
      <c r="L204" s="577"/>
      <c r="M204" s="578"/>
      <c r="N204" s="578"/>
      <c r="O204" s="578"/>
      <c r="P204" s="578"/>
      <c r="Q204" s="578"/>
      <c r="R204" s="578"/>
      <c r="S204" s="578"/>
      <c r="T204" s="578"/>
      <c r="U204" s="578"/>
      <c r="V204" s="578"/>
      <c r="W204" s="579" t="s">
        <v>34</v>
      </c>
    </row>
    <row r="205" spans="1:23" ht="13.5" customHeight="1" thickTop="1" thickBot="1" x14ac:dyDescent="0.25">
      <c r="L205" s="580"/>
      <c r="M205" s="581" t="s">
        <v>64</v>
      </c>
      <c r="N205" s="582"/>
      <c r="O205" s="583"/>
      <c r="P205" s="581"/>
      <c r="Q205" s="581"/>
      <c r="R205" s="581" t="s">
        <v>65</v>
      </c>
      <c r="S205" s="582"/>
      <c r="T205" s="583"/>
      <c r="U205" s="581"/>
      <c r="V205" s="581"/>
      <c r="W205" s="584" t="s">
        <v>2</v>
      </c>
    </row>
    <row r="206" spans="1:23" ht="13.5" thickTop="1" x14ac:dyDescent="0.2">
      <c r="L206" s="585" t="s">
        <v>3</v>
      </c>
      <c r="M206" s="586"/>
      <c r="N206" s="577"/>
      <c r="O206" s="587"/>
      <c r="P206" s="588"/>
      <c r="Q206" s="619"/>
      <c r="R206" s="586"/>
      <c r="S206" s="577"/>
      <c r="T206" s="587"/>
      <c r="U206" s="588"/>
      <c r="V206" s="619"/>
      <c r="W206" s="589" t="s">
        <v>4</v>
      </c>
    </row>
    <row r="207" spans="1:23" ht="13.5" thickBot="1" x14ac:dyDescent="0.25">
      <c r="L207" s="590"/>
      <c r="M207" s="591" t="s">
        <v>35</v>
      </c>
      <c r="N207" s="592" t="s">
        <v>36</v>
      </c>
      <c r="O207" s="593" t="s">
        <v>37</v>
      </c>
      <c r="P207" s="594" t="s">
        <v>32</v>
      </c>
      <c r="Q207" s="620" t="s">
        <v>7</v>
      </c>
      <c r="R207" s="591" t="s">
        <v>35</v>
      </c>
      <c r="S207" s="592" t="s">
        <v>36</v>
      </c>
      <c r="T207" s="593" t="s">
        <v>37</v>
      </c>
      <c r="U207" s="594" t="s">
        <v>32</v>
      </c>
      <c r="V207" s="620" t="s">
        <v>7</v>
      </c>
      <c r="W207" s="545"/>
    </row>
    <row r="208" spans="1:23" ht="4.5" customHeight="1" thickTop="1" x14ac:dyDescent="0.2">
      <c r="L208" s="585"/>
      <c r="M208" s="595"/>
      <c r="N208" s="596"/>
      <c r="O208" s="597"/>
      <c r="P208" s="598"/>
      <c r="Q208" s="621"/>
      <c r="R208" s="595"/>
      <c r="S208" s="596"/>
      <c r="T208" s="597"/>
      <c r="U208" s="598"/>
      <c r="V208" s="621"/>
      <c r="W208" s="599"/>
    </row>
    <row r="209" spans="1:23" ht="14.25" customHeight="1" x14ac:dyDescent="0.2">
      <c r="L209" s="585" t="s">
        <v>13</v>
      </c>
      <c r="M209" s="600">
        <f t="shared" ref="M209:N211" si="221">+M159+M184</f>
        <v>4</v>
      </c>
      <c r="N209" s="601">
        <f t="shared" si="221"/>
        <v>0</v>
      </c>
      <c r="O209" s="602">
        <f t="shared" ref="O209:O210" si="222">M209+N209</f>
        <v>4</v>
      </c>
      <c r="P209" s="603">
        <f>+P159+P184</f>
        <v>0</v>
      </c>
      <c r="Q209" s="622">
        <f t="shared" ref="Q209:Q210" si="223">O209+P209</f>
        <v>4</v>
      </c>
      <c r="R209" s="600">
        <f t="shared" ref="R209:S211" si="224">+R159+R184</f>
        <v>52</v>
      </c>
      <c r="S209" s="601">
        <f t="shared" si="224"/>
        <v>0</v>
      </c>
      <c r="T209" s="602">
        <f t="shared" ref="T209:T220" si="225">R209+S209</f>
        <v>52</v>
      </c>
      <c r="U209" s="603">
        <f>+U159+U184</f>
        <v>0</v>
      </c>
      <c r="V209" s="622">
        <f t="shared" ref="V209:V220" si="226">T209+U209</f>
        <v>52</v>
      </c>
      <c r="W209" s="604">
        <f t="shared" ref="W209:W220" si="227">IF(Q209=0,0,((V209/Q209)-1)*100)</f>
        <v>1200</v>
      </c>
    </row>
    <row r="210" spans="1:23" ht="14.25" customHeight="1" x14ac:dyDescent="0.2">
      <c r="L210" s="585" t="s">
        <v>14</v>
      </c>
      <c r="M210" s="600">
        <f t="shared" si="221"/>
        <v>4</v>
      </c>
      <c r="N210" s="601">
        <f t="shared" si="221"/>
        <v>1</v>
      </c>
      <c r="O210" s="602">
        <f t="shared" si="222"/>
        <v>5</v>
      </c>
      <c r="P210" s="603">
        <f>+P160+P185</f>
        <v>0</v>
      </c>
      <c r="Q210" s="622">
        <f t="shared" si="223"/>
        <v>5</v>
      </c>
      <c r="R210" s="600">
        <f t="shared" si="224"/>
        <v>34</v>
      </c>
      <c r="S210" s="601">
        <f t="shared" si="224"/>
        <v>0</v>
      </c>
      <c r="T210" s="602">
        <f t="shared" si="225"/>
        <v>34</v>
      </c>
      <c r="U210" s="603">
        <f>+U160+U185</f>
        <v>0</v>
      </c>
      <c r="V210" s="622">
        <f t="shared" si="226"/>
        <v>34</v>
      </c>
      <c r="W210" s="604">
        <f t="shared" si="227"/>
        <v>580</v>
      </c>
    </row>
    <row r="211" spans="1:23" ht="14.25" customHeight="1" thickBot="1" x14ac:dyDescent="0.25">
      <c r="L211" s="585" t="s">
        <v>15</v>
      </c>
      <c r="M211" s="600">
        <f t="shared" si="221"/>
        <v>11</v>
      </c>
      <c r="N211" s="601">
        <f t="shared" si="221"/>
        <v>0</v>
      </c>
      <c r="O211" s="602">
        <f>M211+N211</f>
        <v>11</v>
      </c>
      <c r="P211" s="603">
        <f>+P161+P186</f>
        <v>0</v>
      </c>
      <c r="Q211" s="622">
        <f>O211+P211</f>
        <v>11</v>
      </c>
      <c r="R211" s="600">
        <f t="shared" si="224"/>
        <v>34</v>
      </c>
      <c r="S211" s="601">
        <f t="shared" si="224"/>
        <v>2</v>
      </c>
      <c r="T211" s="602">
        <f>R211+S211</f>
        <v>36</v>
      </c>
      <c r="U211" s="603">
        <f>+U161+U186</f>
        <v>0</v>
      </c>
      <c r="V211" s="622">
        <f>T211+U211</f>
        <v>36</v>
      </c>
      <c r="W211" s="604">
        <f>IF(Q211=0,0,((V211/Q211)-1)*100)</f>
        <v>227.27272727272728</v>
      </c>
    </row>
    <row r="212" spans="1:23" ht="14.25" customHeight="1" thickTop="1" thickBot="1" x14ac:dyDescent="0.25">
      <c r="L212" s="605" t="s">
        <v>61</v>
      </c>
      <c r="M212" s="606">
        <f t="shared" ref="M212:Q212" si="228">+M209+M210+M211</f>
        <v>19</v>
      </c>
      <c r="N212" s="607">
        <f t="shared" si="228"/>
        <v>1</v>
      </c>
      <c r="O212" s="608">
        <f t="shared" si="228"/>
        <v>20</v>
      </c>
      <c r="P212" s="606">
        <f t="shared" si="228"/>
        <v>0</v>
      </c>
      <c r="Q212" s="608">
        <f t="shared" si="228"/>
        <v>20</v>
      </c>
      <c r="R212" s="606">
        <f t="shared" ref="R212" si="229">+R209+R210+R211</f>
        <v>120</v>
      </c>
      <c r="S212" s="607">
        <f t="shared" ref="S212" si="230">+S209+S210+S211</f>
        <v>2</v>
      </c>
      <c r="T212" s="608">
        <f t="shared" ref="T212" si="231">+T209+T210+T211</f>
        <v>122</v>
      </c>
      <c r="U212" s="606">
        <f t="shared" ref="U212" si="232">+U209+U210+U211</f>
        <v>0</v>
      </c>
      <c r="V212" s="608">
        <f t="shared" ref="V212" si="233">+V209+V210+V211</f>
        <v>122</v>
      </c>
      <c r="W212" s="609">
        <f t="shared" ref="W212" si="234">IF(Q212=0,0,((V212/Q212)-1)*100)</f>
        <v>509.99999999999994</v>
      </c>
    </row>
    <row r="213" spans="1:23" ht="14.25" customHeight="1" thickTop="1" x14ac:dyDescent="0.2">
      <c r="L213" s="585" t="s">
        <v>16</v>
      </c>
      <c r="M213" s="600">
        <f t="shared" ref="M213:N215" si="235">+M163+M188</f>
        <v>17</v>
      </c>
      <c r="N213" s="601">
        <f t="shared" si="235"/>
        <v>0</v>
      </c>
      <c r="O213" s="602">
        <f t="shared" ref="O213" si="236">M213+N213</f>
        <v>17</v>
      </c>
      <c r="P213" s="603">
        <f>+P163+P188</f>
        <v>0</v>
      </c>
      <c r="Q213" s="622">
        <f t="shared" ref="Q213" si="237">O213+P213</f>
        <v>17</v>
      </c>
      <c r="R213" s="600">
        <f t="shared" ref="R213:S215" si="238">+R163+R188</f>
        <v>42</v>
      </c>
      <c r="S213" s="601">
        <f t="shared" si="238"/>
        <v>3</v>
      </c>
      <c r="T213" s="602">
        <f t="shared" si="225"/>
        <v>45</v>
      </c>
      <c r="U213" s="603">
        <f>+U163+U188</f>
        <v>0</v>
      </c>
      <c r="V213" s="622">
        <f t="shared" si="226"/>
        <v>45</v>
      </c>
      <c r="W213" s="604">
        <f t="shared" si="227"/>
        <v>164.70588235294116</v>
      </c>
    </row>
    <row r="214" spans="1:23" ht="14.25" customHeight="1" x14ac:dyDescent="0.2">
      <c r="L214" s="585" t="s">
        <v>17</v>
      </c>
      <c r="M214" s="600">
        <f t="shared" si="235"/>
        <v>8</v>
      </c>
      <c r="N214" s="601">
        <f t="shared" si="235"/>
        <v>0</v>
      </c>
      <c r="O214" s="602">
        <f>M214+N214</f>
        <v>8</v>
      </c>
      <c r="P214" s="603">
        <f>+P164+P189</f>
        <v>0</v>
      </c>
      <c r="Q214" s="622">
        <f>O214+P214</f>
        <v>8</v>
      </c>
      <c r="R214" s="600">
        <f t="shared" si="238"/>
        <v>37</v>
      </c>
      <c r="S214" s="601">
        <f t="shared" si="238"/>
        <v>1</v>
      </c>
      <c r="T214" s="602">
        <f>R214+S214</f>
        <v>38</v>
      </c>
      <c r="U214" s="603">
        <f>+U164+U189</f>
        <v>0</v>
      </c>
      <c r="V214" s="622">
        <f>T214+U214</f>
        <v>38</v>
      </c>
      <c r="W214" s="604">
        <f>IF(Q214=0,0,((V214/Q214)-1)*100)</f>
        <v>375</v>
      </c>
    </row>
    <row r="215" spans="1:23" ht="14.25" customHeight="1" thickBot="1" x14ac:dyDescent="0.25">
      <c r="L215" s="585" t="s">
        <v>18</v>
      </c>
      <c r="M215" s="600">
        <f t="shared" si="235"/>
        <v>2</v>
      </c>
      <c r="N215" s="601">
        <f t="shared" si="235"/>
        <v>0</v>
      </c>
      <c r="O215" s="610">
        <f t="shared" ref="O215" si="239">M215+N215</f>
        <v>2</v>
      </c>
      <c r="P215" s="611">
        <f>+P165+P190</f>
        <v>0</v>
      </c>
      <c r="Q215" s="622">
        <f t="shared" ref="Q215" si="240">O215+P215</f>
        <v>2</v>
      </c>
      <c r="R215" s="600">
        <f t="shared" si="238"/>
        <v>37</v>
      </c>
      <c r="S215" s="601">
        <f t="shared" si="238"/>
        <v>0</v>
      </c>
      <c r="T215" s="610">
        <f t="shared" si="225"/>
        <v>37</v>
      </c>
      <c r="U215" s="611">
        <f>+U165+U190</f>
        <v>0</v>
      </c>
      <c r="V215" s="622">
        <f t="shared" si="226"/>
        <v>37</v>
      </c>
      <c r="W215" s="604">
        <f t="shared" si="227"/>
        <v>1750</v>
      </c>
    </row>
    <row r="216" spans="1:23" ht="14.25" customHeight="1" thickTop="1" thickBot="1" x14ac:dyDescent="0.25">
      <c r="L216" s="612" t="s">
        <v>39</v>
      </c>
      <c r="M216" s="613">
        <f t="shared" ref="M216:Q216" si="241">+M213+M214+M215</f>
        <v>27</v>
      </c>
      <c r="N216" s="613">
        <f t="shared" si="241"/>
        <v>0</v>
      </c>
      <c r="O216" s="614">
        <f t="shared" si="241"/>
        <v>27</v>
      </c>
      <c r="P216" s="615">
        <f t="shared" si="241"/>
        <v>0</v>
      </c>
      <c r="Q216" s="614">
        <f t="shared" si="241"/>
        <v>27</v>
      </c>
      <c r="R216" s="613">
        <f t="shared" ref="R216" si="242">+R213+R214+R215</f>
        <v>116</v>
      </c>
      <c r="S216" s="613">
        <f t="shared" ref="S216" si="243">+S213+S214+S215</f>
        <v>4</v>
      </c>
      <c r="T216" s="614">
        <f t="shared" ref="T216" si="244">+T213+T214+T215</f>
        <v>120</v>
      </c>
      <c r="U216" s="615">
        <f t="shared" ref="U216" si="245">+U213+U214+U215</f>
        <v>0</v>
      </c>
      <c r="V216" s="614">
        <f t="shared" ref="V216" si="246">+V213+V214+V215</f>
        <v>120</v>
      </c>
      <c r="W216" s="623">
        <f t="shared" si="227"/>
        <v>344.44444444444446</v>
      </c>
    </row>
    <row r="217" spans="1:23" ht="14.25" customHeight="1" thickTop="1" x14ac:dyDescent="0.2">
      <c r="A217" s="572"/>
      <c r="K217" s="572"/>
      <c r="L217" s="585" t="s">
        <v>21</v>
      </c>
      <c r="M217" s="600">
        <f t="shared" ref="M217:N223" si="247">+M167+M192</f>
        <v>2</v>
      </c>
      <c r="N217" s="601">
        <f t="shared" si="247"/>
        <v>0</v>
      </c>
      <c r="O217" s="610">
        <f t="shared" ref="O217:O220" si="248">M217+N217</f>
        <v>2</v>
      </c>
      <c r="P217" s="617">
        <f t="shared" ref="P217:P223" si="249">+P167+P192</f>
        <v>0</v>
      </c>
      <c r="Q217" s="622">
        <f t="shared" ref="Q217:Q220" si="250">O217+P217</f>
        <v>2</v>
      </c>
      <c r="R217" s="600">
        <f t="shared" ref="R217:S223" si="251">+R167+R192</f>
        <v>31</v>
      </c>
      <c r="S217" s="601">
        <f t="shared" si="251"/>
        <v>2</v>
      </c>
      <c r="T217" s="610">
        <f t="shared" si="225"/>
        <v>33</v>
      </c>
      <c r="U217" s="617">
        <f t="shared" ref="U217:U223" si="252">+U167+U192</f>
        <v>0</v>
      </c>
      <c r="V217" s="622">
        <f t="shared" si="226"/>
        <v>33</v>
      </c>
      <c r="W217" s="604">
        <f t="shared" si="227"/>
        <v>1550</v>
      </c>
    </row>
    <row r="218" spans="1:23" ht="14.25" customHeight="1" x14ac:dyDescent="0.2">
      <c r="A218" s="572"/>
      <c r="K218" s="572"/>
      <c r="L218" s="585" t="s">
        <v>22</v>
      </c>
      <c r="M218" s="600">
        <f t="shared" si="247"/>
        <v>2</v>
      </c>
      <c r="N218" s="601">
        <f t="shared" si="247"/>
        <v>0</v>
      </c>
      <c r="O218" s="610">
        <f t="shared" si="248"/>
        <v>2</v>
      </c>
      <c r="P218" s="603">
        <f t="shared" si="249"/>
        <v>0</v>
      </c>
      <c r="Q218" s="622">
        <f t="shared" si="250"/>
        <v>2</v>
      </c>
      <c r="R218" s="600">
        <f t="shared" si="251"/>
        <v>28</v>
      </c>
      <c r="S218" s="601">
        <f t="shared" si="251"/>
        <v>0</v>
      </c>
      <c r="T218" s="610">
        <f t="shared" si="225"/>
        <v>28</v>
      </c>
      <c r="U218" s="603">
        <f t="shared" si="252"/>
        <v>0</v>
      </c>
      <c r="V218" s="622">
        <f t="shared" si="226"/>
        <v>28</v>
      </c>
      <c r="W218" s="604">
        <f t="shared" si="227"/>
        <v>1300</v>
      </c>
    </row>
    <row r="219" spans="1:23" ht="14.25" customHeight="1" thickBot="1" x14ac:dyDescent="0.25">
      <c r="A219" s="572"/>
      <c r="K219" s="572"/>
      <c r="L219" s="585" t="s">
        <v>23</v>
      </c>
      <c r="M219" s="600">
        <f t="shared" si="247"/>
        <v>28</v>
      </c>
      <c r="N219" s="601">
        <f t="shared" si="247"/>
        <v>0</v>
      </c>
      <c r="O219" s="610">
        <f t="shared" si="248"/>
        <v>28</v>
      </c>
      <c r="P219" s="603">
        <f t="shared" si="249"/>
        <v>0</v>
      </c>
      <c r="Q219" s="622">
        <f t="shared" si="250"/>
        <v>28</v>
      </c>
      <c r="R219" s="600">
        <f t="shared" si="251"/>
        <v>29</v>
      </c>
      <c r="S219" s="601">
        <f t="shared" si="251"/>
        <v>0</v>
      </c>
      <c r="T219" s="610">
        <f t="shared" si="225"/>
        <v>29</v>
      </c>
      <c r="U219" s="603">
        <f t="shared" si="252"/>
        <v>0</v>
      </c>
      <c r="V219" s="622">
        <f t="shared" si="226"/>
        <v>29</v>
      </c>
      <c r="W219" s="604">
        <f t="shared" si="227"/>
        <v>3.5714285714285809</v>
      </c>
    </row>
    <row r="220" spans="1:23" ht="14.25" customHeight="1" thickTop="1" thickBot="1" x14ac:dyDescent="0.25">
      <c r="L220" s="605" t="s">
        <v>40</v>
      </c>
      <c r="M220" s="606">
        <f t="shared" si="247"/>
        <v>32</v>
      </c>
      <c r="N220" s="607">
        <f t="shared" si="247"/>
        <v>0</v>
      </c>
      <c r="O220" s="608">
        <f t="shared" si="248"/>
        <v>32</v>
      </c>
      <c r="P220" s="606">
        <f t="shared" si="249"/>
        <v>0</v>
      </c>
      <c r="Q220" s="608">
        <f t="shared" si="250"/>
        <v>32</v>
      </c>
      <c r="R220" s="606">
        <f t="shared" si="251"/>
        <v>88</v>
      </c>
      <c r="S220" s="607">
        <f t="shared" si="251"/>
        <v>2</v>
      </c>
      <c r="T220" s="608">
        <f t="shared" si="225"/>
        <v>90</v>
      </c>
      <c r="U220" s="606">
        <f t="shared" si="252"/>
        <v>0</v>
      </c>
      <c r="V220" s="608">
        <f t="shared" si="226"/>
        <v>90</v>
      </c>
      <c r="W220" s="609">
        <f t="shared" si="227"/>
        <v>181.25</v>
      </c>
    </row>
    <row r="221" spans="1:23" ht="14.25" customHeight="1" thickTop="1" x14ac:dyDescent="0.2">
      <c r="L221" s="585" t="s">
        <v>10</v>
      </c>
      <c r="M221" s="600">
        <f t="shared" si="247"/>
        <v>44</v>
      </c>
      <c r="N221" s="601">
        <f t="shared" si="247"/>
        <v>1</v>
      </c>
      <c r="O221" s="602">
        <f>M221+N221</f>
        <v>45</v>
      </c>
      <c r="P221" s="603">
        <f t="shared" si="249"/>
        <v>0</v>
      </c>
      <c r="Q221" s="622">
        <f>O221+P221</f>
        <v>45</v>
      </c>
      <c r="R221" s="600">
        <f t="shared" si="251"/>
        <v>35</v>
      </c>
      <c r="S221" s="601">
        <f t="shared" si="251"/>
        <v>2</v>
      </c>
      <c r="T221" s="602">
        <f>R221+S221</f>
        <v>37</v>
      </c>
      <c r="U221" s="603">
        <f t="shared" si="252"/>
        <v>0</v>
      </c>
      <c r="V221" s="622">
        <f>T221+U221</f>
        <v>37</v>
      </c>
      <c r="W221" s="604">
        <f t="shared" ref="W221" si="253">IF(Q221=0,0,((V221/Q221)-1)*100)</f>
        <v>-17.777777777777782</v>
      </c>
    </row>
    <row r="222" spans="1:23" ht="14.25" customHeight="1" x14ac:dyDescent="0.2">
      <c r="L222" s="585" t="s">
        <v>11</v>
      </c>
      <c r="M222" s="600">
        <f t="shared" si="247"/>
        <v>57</v>
      </c>
      <c r="N222" s="601">
        <f t="shared" si="247"/>
        <v>0</v>
      </c>
      <c r="O222" s="602">
        <f>M222+N222</f>
        <v>57</v>
      </c>
      <c r="P222" s="603">
        <f t="shared" si="249"/>
        <v>0</v>
      </c>
      <c r="Q222" s="622">
        <f>O222+P222</f>
        <v>57</v>
      </c>
      <c r="R222" s="600">
        <f t="shared" si="251"/>
        <v>36</v>
      </c>
      <c r="S222" s="601">
        <f t="shared" si="251"/>
        <v>0</v>
      </c>
      <c r="T222" s="602">
        <f>R222+S222</f>
        <v>36</v>
      </c>
      <c r="U222" s="603">
        <f t="shared" si="252"/>
        <v>0</v>
      </c>
      <c r="V222" s="622">
        <f>T222+U222</f>
        <v>36</v>
      </c>
      <c r="W222" s="604">
        <f>IF(Q222=0,0,((V222/Q222)-1)*100)</f>
        <v>-36.842105263157897</v>
      </c>
    </row>
    <row r="223" spans="1:23" ht="14.25" customHeight="1" thickBot="1" x14ac:dyDescent="0.25">
      <c r="L223" s="590" t="s">
        <v>12</v>
      </c>
      <c r="M223" s="600">
        <f t="shared" si="247"/>
        <v>46</v>
      </c>
      <c r="N223" s="601">
        <f t="shared" si="247"/>
        <v>0</v>
      </c>
      <c r="O223" s="602">
        <f>M223+N223</f>
        <v>46</v>
      </c>
      <c r="P223" s="603">
        <f t="shared" si="249"/>
        <v>0</v>
      </c>
      <c r="Q223" s="622">
        <f>O223+P223</f>
        <v>46</v>
      </c>
      <c r="R223" s="600">
        <f t="shared" si="251"/>
        <v>35</v>
      </c>
      <c r="S223" s="601">
        <f t="shared" si="251"/>
        <v>0</v>
      </c>
      <c r="T223" s="602">
        <f>R223+S223</f>
        <v>35</v>
      </c>
      <c r="U223" s="603">
        <f t="shared" si="252"/>
        <v>0</v>
      </c>
      <c r="V223" s="622">
        <f>T223+U223</f>
        <v>35</v>
      </c>
      <c r="W223" s="604">
        <f>IF(Q223=0,0,((V223/Q223)-1)*100)</f>
        <v>-23.913043478260864</v>
      </c>
    </row>
    <row r="224" spans="1:23" ht="14.25" customHeight="1" thickTop="1" thickBot="1" x14ac:dyDescent="0.25">
      <c r="L224" s="605" t="s">
        <v>57</v>
      </c>
      <c r="M224" s="606">
        <f t="shared" ref="M224:V224" si="254">+M221+M222+M223</f>
        <v>147</v>
      </c>
      <c r="N224" s="607">
        <f t="shared" si="254"/>
        <v>1</v>
      </c>
      <c r="O224" s="608">
        <f t="shared" si="254"/>
        <v>148</v>
      </c>
      <c r="P224" s="606">
        <f t="shared" si="254"/>
        <v>0</v>
      </c>
      <c r="Q224" s="608">
        <f t="shared" si="254"/>
        <v>148</v>
      </c>
      <c r="R224" s="606">
        <f t="shared" si="254"/>
        <v>106</v>
      </c>
      <c r="S224" s="607">
        <f t="shared" si="254"/>
        <v>2</v>
      </c>
      <c r="T224" s="608">
        <f t="shared" si="254"/>
        <v>108</v>
      </c>
      <c r="U224" s="606">
        <f t="shared" si="254"/>
        <v>0</v>
      </c>
      <c r="V224" s="608">
        <f t="shared" si="254"/>
        <v>108</v>
      </c>
      <c r="W224" s="609">
        <f t="shared" ref="W224" si="255">IF(Q224=0,0,((V224/Q224)-1)*100)</f>
        <v>-27.027027027027028</v>
      </c>
    </row>
    <row r="225" spans="12:23" ht="14.25" customHeight="1" thickTop="1" thickBot="1" x14ac:dyDescent="0.25">
      <c r="L225" s="605" t="s">
        <v>63</v>
      </c>
      <c r="M225" s="606">
        <f t="shared" ref="M225:V225" si="256">+M212+M216+M220+M224</f>
        <v>225</v>
      </c>
      <c r="N225" s="607">
        <f t="shared" si="256"/>
        <v>2</v>
      </c>
      <c r="O225" s="608">
        <f t="shared" si="256"/>
        <v>227</v>
      </c>
      <c r="P225" s="606">
        <f t="shared" si="256"/>
        <v>0</v>
      </c>
      <c r="Q225" s="608">
        <f t="shared" si="256"/>
        <v>227</v>
      </c>
      <c r="R225" s="606">
        <f t="shared" si="256"/>
        <v>430</v>
      </c>
      <c r="S225" s="607">
        <f t="shared" si="256"/>
        <v>10</v>
      </c>
      <c r="T225" s="608">
        <f t="shared" si="256"/>
        <v>440</v>
      </c>
      <c r="U225" s="606">
        <f t="shared" si="256"/>
        <v>0</v>
      </c>
      <c r="V225" s="608">
        <f t="shared" si="256"/>
        <v>440</v>
      </c>
      <c r="W225" s="609">
        <f>IF(Q225=0,0,((V225/Q225)-1)*100)</f>
        <v>93.832599118942724</v>
      </c>
    </row>
    <row r="226" spans="12:23" ht="13.5" thickTop="1" x14ac:dyDescent="0.2">
      <c r="L226" s="618" t="s">
        <v>60</v>
      </c>
      <c r="M226" s="578"/>
      <c r="N226" s="578"/>
      <c r="O226" s="578"/>
      <c r="P226" s="578"/>
      <c r="Q226" s="578"/>
      <c r="R226" s="578"/>
      <c r="S226" s="578"/>
      <c r="T226" s="578"/>
      <c r="U226" s="578"/>
      <c r="V226" s="578"/>
      <c r="W226" s="578"/>
    </row>
  </sheetData>
  <sheetProtection algorithmName="SHA-512" hashValue="ylGxsB3tcRFP02tg8v9n7EcZkrq1m6e/c0tfh2HNs39XFiQ8CZxvCg6O/LUmm6BR5Kk6pY9uM1xgAI0flzqsWw==" saltValue="ZPMjq4hOX8Y/iOMRlsRK5A==" spinCount="100000" sheet="1" objects="1" scenarios="1"/>
  <mergeCells count="42">
    <mergeCell ref="R105:V105"/>
    <mergeCell ref="R130:V130"/>
    <mergeCell ref="L127:W127"/>
    <mergeCell ref="L128:W128"/>
    <mergeCell ref="L152:W152"/>
    <mergeCell ref="M105:Q105"/>
    <mergeCell ref="M130:Q130"/>
    <mergeCell ref="L153:W153"/>
    <mergeCell ref="L177:W177"/>
    <mergeCell ref="L178:W178"/>
    <mergeCell ref="L202:W202"/>
    <mergeCell ref="L203:W203"/>
    <mergeCell ref="B2:I2"/>
    <mergeCell ref="L2:W2"/>
    <mergeCell ref="B3:I3"/>
    <mergeCell ref="L3:W3"/>
    <mergeCell ref="C5:E5"/>
    <mergeCell ref="F5:H5"/>
    <mergeCell ref="M5:Q5"/>
    <mergeCell ref="R5:V5"/>
    <mergeCell ref="B27:I27"/>
    <mergeCell ref="L27:W27"/>
    <mergeCell ref="B28:I28"/>
    <mergeCell ref="L28:W28"/>
    <mergeCell ref="C30:E30"/>
    <mergeCell ref="F30:H30"/>
    <mergeCell ref="M30:Q30"/>
    <mergeCell ref="R30:V30"/>
    <mergeCell ref="L77:W77"/>
    <mergeCell ref="L78:W78"/>
    <mergeCell ref="L102:W102"/>
    <mergeCell ref="L103:W103"/>
    <mergeCell ref="B52:I52"/>
    <mergeCell ref="L52:W52"/>
    <mergeCell ref="B53:I53"/>
    <mergeCell ref="L53:W53"/>
    <mergeCell ref="C55:E55"/>
    <mergeCell ref="F55:H55"/>
    <mergeCell ref="M55:Q55"/>
    <mergeCell ref="R55:V55"/>
    <mergeCell ref="M80:Q80"/>
    <mergeCell ref="R80:V80"/>
  </mergeCells>
  <conditionalFormatting sqref="K26:K29 A26:A29 A51:A54 K51:K54 K226:K1048576 A226:A1048576 A1:A23 K1:K23 K31:K48 A31:A48 K56:K73 A56:A73 A76:A98 K76:K98 K101:K123 A101:A123 A126:A148 K126:K148 K151:K173 A151:A173 A176:A198 K176:K198 A201:A223 K201:K223">
    <cfRule type="containsText" dxfId="20" priority="132" operator="containsText" text="NOT OK">
      <formula>NOT(ISERROR(SEARCH("NOT OK",A1)))</formula>
    </cfRule>
  </conditionalFormatting>
  <conditionalFormatting sqref="A25 K25">
    <cfRule type="containsText" dxfId="19" priority="128" operator="containsText" text="NOT OK">
      <formula>NOT(ISERROR(SEARCH("NOT OK",A25)))</formula>
    </cfRule>
  </conditionalFormatting>
  <conditionalFormatting sqref="A100 K100">
    <cfRule type="containsText" dxfId="18" priority="125" operator="containsText" text="NOT OK">
      <formula>NOT(ISERROR(SEARCH("NOT OK",A100)))</formula>
    </cfRule>
  </conditionalFormatting>
  <conditionalFormatting sqref="A175 K175">
    <cfRule type="containsText" dxfId="17" priority="122" operator="containsText" text="NOT OK">
      <formula>NOT(ISERROR(SEARCH("NOT OK",A175)))</formula>
    </cfRule>
  </conditionalFormatting>
  <conditionalFormatting sqref="K24 A24">
    <cfRule type="containsText" dxfId="16" priority="119" operator="containsText" text="NOT OK">
      <formula>NOT(ISERROR(SEARCH("NOT OK",A24)))</formula>
    </cfRule>
  </conditionalFormatting>
  <conditionalFormatting sqref="A50 K50">
    <cfRule type="containsText" dxfId="15" priority="118" operator="containsText" text="NOT OK">
      <formula>NOT(ISERROR(SEARCH("NOT OK",A50)))</formula>
    </cfRule>
  </conditionalFormatting>
  <conditionalFormatting sqref="K49 A49">
    <cfRule type="containsText" dxfId="14" priority="117" operator="containsText" text="NOT OK">
      <formula>NOT(ISERROR(SEARCH("NOT OK",A49)))</formula>
    </cfRule>
  </conditionalFormatting>
  <conditionalFormatting sqref="A75 K75">
    <cfRule type="containsText" dxfId="13" priority="116" operator="containsText" text="NOT OK">
      <formula>NOT(ISERROR(SEARCH("NOT OK",A75)))</formula>
    </cfRule>
  </conditionalFormatting>
  <conditionalFormatting sqref="K74 A74">
    <cfRule type="containsText" dxfId="12" priority="115" operator="containsText" text="NOT OK">
      <formula>NOT(ISERROR(SEARCH("NOT OK",A74)))</formula>
    </cfRule>
  </conditionalFormatting>
  <conditionalFormatting sqref="A99 K99">
    <cfRule type="containsText" dxfId="11" priority="114" operator="containsText" text="NOT OK">
      <formula>NOT(ISERROR(SEARCH("NOT OK",A99)))</formula>
    </cfRule>
  </conditionalFormatting>
  <conditionalFormatting sqref="A125 K125">
    <cfRule type="containsText" dxfId="10" priority="113" operator="containsText" text="NOT OK">
      <formula>NOT(ISERROR(SEARCH("NOT OK",A125)))</formula>
    </cfRule>
  </conditionalFormatting>
  <conditionalFormatting sqref="A124 K124">
    <cfRule type="containsText" dxfId="9" priority="112" operator="containsText" text="NOT OK">
      <formula>NOT(ISERROR(SEARCH("NOT OK",A124)))</formula>
    </cfRule>
  </conditionalFormatting>
  <conditionalFormatting sqref="A150 K150">
    <cfRule type="containsText" dxfId="8" priority="111" operator="containsText" text="NOT OK">
      <formula>NOT(ISERROR(SEARCH("NOT OK",A150)))</formula>
    </cfRule>
  </conditionalFormatting>
  <conditionalFormatting sqref="A149 K149">
    <cfRule type="containsText" dxfId="7" priority="110" operator="containsText" text="NOT OK">
      <formula>NOT(ISERROR(SEARCH("NOT OK",A149)))</formula>
    </cfRule>
  </conditionalFormatting>
  <conditionalFormatting sqref="K174 A174">
    <cfRule type="containsText" dxfId="6" priority="109" operator="containsText" text="NOT OK">
      <formula>NOT(ISERROR(SEARCH("NOT OK",A174)))</formula>
    </cfRule>
  </conditionalFormatting>
  <conditionalFormatting sqref="A200 K200">
    <cfRule type="containsText" dxfId="5" priority="108" operator="containsText" text="NOT OK">
      <formula>NOT(ISERROR(SEARCH("NOT OK",A200)))</formula>
    </cfRule>
  </conditionalFormatting>
  <conditionalFormatting sqref="K199 A199">
    <cfRule type="containsText" dxfId="4" priority="107" operator="containsText" text="NOT OK">
      <formula>NOT(ISERROR(SEARCH("NOT OK",A199)))</formula>
    </cfRule>
  </conditionalFormatting>
  <conditionalFormatting sqref="A225 K225">
    <cfRule type="containsText" dxfId="3" priority="106" operator="containsText" text="NOT OK">
      <formula>NOT(ISERROR(SEARCH("NOT OK",A225)))</formula>
    </cfRule>
  </conditionalFormatting>
  <conditionalFormatting sqref="K224 A224">
    <cfRule type="containsText" dxfId="2" priority="105" operator="containsText" text="NOT OK">
      <formula>NOT(ISERROR(SEARCH("NOT OK",A224)))</formula>
    </cfRule>
  </conditionalFormatting>
  <conditionalFormatting sqref="K30 A30">
    <cfRule type="containsText" dxfId="1" priority="30" operator="containsText" text="NOT OK">
      <formula>NOT(ISERROR(SEARCH("NOT OK",A30)))</formula>
    </cfRule>
  </conditionalFormatting>
  <conditionalFormatting sqref="K55 A55">
    <cfRule type="containsText" dxfId="0" priority="29" operator="containsText" text="NOT OK">
      <formula>NOT(ISERROR(SEARCH("NOT OK",A55)))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Airports of Thailand Public Company Limited</oddHeader>
  </headerFooter>
  <rowBreaks count="2" manualBreakCount="2">
    <brk id="76" min="11" max="22" man="1"/>
    <brk id="151" min="1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Lcc_BKK+DMK</vt:lpstr>
      <vt:lpstr>Lcc_BKK</vt:lpstr>
      <vt:lpstr>Lcc_DMK</vt:lpstr>
      <vt:lpstr>Lcc_CNX</vt:lpstr>
      <vt:lpstr>Lcc_CNX (2)</vt:lpstr>
      <vt:lpstr>Lcc_HDY</vt:lpstr>
      <vt:lpstr>Lcc_HKT</vt:lpstr>
      <vt:lpstr>Lcc_CEI</vt:lpstr>
      <vt:lpstr>Lcc_TOTAL</vt:lpstr>
      <vt:lpstr>Lcc_BKK!Print_Area</vt:lpstr>
      <vt:lpstr>'Lcc_BKK+DMK'!Print_Area</vt:lpstr>
      <vt:lpstr>Lcc_CEI!Print_Area</vt:lpstr>
      <vt:lpstr>Lcc_CNX!Print_Area</vt:lpstr>
      <vt:lpstr>Lcc_DMK!Print_Area</vt:lpstr>
      <vt:lpstr>Lcc_HDY!Print_Area</vt:lpstr>
      <vt:lpstr>Lcc_HKT!Print_Area</vt:lpstr>
      <vt:lpstr>Lcc_TOTAL!Print_Area</vt:lpstr>
    </vt:vector>
  </TitlesOfParts>
  <Company>AOT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นางสาว ณัฐกฤตา ติตถะสิริ</cp:lastModifiedBy>
  <cp:lastPrinted>2020-01-21T03:01:21Z</cp:lastPrinted>
  <dcterms:created xsi:type="dcterms:W3CDTF">2013-10-03T09:45:59Z</dcterms:created>
  <dcterms:modified xsi:type="dcterms:W3CDTF">2020-01-21T07:13:14Z</dcterms:modified>
</cp:coreProperties>
</file>